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drawings/drawing2.xml" ContentType="application/vnd.openxmlformats-officedocument.drawing+xml"/>
  <Override PartName="/xl/comments7.xml" ContentType="application/vnd.openxmlformats-officedocument.spreadsheetml.comments+xml"/>
  <Override PartName="/xl/drawings/drawing3.xml" ContentType="application/vnd.openxmlformats-officedocument.drawing+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showInkAnnotation="0" autoCompressPictures="0"/>
  <mc:AlternateContent xmlns:mc="http://schemas.openxmlformats.org/markup-compatibility/2006">
    <mc:Choice Requires="x15">
      <x15ac:absPath xmlns:x15ac="http://schemas.microsoft.com/office/spreadsheetml/2010/11/ac" url="https://spdadventist.sharepoint.com/sites/Files-SPDEducation/Shared Documents/General/Statistics/2022/"/>
    </mc:Choice>
  </mc:AlternateContent>
  <xr:revisionPtr revIDLastSave="210" documentId="8_{AEDC65EE-915B-4DAF-A239-459725FBA58B}" xr6:coauthVersionLast="47" xr6:coauthVersionMax="47" xr10:uidLastSave="{DF518CDE-1201-4B01-B299-9A421E9A78B4}"/>
  <bookViews>
    <workbookView minimized="1" xWindow="330" yWindow="330" windowWidth="19190" windowHeight="10070" tabRatio="898" firstSheet="8" activeTab="14" xr2:uid="{00000000-000D-0000-FFFF-FFFF00000000}"/>
  </bookViews>
  <sheets>
    <sheet name="PW" sheetId="41" r:id="rId1"/>
    <sheet name="General PNGUM" sheetId="1" r:id="rId2"/>
    <sheet name="Enrolments + Baptisms PNGUM" sheetId="2" r:id="rId3"/>
    <sheet name="Staff PNGUM" sheetId="3" r:id="rId4"/>
    <sheet name="General NZPUC" sheetId="4" r:id="rId5"/>
    <sheet name="Enrollments + Baptisms NZPUC" sheetId="5" r:id="rId6"/>
    <sheet name="Staff NZPUC" sheetId="6" r:id="rId7"/>
    <sheet name="General AUC always" sheetId="7" r:id="rId8"/>
    <sheet name="Enrolments + Baptisms AUC" sheetId="40" r:id="rId9"/>
    <sheet name="Staff AUC" sheetId="9" r:id="rId10"/>
    <sheet name="General TPUM" sheetId="10" r:id="rId11"/>
    <sheet name="Enrolments + Baptisms TPUM" sheetId="11" r:id="rId12"/>
    <sheet name="Staff TPUM" sheetId="12" r:id="rId13"/>
    <sheet name="Universities + Vocational S (2)" sheetId="42" state="hidden" r:id="rId14"/>
    <sheet name="Universities + Vocational S" sheetId="13" r:id="rId15"/>
    <sheet name="GC Table 3 - Sch Teach Stud" sheetId="14" r:id="rId16"/>
    <sheet name="GC Table 4 - Tertiary" sheetId="15" r:id="rId17"/>
    <sheet name="GC Table 5 - Worker Training" sheetId="16" r:id="rId18"/>
    <sheet name="GC Table 6 - Secondary" sheetId="17" r:id="rId19"/>
    <sheet name="GC Table 7 - Sec Schools" sheetId="18" r:id="rId20"/>
    <sheet name="GC Table 8 - Primary" sheetId="19" r:id="rId21"/>
    <sheet name="GC Table 32 - SDA p 1001 member" sheetId="20" state="hidden" r:id="rId22"/>
    <sheet name="GC Table 33 - SDA Non SDA 1000" sheetId="21" state="hidden" r:id="rId23"/>
    <sheet name="Institution Classifications" sheetId="22" r:id="rId24"/>
    <sheet name="JAE Table 2021" sheetId="38" r:id="rId25"/>
    <sheet name="TO - Praveen - 2019" sheetId="29" r:id="rId26"/>
    <sheet name="TO - Lionel Smith -  2012" sheetId="24" r:id="rId27"/>
    <sheet name="Church Membership" sheetId="25" r:id="rId28"/>
    <sheet name="SDA-NON SDA" sheetId="27" r:id="rId29"/>
    <sheet name="TRENDS JAE" sheetId="28" r:id="rId30"/>
    <sheet name="TRENDS - SDA-NON SDA" sheetId="30" r:id="rId31"/>
    <sheet name="TRENDS - TPUM" sheetId="31" r:id="rId32"/>
    <sheet name="TRENDS - UNIONS" sheetId="32" r:id="rId33"/>
    <sheet name="TRENDS - Carol" sheetId="34" r:id="rId34"/>
    <sheet name="Foyer Board" sheetId="35" r:id="rId35"/>
    <sheet name="Cover Page" sheetId="39" r:id="rId36"/>
    <sheet name="RMS Data supplied" sheetId="36" r:id="rId37"/>
  </sheets>
  <externalReferences>
    <externalReference r:id="rId38"/>
    <externalReference r:id="rId39"/>
    <externalReference r:id="rId40"/>
  </externalReferences>
  <definedNames>
    <definedName name="_xlnm.Print_Area" localSheetId="27">'Church Membership'!$A$1:$L$4</definedName>
    <definedName name="_xlnm.Print_Area" localSheetId="5">'Enrollments + Baptisms NZPUC'!$A$1:$AJ$46</definedName>
    <definedName name="_xlnm.Print_Area" localSheetId="8">'Enrolments + Baptisms AUC'!$A$1:$AL$84</definedName>
    <definedName name="_xlnm.Print_Area" localSheetId="2">'Enrolments + Baptisms PNGUM'!$A$1:$AK$216</definedName>
    <definedName name="_xlnm.Print_Area" localSheetId="11">'Enrolments + Baptisms TPUM'!$B$1:$AL$200</definedName>
    <definedName name="_xlnm.Print_Area" localSheetId="15">'GC Table 3 - Sch Teach Stud'!$A$1:$P$16</definedName>
    <definedName name="_xlnm.Print_Area" localSheetId="21">'GC Table 32 - SDA p 1001 member'!$A$1:$L$28</definedName>
    <definedName name="_xlnm.Print_Area" localSheetId="22">'GC Table 33 - SDA Non SDA 1000'!$A$1:$L$28</definedName>
    <definedName name="_xlnm.Print_Area" localSheetId="16">'GC Table 4 - Tertiary'!$A$1:$G$31</definedName>
    <definedName name="_xlnm.Print_Area" localSheetId="18">'GC Table 6 - Secondary'!$A$1:$J$26</definedName>
    <definedName name="_xlnm.Print_Area" localSheetId="19">'GC Table 7 - Sec Schools'!$A$1:$K$122</definedName>
    <definedName name="_xlnm.Print_Area" localSheetId="20">'GC Table 8 - Primary'!$A$1:$F$22</definedName>
    <definedName name="_xlnm.Print_Area" localSheetId="7">'General AUC always'!$A$1:$S$84</definedName>
    <definedName name="_xlnm.Print_Area" localSheetId="4">'General NZPUC'!$A$1:$T$44</definedName>
    <definedName name="_xlnm.Print_Area" localSheetId="10">'General TPUM'!$B$1:$T$192</definedName>
    <definedName name="_xlnm.Print_Area" localSheetId="23">'Institution Classifications'!$A$1:$H$142</definedName>
    <definedName name="_xlnm.Print_Area" localSheetId="24">'JAE Table 2021'!$A$1:$L$37</definedName>
    <definedName name="_xlnm.Print_Area" localSheetId="36">'RMS Data supplied'!$A$1:$E$14</definedName>
    <definedName name="_xlnm.Print_Area" localSheetId="28">'SDA-NON SDA'!$A$1:$J$12</definedName>
    <definedName name="_xlnm.Print_Area" localSheetId="9">'Staff AUC'!$A$1:$V$84</definedName>
    <definedName name="_xlnm.Print_Area" localSheetId="6">'Staff NZPUC'!$A$1:$R$45</definedName>
    <definedName name="_xlnm.Print_Area" localSheetId="3">'Staff PNGUM'!$A$1:$S$214</definedName>
    <definedName name="_xlnm.Print_Area" localSheetId="26">'TO - Lionel Smith -  2012'!$A$1:$P$72</definedName>
    <definedName name="_xlnm.Print_Area" localSheetId="25">'TO - Praveen - 2019'!$A$1:$N$68</definedName>
    <definedName name="_xlnm.Print_Area" localSheetId="33">'TRENDS - Carol'!$A$2:$V$30</definedName>
    <definedName name="_xlnm.Print_Area" localSheetId="30">'TRENDS - SDA-NON SDA'!$A$1:$N$53</definedName>
    <definedName name="_xlnm.Print_Area" localSheetId="31">'TRENDS - TPUM'!$A$1:$P$22</definedName>
    <definedName name="_xlnm.Print_Area" localSheetId="32">'TRENDS - UNIONS'!$A$1:$P$97</definedName>
    <definedName name="_xlnm.Print_Area" localSheetId="29">'TRENDS JAE'!$A$1:$Q$34</definedName>
    <definedName name="_xlnm.Print_Titles" localSheetId="5">'Enrollments + Baptisms NZPUC'!$6:$8</definedName>
    <definedName name="_xlnm.Print_Titles" localSheetId="8">'Enrolments + Baptisms AUC'!$6:$8</definedName>
    <definedName name="_xlnm.Print_Titles" localSheetId="2">'Enrolments + Baptisms PNGUM'!$6:$8</definedName>
    <definedName name="_xlnm.Print_Titles" localSheetId="11">'Enrolments + Baptisms TPUM'!$7:$9</definedName>
    <definedName name="_xlnm.Print_Titles" localSheetId="19">'GC Table 7 - Sec Schools'!$6:$7</definedName>
    <definedName name="_xlnm.Print_Titles" localSheetId="7">'General AUC always'!$6:$8</definedName>
    <definedName name="_xlnm.Print_Titles" localSheetId="4">'General NZPUC'!$6:$8</definedName>
    <definedName name="_xlnm.Print_Titles" localSheetId="1">'General PNGUM'!$6:$8</definedName>
    <definedName name="_xlnm.Print_Titles" localSheetId="10">'General TPUM'!$6:$8</definedName>
    <definedName name="_xlnm.Print_Titles" localSheetId="23">'Institution Classifications'!$52:$52</definedName>
    <definedName name="_xlnm.Print_Titles" localSheetId="9">'Staff AUC'!$5:$8</definedName>
    <definedName name="_xlnm.Print_Titles" localSheetId="6">'Staff NZPUC'!$5:$8</definedName>
    <definedName name="_xlnm.Print_Titles" localSheetId="3">'Staff PNGUM'!$5:$8</definedName>
    <definedName name="_xlnm.Print_Titles" localSheetId="12">'Staff TPUM'!$5:$8</definedName>
    <definedName name="_xlnm.Print_Titles" localSheetId="26">'TO - Lionel Smith -  2012'!$5:$6</definedName>
    <definedName name="_xlnm.Print_Titles" localSheetId="25">'TO - Praveen - 2019'!$5:$6</definedName>
    <definedName name="Z_4B1B9898_E612_4214_BAA9_190777A73F55_.wvu.Cols" localSheetId="27" hidden="1">'Church Membership'!#REF!</definedName>
    <definedName name="Z_4B1B9898_E612_4214_BAA9_190777A73F55_.wvu.PrintArea" localSheetId="27" hidden="1">'Church Membership'!$A$2:$D$3</definedName>
    <definedName name="Z_4B1B9898_E612_4214_BAA9_190777A73F55_.wvu.PrintArea" localSheetId="5" hidden="1">'Enrollments + Baptisms NZPUC'!$A$1:$AJ$45</definedName>
    <definedName name="Z_4B1B9898_E612_4214_BAA9_190777A73F55_.wvu.PrintArea" localSheetId="8" hidden="1">'Enrolments + Baptisms AUC'!$A$1:$AL$84</definedName>
    <definedName name="Z_4B1B9898_E612_4214_BAA9_190777A73F55_.wvu.PrintArea" localSheetId="2" hidden="1">'Enrolments + Baptisms PNGUM'!$A$1:$AK$216</definedName>
    <definedName name="Z_4B1B9898_E612_4214_BAA9_190777A73F55_.wvu.PrintArea" localSheetId="11" hidden="1">'Enrolments + Baptisms TPUM'!$B$1:$AL$196</definedName>
    <definedName name="Z_4B1B9898_E612_4214_BAA9_190777A73F55_.wvu.PrintArea" localSheetId="15" hidden="1">'GC Table 3 - Sch Teach Stud'!$A$1:$P$20</definedName>
    <definedName name="Z_4B1B9898_E612_4214_BAA9_190777A73F55_.wvu.PrintArea" localSheetId="21" hidden="1">'GC Table 32 - SDA p 1001 member'!$A$1:$L$37</definedName>
    <definedName name="Z_4B1B9898_E612_4214_BAA9_190777A73F55_.wvu.PrintArea" localSheetId="22" hidden="1">'GC Table 33 - SDA Non SDA 1000'!$A$1:$L$36</definedName>
    <definedName name="Z_4B1B9898_E612_4214_BAA9_190777A73F55_.wvu.PrintArea" localSheetId="16" hidden="1">'GC Table 4 - Tertiary'!$A$1:$G$31</definedName>
    <definedName name="Z_4B1B9898_E612_4214_BAA9_190777A73F55_.wvu.PrintArea" localSheetId="17" hidden="1">'GC Table 5 - Worker Training'!$A$1:$G$29</definedName>
    <definedName name="Z_4B1B9898_E612_4214_BAA9_190777A73F55_.wvu.PrintArea" localSheetId="18" hidden="1">'GC Table 6 - Secondary'!$A$1:$I$27</definedName>
    <definedName name="Z_4B1B9898_E612_4214_BAA9_190777A73F55_.wvu.PrintArea" localSheetId="19" hidden="1">'GC Table 7 - Sec Schools'!$A$1:$L$120</definedName>
    <definedName name="Z_4B1B9898_E612_4214_BAA9_190777A73F55_.wvu.PrintArea" localSheetId="20" hidden="1">'GC Table 8 - Primary'!$A$1:$G$23</definedName>
    <definedName name="Z_4B1B9898_E612_4214_BAA9_190777A73F55_.wvu.PrintArea" localSheetId="4" hidden="1">'General NZPUC'!$A$1:$T$45</definedName>
    <definedName name="Z_4B1B9898_E612_4214_BAA9_190777A73F55_.wvu.PrintArea" localSheetId="23" hidden="1">'Institution Classifications'!$A$1:$H$125</definedName>
    <definedName name="Z_4B1B9898_E612_4214_BAA9_190777A73F55_.wvu.PrintArea" localSheetId="9" hidden="1">'Staff AUC'!$A$1:$V$83</definedName>
    <definedName name="Z_4B1B9898_E612_4214_BAA9_190777A73F55_.wvu.PrintArea" localSheetId="6" hidden="1">'Staff NZPUC'!$A$1:$R$45</definedName>
    <definedName name="Z_4B1B9898_E612_4214_BAA9_190777A73F55_.wvu.PrintArea" localSheetId="3" hidden="1">'Staff PNGUM'!$A$1:$S$214</definedName>
    <definedName name="Z_4B1B9898_E612_4214_BAA9_190777A73F55_.wvu.PrintArea" localSheetId="12" hidden="1">'Staff TPUM'!$A$1:$R$192</definedName>
    <definedName name="Z_4B1B9898_E612_4214_BAA9_190777A73F55_.wvu.PrintArea" localSheetId="26" hidden="1">'TO - Lionel Smith -  2012'!$A$1:$P$77</definedName>
    <definedName name="Z_4B1B9898_E612_4214_BAA9_190777A73F55_.wvu.PrintArea" localSheetId="25" hidden="1">'TO - Praveen - 2019'!$A$6:$N$73</definedName>
    <definedName name="Z_4B1B9898_E612_4214_BAA9_190777A73F55_.wvu.PrintArea" localSheetId="14" hidden="1">'Universities + Vocational S'!$A$2:$R$65</definedName>
    <definedName name="Z_4B1B9898_E612_4214_BAA9_190777A73F55_.wvu.PrintArea" localSheetId="13" hidden="1">'Universities + Vocational S (2)'!$A$2:$R$65</definedName>
    <definedName name="Z_4B1B9898_E612_4214_BAA9_190777A73F55_.wvu.PrintTitles" localSheetId="27" hidden="1">'Church Membership'!#REF!</definedName>
    <definedName name="Z_4B1B9898_E612_4214_BAA9_190777A73F55_.wvu.PrintTitles" localSheetId="8" hidden="1">'Enrolments + Baptisms AUC'!$6:$8</definedName>
    <definedName name="Z_4B1B9898_E612_4214_BAA9_190777A73F55_.wvu.PrintTitles" localSheetId="2" hidden="1">'Enrolments + Baptisms PNGUM'!$6:$8</definedName>
    <definedName name="Z_4B1B9898_E612_4214_BAA9_190777A73F55_.wvu.PrintTitles" localSheetId="11" hidden="1">'Enrolments + Baptisms TPUM'!$7:$9</definedName>
    <definedName name="Z_4B1B9898_E612_4214_BAA9_190777A73F55_.wvu.PrintTitles" localSheetId="19" hidden="1">'GC Table 7 - Sec Schools'!$6:$7</definedName>
    <definedName name="Z_4B1B9898_E612_4214_BAA9_190777A73F55_.wvu.PrintTitles" localSheetId="7" hidden="1">'General AUC always'!$6:$8</definedName>
    <definedName name="Z_4B1B9898_E612_4214_BAA9_190777A73F55_.wvu.PrintTitles" localSheetId="4" hidden="1">'General NZPUC'!$6:$8</definedName>
    <definedName name="Z_4B1B9898_E612_4214_BAA9_190777A73F55_.wvu.PrintTitles" localSheetId="1" hidden="1">'General PNGUM'!$6:$8</definedName>
    <definedName name="Z_4B1B9898_E612_4214_BAA9_190777A73F55_.wvu.PrintTitles" localSheetId="10" hidden="1">'General TPUM'!$6:$8</definedName>
    <definedName name="Z_4B1B9898_E612_4214_BAA9_190777A73F55_.wvu.PrintTitles" localSheetId="9" hidden="1">'Staff AUC'!$5:$8</definedName>
    <definedName name="Z_4B1B9898_E612_4214_BAA9_190777A73F55_.wvu.PrintTitles" localSheetId="6" hidden="1">'Staff NZPUC'!$5:$8</definedName>
    <definedName name="Z_4B1B9898_E612_4214_BAA9_190777A73F55_.wvu.PrintTitles" localSheetId="3" hidden="1">'Staff PNGUM'!$5:$8</definedName>
    <definedName name="Z_4B1B9898_E612_4214_BAA9_190777A73F55_.wvu.PrintTitles" localSheetId="12" hidden="1">'Staff TPUM'!$5:$8</definedName>
    <definedName name="Z_4B1B9898_E612_4214_BAA9_190777A73F55_.wvu.Rows" localSheetId="27" hidden="1">'Church Membership'!#REF!</definedName>
  </definedNames>
  <calcPr calcId="191028" fullPrecision="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I67" i="42" l="1"/>
  <c r="R58" i="42"/>
  <c r="R64" i="42" s="1"/>
  <c r="Q58" i="42"/>
  <c r="P58" i="42"/>
  <c r="O58" i="42"/>
  <c r="N58" i="42"/>
  <c r="M58" i="42"/>
  <c r="L58" i="42"/>
  <c r="K58" i="42"/>
  <c r="J58" i="42"/>
  <c r="I58" i="42"/>
  <c r="O56" i="42"/>
  <c r="N56" i="42"/>
  <c r="O55" i="42"/>
  <c r="N55" i="42"/>
  <c r="O54" i="42"/>
  <c r="N54" i="42"/>
  <c r="O53" i="42"/>
  <c r="N53" i="42"/>
  <c r="O52" i="42"/>
  <c r="N52" i="42"/>
  <c r="O51" i="42"/>
  <c r="N51" i="42"/>
  <c r="O50" i="42"/>
  <c r="N50" i="42"/>
  <c r="O49" i="42"/>
  <c r="N49" i="42"/>
  <c r="O48" i="42"/>
  <c r="N48" i="42"/>
  <c r="O46" i="42"/>
  <c r="N46" i="42"/>
  <c r="O45" i="42"/>
  <c r="N45" i="42"/>
  <c r="O44" i="42"/>
  <c r="N44" i="42"/>
  <c r="O43" i="42"/>
  <c r="N43" i="42"/>
  <c r="O42" i="42"/>
  <c r="N42" i="42"/>
  <c r="O41" i="42"/>
  <c r="N41" i="42"/>
  <c r="O40" i="42"/>
  <c r="N40" i="42"/>
  <c r="O39" i="42"/>
  <c r="N39" i="42"/>
  <c r="O38" i="42"/>
  <c r="N38" i="42"/>
  <c r="O35" i="42"/>
  <c r="N35" i="42"/>
  <c r="O34" i="42"/>
  <c r="I34" i="42"/>
  <c r="N34" i="42" s="1"/>
  <c r="O33" i="42"/>
  <c r="N33" i="42"/>
  <c r="O32" i="42"/>
  <c r="N32" i="42"/>
  <c r="O31" i="42"/>
  <c r="N31" i="42"/>
  <c r="O30" i="42"/>
  <c r="N30" i="42"/>
  <c r="O29" i="42"/>
  <c r="N29" i="42"/>
  <c r="O28" i="42"/>
  <c r="N28" i="42"/>
  <c r="R27" i="42"/>
  <c r="O27" i="42"/>
  <c r="M27" i="42"/>
  <c r="L27" i="42"/>
  <c r="K27" i="42"/>
  <c r="N27" i="42" s="1"/>
  <c r="S27" i="42" s="1"/>
  <c r="I27" i="42"/>
  <c r="O24" i="42"/>
  <c r="N24" i="42"/>
  <c r="O23" i="42"/>
  <c r="N23" i="42"/>
  <c r="O22" i="42"/>
  <c r="N22" i="42"/>
  <c r="O21" i="42"/>
  <c r="N21" i="42"/>
  <c r="R20" i="42"/>
  <c r="Q20" i="42"/>
  <c r="P20" i="42"/>
  <c r="O20" i="42"/>
  <c r="M20" i="42"/>
  <c r="N20" i="42" s="1"/>
  <c r="S20" i="42" s="1"/>
  <c r="L20" i="42"/>
  <c r="K20" i="42"/>
  <c r="J20" i="42"/>
  <c r="I20" i="42"/>
  <c r="AL176" i="11"/>
  <c r="AG176" i="11"/>
  <c r="AF176" i="11"/>
  <c r="AL183" i="11"/>
  <c r="AF143" i="11"/>
  <c r="AG143" i="11"/>
  <c r="AL143" i="11"/>
  <c r="AJ143" i="11"/>
  <c r="AK143" i="11"/>
  <c r="AL150" i="11"/>
  <c r="AC43" i="11"/>
  <c r="AD43" i="11"/>
  <c r="AE43" i="11"/>
  <c r="AF43" i="11"/>
  <c r="AG43" i="11"/>
  <c r="AJ43" i="11"/>
  <c r="AK43" i="11"/>
  <c r="AL43" i="11"/>
  <c r="AF80" i="11"/>
  <c r="AF81" i="11"/>
  <c r="AL25" i="11"/>
  <c r="AF25" i="11"/>
  <c r="AF27" i="11"/>
  <c r="AL27" i="11"/>
  <c r="AL11" i="11"/>
  <c r="W12" i="11"/>
  <c r="AF11" i="11"/>
  <c r="W11" i="11"/>
  <c r="AL12" i="11"/>
  <c r="AE149" i="2"/>
  <c r="AF149" i="2"/>
  <c r="AI149" i="2"/>
  <c r="AJ149" i="2"/>
  <c r="AK149" i="2"/>
  <c r="AB148" i="2"/>
  <c r="AC148" i="2"/>
  <c r="AD148" i="2"/>
  <c r="AE148" i="2"/>
  <c r="AF148" i="2"/>
  <c r="AI148" i="2"/>
  <c r="AJ148" i="2"/>
  <c r="AK148" i="2"/>
  <c r="AE211" i="2"/>
  <c r="AE166" i="2"/>
  <c r="AK159" i="2"/>
  <c r="AF159" i="2"/>
  <c r="W159" i="2"/>
  <c r="AI166" i="2"/>
  <c r="AK166" i="2"/>
  <c r="AB157" i="2"/>
  <c r="AC156" i="2"/>
  <c r="AD155" i="2"/>
  <c r="AC155" i="2"/>
  <c r="AB155" i="2"/>
  <c r="AB164" i="2"/>
  <c r="AC164" i="2"/>
  <c r="AD164" i="2"/>
  <c r="AE164" i="2"/>
  <c r="AF164" i="2"/>
  <c r="AI164" i="2"/>
  <c r="AJ164" i="2"/>
  <c r="AK164" i="2"/>
  <c r="AB165" i="2"/>
  <c r="AC165" i="2"/>
  <c r="AD165" i="2"/>
  <c r="AE165" i="2"/>
  <c r="AF165" i="2"/>
  <c r="AI165" i="2"/>
  <c r="AJ165" i="2"/>
  <c r="AK165" i="2"/>
  <c r="AB166" i="2"/>
  <c r="AE141" i="2"/>
  <c r="AK128" i="2"/>
  <c r="W113" i="2"/>
  <c r="AE113" i="2"/>
  <c r="AF141" i="2"/>
  <c r="AK141" i="2"/>
  <c r="AK114" i="2"/>
  <c r="AB113" i="2"/>
  <c r="AC113" i="2"/>
  <c r="AD113" i="2"/>
  <c r="AF113" i="2"/>
  <c r="AI113" i="2"/>
  <c r="AJ113" i="2"/>
  <c r="AK113" i="2"/>
  <c r="AK110" i="2"/>
  <c r="AK109" i="2"/>
  <c r="AK108" i="2"/>
  <c r="AE96" i="2"/>
  <c r="I20" i="13"/>
  <c r="AL189" i="11"/>
  <c r="AL77" i="40"/>
  <c r="AH77" i="40"/>
  <c r="AI77" i="40"/>
  <c r="AG76" i="40"/>
  <c r="AK77" i="40"/>
  <c r="AL79" i="40"/>
  <c r="AI79" i="40"/>
  <c r="AE41" i="5"/>
  <c r="AD40" i="5"/>
  <c r="AJ40" i="5"/>
  <c r="AD41" i="5"/>
  <c r="AJ42" i="5"/>
  <c r="AG40" i="5"/>
  <c r="AI34" i="40"/>
  <c r="AH34" i="40"/>
  <c r="E26" i="7"/>
  <c r="AJ41" i="5"/>
  <c r="AD33" i="5"/>
  <c r="AF30" i="5"/>
  <c r="AF35" i="5"/>
  <c r="AF37" i="5"/>
  <c r="AD37" i="5"/>
  <c r="AD38" i="5"/>
  <c r="AF42" i="5"/>
  <c r="AD42" i="5"/>
  <c r="C11" i="36"/>
  <c r="B11" i="36"/>
  <c r="C38" i="30"/>
  <c r="B38" i="30"/>
  <c r="C37" i="30"/>
  <c r="B37" i="30"/>
  <c r="C36" i="30"/>
  <c r="B36" i="30"/>
  <c r="C35" i="30"/>
  <c r="B35" i="30"/>
  <c r="E38" i="30"/>
  <c r="D38" i="30"/>
  <c r="E37" i="30"/>
  <c r="D37" i="30"/>
  <c r="E36" i="30"/>
  <c r="D36" i="30"/>
  <c r="E35" i="30"/>
  <c r="D35" i="30"/>
  <c r="G38" i="30"/>
  <c r="F38" i="30"/>
  <c r="G37" i="30"/>
  <c r="F37" i="30"/>
  <c r="G36" i="30"/>
  <c r="F36" i="30"/>
  <c r="G35" i="30"/>
  <c r="F35" i="30"/>
  <c r="I38" i="30"/>
  <c r="H38" i="30"/>
  <c r="I37" i="30"/>
  <c r="H37" i="30"/>
  <c r="I36" i="30"/>
  <c r="H36" i="30"/>
  <c r="I35" i="30"/>
  <c r="H35" i="30"/>
  <c r="P26" i="28"/>
  <c r="J116" i="18"/>
  <c r="H116" i="18"/>
  <c r="G116" i="18"/>
  <c r="E116" i="18"/>
  <c r="D116" i="18"/>
  <c r="C116" i="18"/>
  <c r="B116" i="18"/>
  <c r="A116" i="18"/>
  <c r="J106" i="18"/>
  <c r="H106" i="18"/>
  <c r="I106" i="18" s="1"/>
  <c r="G106" i="18"/>
  <c r="E106" i="18"/>
  <c r="D106" i="18"/>
  <c r="C106" i="18"/>
  <c r="B106" i="18"/>
  <c r="A106" i="18"/>
  <c r="J87" i="18"/>
  <c r="H87" i="18"/>
  <c r="G87" i="18"/>
  <c r="J65" i="18"/>
  <c r="J64" i="18"/>
  <c r="J62" i="18"/>
  <c r="J61" i="18"/>
  <c r="J52" i="18"/>
  <c r="J60" i="18"/>
  <c r="J53" i="18"/>
  <c r="J51" i="18"/>
  <c r="J57" i="18"/>
  <c r="J63" i="18"/>
  <c r="J58" i="18"/>
  <c r="J55" i="18"/>
  <c r="J54" i="18"/>
  <c r="J59" i="18"/>
  <c r="J56" i="18"/>
  <c r="A9" i="18"/>
  <c r="I64" i="18"/>
  <c r="K64" i="18" s="1"/>
  <c r="H59" i="18"/>
  <c r="H54" i="18"/>
  <c r="H55" i="18"/>
  <c r="H58" i="18"/>
  <c r="H63" i="18"/>
  <c r="H57" i="18"/>
  <c r="H51" i="18"/>
  <c r="H53" i="18"/>
  <c r="H60" i="18"/>
  <c r="H52" i="18"/>
  <c r="H61" i="18"/>
  <c r="H62" i="18"/>
  <c r="H64" i="18"/>
  <c r="H65" i="18"/>
  <c r="H56" i="18"/>
  <c r="G65" i="18"/>
  <c r="I65" i="18" s="1"/>
  <c r="K65" i="18" s="1"/>
  <c r="G64" i="18"/>
  <c r="G62" i="18"/>
  <c r="G61" i="18"/>
  <c r="G52" i="18"/>
  <c r="G60" i="18"/>
  <c r="G53" i="18"/>
  <c r="G51" i="18"/>
  <c r="G57" i="18"/>
  <c r="G63" i="18"/>
  <c r="G58" i="18"/>
  <c r="G55" i="18"/>
  <c r="G54" i="18"/>
  <c r="G59" i="18"/>
  <c r="G56" i="18"/>
  <c r="F62" i="18"/>
  <c r="E65" i="18"/>
  <c r="E64" i="18"/>
  <c r="E62" i="18"/>
  <c r="E61" i="18"/>
  <c r="E52" i="18"/>
  <c r="E60" i="18"/>
  <c r="E53" i="18"/>
  <c r="E51" i="18"/>
  <c r="E57" i="18"/>
  <c r="E63" i="18"/>
  <c r="E58" i="18"/>
  <c r="E55" i="18"/>
  <c r="E54" i="18"/>
  <c r="E59" i="18"/>
  <c r="E56" i="18"/>
  <c r="D65" i="18"/>
  <c r="F65" i="18" s="1"/>
  <c r="D64" i="18"/>
  <c r="F64" i="18" s="1"/>
  <c r="D62" i="18"/>
  <c r="D61" i="18"/>
  <c r="D52" i="18"/>
  <c r="D60" i="18"/>
  <c r="D53" i="18"/>
  <c r="D51" i="18"/>
  <c r="D57" i="18"/>
  <c r="D63" i="18"/>
  <c r="D58" i="18"/>
  <c r="D55" i="18"/>
  <c r="D54" i="18"/>
  <c r="D59" i="18"/>
  <c r="D56" i="18"/>
  <c r="AI200" i="2"/>
  <c r="AJ200" i="2"/>
  <c r="AK200" i="2"/>
  <c r="AI201" i="2"/>
  <c r="AJ201" i="2"/>
  <c r="AK201" i="2"/>
  <c r="AI202" i="2"/>
  <c r="AJ202" i="2"/>
  <c r="B62" i="18" s="1"/>
  <c r="AK202" i="2"/>
  <c r="AI203" i="2"/>
  <c r="AJ203" i="2"/>
  <c r="AK203" i="2"/>
  <c r="AI204" i="2"/>
  <c r="AJ204" i="2"/>
  <c r="AK204" i="2"/>
  <c r="AI205" i="2"/>
  <c r="AJ205" i="2"/>
  <c r="AK205" i="2"/>
  <c r="AI206" i="2"/>
  <c r="AJ206" i="2"/>
  <c r="AK206" i="2"/>
  <c r="AI207" i="2"/>
  <c r="AJ207" i="2"/>
  <c r="AK207" i="2"/>
  <c r="AI208" i="2"/>
  <c r="AJ208" i="2"/>
  <c r="AK208" i="2"/>
  <c r="AI209" i="2"/>
  <c r="AJ209" i="2"/>
  <c r="AK209" i="2"/>
  <c r="AI210" i="2"/>
  <c r="AJ210" i="2"/>
  <c r="AK210" i="2"/>
  <c r="AE200" i="2"/>
  <c r="AF200" i="2"/>
  <c r="AE201" i="2"/>
  <c r="AF201" i="2"/>
  <c r="AE202" i="2"/>
  <c r="AF202" i="2"/>
  <c r="AE203" i="2"/>
  <c r="AF203" i="2"/>
  <c r="AE204" i="2"/>
  <c r="AF204" i="2"/>
  <c r="AE205" i="2"/>
  <c r="AF205" i="2"/>
  <c r="AE206" i="2"/>
  <c r="AF206" i="2"/>
  <c r="AE207" i="2"/>
  <c r="AF207" i="2"/>
  <c r="AE208" i="2"/>
  <c r="AF208" i="2"/>
  <c r="AE209" i="2"/>
  <c r="AF209" i="2"/>
  <c r="AE210" i="2"/>
  <c r="AF210" i="2"/>
  <c r="AB199" i="2"/>
  <c r="AC199" i="2"/>
  <c r="AD199" i="2"/>
  <c r="AB200" i="2"/>
  <c r="AC200" i="2"/>
  <c r="AD200" i="2"/>
  <c r="AB201" i="2"/>
  <c r="AC201" i="2"/>
  <c r="AD201" i="2"/>
  <c r="AB202" i="2"/>
  <c r="AC202" i="2"/>
  <c r="AD202" i="2"/>
  <c r="AB203" i="2"/>
  <c r="AC203" i="2"/>
  <c r="AD203" i="2"/>
  <c r="AB204" i="2"/>
  <c r="AC204" i="2"/>
  <c r="AD204" i="2"/>
  <c r="AB205" i="2"/>
  <c r="AC205" i="2"/>
  <c r="AD205" i="2"/>
  <c r="AB206" i="2"/>
  <c r="AC206" i="2"/>
  <c r="AD206" i="2"/>
  <c r="AB207" i="2"/>
  <c r="AC207" i="2"/>
  <c r="AD207" i="2"/>
  <c r="AB208" i="2"/>
  <c r="AD208" i="2"/>
  <c r="AB209" i="2"/>
  <c r="AC209" i="2"/>
  <c r="AD209" i="2"/>
  <c r="AB210" i="2"/>
  <c r="AC210" i="2"/>
  <c r="AD210" i="2"/>
  <c r="AB158" i="2"/>
  <c r="AC158" i="2"/>
  <c r="AD158" i="2"/>
  <c r="AB159" i="2"/>
  <c r="AC159" i="2"/>
  <c r="AD159" i="2"/>
  <c r="AB160" i="2"/>
  <c r="AC160" i="2"/>
  <c r="AD160" i="2"/>
  <c r="AB161" i="2"/>
  <c r="AC161" i="2"/>
  <c r="AD161" i="2"/>
  <c r="AB162" i="2"/>
  <c r="AC162" i="2"/>
  <c r="AD162" i="2"/>
  <c r="C65" i="18"/>
  <c r="C64" i="18"/>
  <c r="C62" i="18"/>
  <c r="C61" i="18"/>
  <c r="C52" i="18"/>
  <c r="C60" i="18"/>
  <c r="C53" i="18"/>
  <c r="C51" i="18"/>
  <c r="C57" i="18"/>
  <c r="C63" i="18"/>
  <c r="C58" i="18"/>
  <c r="C55" i="18"/>
  <c r="C54" i="18"/>
  <c r="C59" i="18"/>
  <c r="C56" i="18"/>
  <c r="B65" i="18"/>
  <c r="B64" i="18"/>
  <c r="B61" i="18"/>
  <c r="B52" i="18"/>
  <c r="B60" i="18"/>
  <c r="B53" i="18"/>
  <c r="B51" i="18"/>
  <c r="B57" i="18"/>
  <c r="B63" i="18"/>
  <c r="B58" i="18"/>
  <c r="B55" i="18"/>
  <c r="B54" i="18"/>
  <c r="B59" i="18"/>
  <c r="B56" i="18"/>
  <c r="A65" i="18"/>
  <c r="A64" i="18"/>
  <c r="A62" i="18"/>
  <c r="A61" i="18"/>
  <c r="A52" i="18"/>
  <c r="A60" i="18"/>
  <c r="A53" i="18"/>
  <c r="A51" i="18"/>
  <c r="A57" i="18"/>
  <c r="A63" i="18"/>
  <c r="A58" i="18"/>
  <c r="A55" i="18"/>
  <c r="A54" i="18"/>
  <c r="A59" i="18"/>
  <c r="A56" i="18"/>
  <c r="AF96" i="2"/>
  <c r="AF97" i="2"/>
  <c r="E48" i="18"/>
  <c r="D48" i="18"/>
  <c r="C48" i="18"/>
  <c r="B48" i="18"/>
  <c r="AK52" i="40"/>
  <c r="AK53" i="40"/>
  <c r="AK54" i="40"/>
  <c r="AK55" i="40"/>
  <c r="AK56" i="40"/>
  <c r="AK57" i="40"/>
  <c r="AK51" i="40"/>
  <c r="AK44" i="40"/>
  <c r="AK45" i="40"/>
  <c r="AK46" i="40"/>
  <c r="AK47" i="40"/>
  <c r="AK43" i="40"/>
  <c r="AK76" i="40"/>
  <c r="AK72" i="40"/>
  <c r="K23" i="38"/>
  <c r="K106" i="18" l="1"/>
  <c r="F106" i="18"/>
  <c r="I62" i="18"/>
  <c r="K62" i="18" s="1"/>
  <c r="J66" i="18"/>
  <c r="R150" i="10" l="1"/>
  <c r="E142" i="10"/>
  <c r="D142" i="10"/>
  <c r="R143" i="10"/>
  <c r="T185" i="10"/>
  <c r="R185" i="10" s="1"/>
  <c r="T142" i="10"/>
  <c r="S142" i="10"/>
  <c r="R142" i="10"/>
  <c r="Q142" i="10"/>
  <c r="P142" i="10"/>
  <c r="O142" i="10"/>
  <c r="N142" i="10"/>
  <c r="M142" i="10"/>
  <c r="L142" i="10"/>
  <c r="K142" i="10"/>
  <c r="J142" i="10"/>
  <c r="I142" i="10"/>
  <c r="H142" i="10"/>
  <c r="G142" i="10"/>
  <c r="F142" i="10"/>
  <c r="T42" i="10"/>
  <c r="S42" i="10" s="1"/>
  <c r="L8" i="14"/>
  <c r="R83" i="40"/>
  <c r="Q20" i="13"/>
  <c r="L58" i="13"/>
  <c r="L27" i="13"/>
  <c r="L20" i="13"/>
  <c r="J20" i="13"/>
  <c r="S185" i="10" l="1"/>
  <c r="R42" i="10"/>
  <c r="U211" i="2" l="1"/>
  <c r="S179" i="3"/>
  <c r="S180" i="3"/>
  <c r="S181" i="3"/>
  <c r="S182" i="3"/>
  <c r="S183" i="3"/>
  <c r="S184" i="3"/>
  <c r="S185" i="3"/>
  <c r="S186" i="3"/>
  <c r="S187" i="3"/>
  <c r="S188" i="3"/>
  <c r="S189" i="3"/>
  <c r="S190" i="3"/>
  <c r="S191" i="3"/>
  <c r="S192" i="3"/>
  <c r="S193" i="3"/>
  <c r="S194" i="3"/>
  <c r="S195" i="3"/>
  <c r="S196" i="3"/>
  <c r="S197" i="3"/>
  <c r="S198" i="3"/>
  <c r="S199" i="3"/>
  <c r="S200" i="3"/>
  <c r="S201" i="3"/>
  <c r="S202" i="3"/>
  <c r="S203" i="3"/>
  <c r="S204" i="3"/>
  <c r="S205" i="3"/>
  <c r="S206" i="3"/>
  <c r="S178" i="3"/>
  <c r="S207" i="3"/>
  <c r="D208" i="3"/>
  <c r="C208" i="3"/>
  <c r="B208" i="3"/>
  <c r="D179" i="3"/>
  <c r="D180" i="3"/>
  <c r="D181" i="3"/>
  <c r="D182" i="3"/>
  <c r="D183" i="3"/>
  <c r="D184" i="3"/>
  <c r="D185" i="3"/>
  <c r="D186" i="3"/>
  <c r="D187" i="3"/>
  <c r="D188" i="3"/>
  <c r="D189" i="3"/>
  <c r="D190" i="3"/>
  <c r="D191" i="3"/>
  <c r="D192" i="3"/>
  <c r="D193" i="3"/>
  <c r="D194" i="3"/>
  <c r="D195" i="3"/>
  <c r="D196" i="3"/>
  <c r="D197" i="3"/>
  <c r="D198" i="3"/>
  <c r="D199" i="3"/>
  <c r="D200" i="3"/>
  <c r="D201" i="3"/>
  <c r="D202" i="3"/>
  <c r="D203" i="3"/>
  <c r="D204" i="3"/>
  <c r="D205" i="3"/>
  <c r="D206" i="3"/>
  <c r="D207" i="3"/>
  <c r="A205" i="3"/>
  <c r="A206" i="3"/>
  <c r="A207" i="3"/>
  <c r="A179" i="3"/>
  <c r="A180" i="3"/>
  <c r="A181" i="3"/>
  <c r="A182" i="3"/>
  <c r="A183" i="3"/>
  <c r="A184" i="3"/>
  <c r="A185" i="3"/>
  <c r="A186" i="3"/>
  <c r="A187" i="3"/>
  <c r="A188" i="3"/>
  <c r="A189" i="3"/>
  <c r="A190" i="3"/>
  <c r="A191" i="3"/>
  <c r="A192" i="3"/>
  <c r="A193" i="3"/>
  <c r="A194" i="3"/>
  <c r="A195" i="3"/>
  <c r="A196" i="3"/>
  <c r="A197" i="3"/>
  <c r="A198" i="3"/>
  <c r="A199" i="3"/>
  <c r="A200" i="3"/>
  <c r="A201" i="3"/>
  <c r="A202" i="3"/>
  <c r="A203" i="3"/>
  <c r="A204" i="3"/>
  <c r="W182" i="2"/>
  <c r="W183" i="2"/>
  <c r="W184" i="2"/>
  <c r="W185" i="2"/>
  <c r="W186" i="2"/>
  <c r="W187" i="2"/>
  <c r="W188" i="2"/>
  <c r="W189" i="2"/>
  <c r="W190" i="2"/>
  <c r="W191" i="2"/>
  <c r="W192" i="2"/>
  <c r="W193" i="2"/>
  <c r="W194" i="2"/>
  <c r="W195" i="2"/>
  <c r="W196" i="2"/>
  <c r="W197" i="2"/>
  <c r="W198" i="2"/>
  <c r="W199" i="2"/>
  <c r="W200" i="2"/>
  <c r="W201" i="2"/>
  <c r="W202" i="2"/>
  <c r="W203" i="2"/>
  <c r="W204" i="2"/>
  <c r="W205" i="2"/>
  <c r="W206" i="2"/>
  <c r="W207" i="2"/>
  <c r="W208" i="2"/>
  <c r="W209" i="2"/>
  <c r="W210" i="2"/>
  <c r="W181" i="2"/>
  <c r="B211" i="2"/>
  <c r="A209" i="2"/>
  <c r="A210"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R207" i="1"/>
  <c r="Q207" i="1"/>
  <c r="P207" i="1"/>
  <c r="R206" i="1"/>
  <c r="Q206" i="1"/>
  <c r="P206" i="1"/>
  <c r="R205" i="1"/>
  <c r="Q205" i="1"/>
  <c r="P205" i="1"/>
  <c r="R204" i="1"/>
  <c r="Q204" i="1"/>
  <c r="P204" i="1"/>
  <c r="R203" i="1"/>
  <c r="Q203" i="1"/>
  <c r="P203" i="1"/>
  <c r="R202" i="1"/>
  <c r="P202" i="1" s="1"/>
  <c r="Q202" i="1"/>
  <c r="R201" i="1"/>
  <c r="P201" i="1" s="1"/>
  <c r="Q201" i="1"/>
  <c r="R200" i="1"/>
  <c r="Q200" i="1"/>
  <c r="P200" i="1"/>
  <c r="R199" i="1"/>
  <c r="Q199" i="1"/>
  <c r="P199" i="1"/>
  <c r="R198" i="1"/>
  <c r="Q198" i="1"/>
  <c r="P198" i="1"/>
  <c r="R197" i="1"/>
  <c r="P197" i="1" s="1"/>
  <c r="Q197" i="1"/>
  <c r="R196" i="1"/>
  <c r="P196" i="1" s="1"/>
  <c r="Q196" i="1"/>
  <c r="R195" i="1"/>
  <c r="P195" i="1" s="1"/>
  <c r="Q195" i="1"/>
  <c r="R194" i="1"/>
  <c r="P194" i="1" s="1"/>
  <c r="Q194" i="1"/>
  <c r="R193" i="1"/>
  <c r="Q193" i="1"/>
  <c r="P193" i="1"/>
  <c r="R192" i="1"/>
  <c r="Q192" i="1"/>
  <c r="P192" i="1"/>
  <c r="R191" i="1"/>
  <c r="P191" i="1" s="1"/>
  <c r="Q191" i="1"/>
  <c r="R190" i="1"/>
  <c r="Q190" i="1"/>
  <c r="P190" i="1"/>
  <c r="R189" i="1"/>
  <c r="Q189" i="1"/>
  <c r="P189" i="1"/>
  <c r="P187" i="1"/>
  <c r="C208" i="1"/>
  <c r="B208" i="1"/>
  <c r="G175" i="3"/>
  <c r="H175" i="3"/>
  <c r="I175" i="3"/>
  <c r="J175" i="3"/>
  <c r="K175" i="3"/>
  <c r="L175" i="3"/>
  <c r="M175" i="3"/>
  <c r="N175" i="3"/>
  <c r="O175" i="3"/>
  <c r="P175" i="3"/>
  <c r="Q175" i="3"/>
  <c r="R175" i="3"/>
  <c r="A153" i="3" l="1"/>
  <c r="A154" i="3"/>
  <c r="A155" i="3"/>
  <c r="A156" i="3"/>
  <c r="A157" i="3"/>
  <c r="A158" i="3"/>
  <c r="A159" i="3"/>
  <c r="A160" i="3"/>
  <c r="A161" i="3"/>
  <c r="A162" i="3"/>
  <c r="A163" i="3"/>
  <c r="A164" i="3"/>
  <c r="A165" i="3"/>
  <c r="B166" i="2"/>
  <c r="C166" i="2"/>
  <c r="D166" i="2"/>
  <c r="E166" i="2"/>
  <c r="A153" i="2"/>
  <c r="A154" i="2"/>
  <c r="A155" i="2"/>
  <c r="A156" i="2"/>
  <c r="A157" i="2"/>
  <c r="A158" i="2"/>
  <c r="A159" i="2"/>
  <c r="A160" i="2"/>
  <c r="A161" i="2"/>
  <c r="A162" i="2"/>
  <c r="A163" i="2"/>
  <c r="A164" i="2"/>
  <c r="A165" i="2"/>
  <c r="E166" i="1"/>
  <c r="F166" i="1"/>
  <c r="G166" i="1"/>
  <c r="H166" i="1"/>
  <c r="I166" i="1"/>
  <c r="J166" i="1"/>
  <c r="K166" i="1"/>
  <c r="L166" i="1"/>
  <c r="M166" i="1"/>
  <c r="N166" i="1"/>
  <c r="O166" i="1"/>
  <c r="D166" i="1"/>
  <c r="C166" i="1"/>
  <c r="B166" i="1"/>
  <c r="R165" i="1"/>
  <c r="Q159" i="1"/>
  <c r="Q160" i="1"/>
  <c r="Q153" i="1"/>
  <c r="Q154" i="1"/>
  <c r="R154" i="1"/>
  <c r="P154" i="1" s="1"/>
  <c r="Z145" i="2"/>
  <c r="T145" i="2"/>
  <c r="S145" i="2"/>
  <c r="W114" i="2"/>
  <c r="W115" i="2"/>
  <c r="W116" i="2"/>
  <c r="W117" i="2"/>
  <c r="W118" i="2"/>
  <c r="W119" i="2"/>
  <c r="W120" i="2"/>
  <c r="W121" i="2"/>
  <c r="W122" i="2"/>
  <c r="W123" i="2"/>
  <c r="W124" i="2"/>
  <c r="W125" i="2"/>
  <c r="W126" i="2"/>
  <c r="W127" i="2"/>
  <c r="W128" i="2"/>
  <c r="W129" i="2"/>
  <c r="W130" i="2"/>
  <c r="W131" i="2"/>
  <c r="W132" i="2"/>
  <c r="W133" i="2"/>
  <c r="W134" i="2"/>
  <c r="W135" i="2"/>
  <c r="W136" i="2"/>
  <c r="W137" i="2"/>
  <c r="W138" i="2"/>
  <c r="W139" i="2"/>
  <c r="W140" i="2"/>
  <c r="D11" i="3"/>
  <c r="D12" i="3"/>
  <c r="D13" i="3"/>
  <c r="D14" i="3"/>
  <c r="D15" i="3"/>
  <c r="D16" i="3"/>
  <c r="D17" i="3"/>
  <c r="D18" i="3"/>
  <c r="D19" i="3"/>
  <c r="D20" i="3"/>
  <c r="D21" i="3"/>
  <c r="D22" i="3"/>
  <c r="D23" i="3"/>
  <c r="D24" i="3"/>
  <c r="D25" i="3"/>
  <c r="D26" i="3"/>
  <c r="D27" i="3"/>
  <c r="D28" i="3"/>
  <c r="D29" i="3"/>
  <c r="D30" i="3"/>
  <c r="D31" i="3"/>
  <c r="D10" i="3"/>
  <c r="D80" i="3"/>
  <c r="D78" i="3"/>
  <c r="D79" i="3"/>
  <c r="D81" i="3"/>
  <c r="D74" i="3"/>
  <c r="D75" i="3"/>
  <c r="D76" i="3"/>
  <c r="D96" i="3"/>
  <c r="D97" i="3"/>
  <c r="D98" i="3"/>
  <c r="D99" i="3"/>
  <c r="D100" i="3"/>
  <c r="D101" i="3"/>
  <c r="D102" i="3"/>
  <c r="D103" i="3"/>
  <c r="D104" i="3"/>
  <c r="D105" i="3"/>
  <c r="D106" i="3"/>
  <c r="D107" i="3"/>
  <c r="D108" i="3"/>
  <c r="D109" i="3"/>
  <c r="D94" i="3"/>
  <c r="D95" i="3"/>
  <c r="D90" i="3"/>
  <c r="D91" i="3"/>
  <c r="D92" i="3"/>
  <c r="D85" i="3"/>
  <c r="D86" i="3"/>
  <c r="D87" i="3"/>
  <c r="D88" i="3"/>
  <c r="W96" i="2"/>
  <c r="W97" i="2"/>
  <c r="Z74" i="2"/>
  <c r="Z75" i="2"/>
  <c r="Z76" i="2"/>
  <c r="Z77" i="2"/>
  <c r="Z78" i="2"/>
  <c r="Z79" i="2"/>
  <c r="Z80" i="2"/>
  <c r="D70" i="3"/>
  <c r="D69" i="3"/>
  <c r="D68" i="3"/>
  <c r="D67" i="3"/>
  <c r="D66" i="3"/>
  <c r="D65" i="3"/>
  <c r="D64" i="3"/>
  <c r="D63" i="3"/>
  <c r="D62" i="3"/>
  <c r="D61" i="3"/>
  <c r="D60" i="3"/>
  <c r="D59" i="3"/>
  <c r="D58" i="3"/>
  <c r="D57" i="3"/>
  <c r="D56" i="3"/>
  <c r="D55" i="3"/>
  <c r="P165" i="1" l="1"/>
  <c r="S41" i="2"/>
  <c r="S52" i="2" s="1"/>
  <c r="T52" i="2"/>
  <c r="O27" i="13"/>
  <c r="B42" i="5"/>
  <c r="C42" i="5"/>
  <c r="D42" i="5"/>
  <c r="E42" i="5"/>
  <c r="F42" i="5"/>
  <c r="G42" i="5"/>
  <c r="Z10" i="5"/>
  <c r="Y10" i="5"/>
  <c r="I67" i="13"/>
  <c r="K27" i="13"/>
  <c r="I34" i="13"/>
  <c r="AA167" i="11"/>
  <c r="AA163" i="11"/>
  <c r="G186" i="12" l="1"/>
  <c r="AF71" i="40"/>
  <c r="AG72" i="40"/>
  <c r="AH67" i="40"/>
  <c r="AI67" i="40"/>
  <c r="AJ67" i="40"/>
  <c r="AK67" i="40"/>
  <c r="AH68" i="40"/>
  <c r="AI68" i="40"/>
  <c r="AJ68" i="40"/>
  <c r="AK68" i="40"/>
  <c r="AH69" i="40"/>
  <c r="AI69" i="40"/>
  <c r="AJ69" i="40"/>
  <c r="AK69" i="40"/>
  <c r="AH70" i="40"/>
  <c r="AI70" i="40"/>
  <c r="AJ70" i="40"/>
  <c r="AK70" i="40"/>
  <c r="AK66" i="40"/>
  <c r="AI66" i="40"/>
  <c r="AH66" i="40"/>
  <c r="AK62" i="40"/>
  <c r="AK61" i="40"/>
  <c r="AI62" i="40"/>
  <c r="AH62" i="40"/>
  <c r="AI61" i="40"/>
  <c r="AH61" i="40"/>
  <c r="AG44" i="40"/>
  <c r="AI46" i="40"/>
  <c r="AH46" i="40"/>
  <c r="AF47" i="40"/>
  <c r="AF45" i="40"/>
  <c r="AF43" i="40"/>
  <c r="AF52" i="40"/>
  <c r="AI51" i="40"/>
  <c r="AF55" i="40"/>
  <c r="AI57" i="40"/>
  <c r="AH57" i="40"/>
  <c r="AI56" i="40"/>
  <c r="AH56" i="40"/>
  <c r="AI55" i="40"/>
  <c r="AI54" i="40"/>
  <c r="AH54" i="40"/>
  <c r="AI53" i="40"/>
  <c r="AH53" i="40"/>
  <c r="AH51" i="40"/>
  <c r="AK28" i="40"/>
  <c r="AJ28" i="40"/>
  <c r="AI28" i="40"/>
  <c r="AH28" i="40"/>
  <c r="AI23" i="40"/>
  <c r="AH23" i="40"/>
  <c r="AK11" i="40"/>
  <c r="AK12" i="40"/>
  <c r="AK13" i="40"/>
  <c r="AK14" i="40"/>
  <c r="AK15" i="40"/>
  <c r="AK16" i="40"/>
  <c r="AK17" i="40"/>
  <c r="AK18" i="40"/>
  <c r="AL10" i="40"/>
  <c r="AK10" i="40"/>
  <c r="AJ10" i="40"/>
  <c r="AI18" i="40"/>
  <c r="AH18" i="40"/>
  <c r="AF17" i="40"/>
  <c r="AI16" i="40"/>
  <c r="AH16" i="40"/>
  <c r="AF15" i="40"/>
  <c r="AI15" i="40"/>
  <c r="AH11" i="40"/>
  <c r="AI11" i="40"/>
  <c r="AH12" i="40"/>
  <c r="AI12" i="40"/>
  <c r="AH13" i="40"/>
  <c r="AI13" i="40"/>
  <c r="AH14" i="40"/>
  <c r="AI14" i="40"/>
  <c r="AI10" i="40"/>
  <c r="AH10" i="40"/>
  <c r="E10" i="9"/>
  <c r="Q82" i="9" l="1"/>
  <c r="U181" i="12"/>
  <c r="U124" i="12"/>
  <c r="U125" i="12"/>
  <c r="U126" i="12"/>
  <c r="U127" i="12"/>
  <c r="U128" i="12"/>
  <c r="U129" i="12"/>
  <c r="U130" i="12"/>
  <c r="U131" i="12"/>
  <c r="U132" i="12"/>
  <c r="U133" i="12"/>
  <c r="U134" i="12"/>
  <c r="U135" i="12"/>
  <c r="U136" i="12"/>
  <c r="U137" i="12"/>
  <c r="U138" i="12"/>
  <c r="U139" i="12"/>
  <c r="U140" i="12"/>
  <c r="U141" i="12"/>
  <c r="U142" i="12"/>
  <c r="U143" i="12"/>
  <c r="U144" i="12"/>
  <c r="U145" i="12"/>
  <c r="U146" i="12"/>
  <c r="U147" i="12"/>
  <c r="U148" i="12"/>
  <c r="U149" i="12"/>
  <c r="U150" i="12"/>
  <c r="U151" i="12"/>
  <c r="U152" i="12"/>
  <c r="U153" i="12"/>
  <c r="U154" i="12"/>
  <c r="U155" i="12"/>
  <c r="U156" i="12"/>
  <c r="U157" i="12"/>
  <c r="U158" i="12"/>
  <c r="U159" i="12"/>
  <c r="U160" i="12"/>
  <c r="U161" i="12"/>
  <c r="U162" i="12"/>
  <c r="U163" i="12"/>
  <c r="U164" i="12"/>
  <c r="U165" i="12"/>
  <c r="U166" i="12"/>
  <c r="U167" i="12"/>
  <c r="U168" i="12"/>
  <c r="U169" i="12"/>
  <c r="U170" i="12"/>
  <c r="U171" i="12"/>
  <c r="U172" i="12"/>
  <c r="U173" i="12"/>
  <c r="U174" i="12"/>
  <c r="U175" i="12"/>
  <c r="U176" i="12"/>
  <c r="U177" i="12"/>
  <c r="U178" i="12"/>
  <c r="U179" i="12"/>
  <c r="U180" i="12"/>
  <c r="U182" i="12"/>
  <c r="U183" i="12"/>
  <c r="U184" i="12"/>
  <c r="U185" i="12"/>
  <c r="U123" i="12"/>
  <c r="G142" i="12"/>
  <c r="F141" i="12"/>
  <c r="E141" i="12"/>
  <c r="D141" i="12"/>
  <c r="C141" i="12"/>
  <c r="D142" i="12" s="1"/>
  <c r="D43" i="12"/>
  <c r="D44" i="12"/>
  <c r="D45" i="12"/>
  <c r="D46" i="12"/>
  <c r="D47" i="12"/>
  <c r="D48" i="12"/>
  <c r="D49" i="12"/>
  <c r="D50" i="12"/>
  <c r="D51" i="12"/>
  <c r="D52" i="12"/>
  <c r="D53" i="12"/>
  <c r="D54" i="12"/>
  <c r="D55" i="12"/>
  <c r="D56" i="12"/>
  <c r="D57" i="12"/>
  <c r="D58" i="12"/>
  <c r="D59" i="12"/>
  <c r="D60" i="12"/>
  <c r="D61" i="12"/>
  <c r="D62" i="12"/>
  <c r="D63" i="12"/>
  <c r="D64" i="12"/>
  <c r="D65" i="12"/>
  <c r="D66" i="12"/>
  <c r="D67" i="12"/>
  <c r="D68" i="12"/>
  <c r="D69" i="12"/>
  <c r="D70" i="12"/>
  <c r="D71" i="12"/>
  <c r="D72" i="12"/>
  <c r="D73" i="12"/>
  <c r="D74" i="12"/>
  <c r="D75" i="12"/>
  <c r="D76" i="12"/>
  <c r="D77" i="12"/>
  <c r="D78" i="12"/>
  <c r="D79" i="12"/>
  <c r="D80" i="12"/>
  <c r="D81" i="12"/>
  <c r="D82" i="12"/>
  <c r="D83" i="12"/>
  <c r="D84" i="12"/>
  <c r="D85" i="12"/>
  <c r="D86" i="12"/>
  <c r="D87" i="12"/>
  <c r="D88" i="12"/>
  <c r="D89" i="12"/>
  <c r="D90" i="12"/>
  <c r="D91" i="12"/>
  <c r="D92" i="12"/>
  <c r="D93" i="12"/>
  <c r="D94" i="12"/>
  <c r="D95" i="12"/>
  <c r="D96" i="12"/>
  <c r="D97" i="12"/>
  <c r="D98" i="12"/>
  <c r="D99" i="12"/>
  <c r="D100" i="12"/>
  <c r="D101" i="12"/>
  <c r="D102" i="12"/>
  <c r="D103" i="12"/>
  <c r="D104" i="12"/>
  <c r="D105" i="12"/>
  <c r="D106" i="12"/>
  <c r="D107" i="12"/>
  <c r="D108" i="12"/>
  <c r="D109" i="12"/>
  <c r="D110" i="12"/>
  <c r="D111" i="12"/>
  <c r="D112" i="12"/>
  <c r="D113" i="12"/>
  <c r="D114" i="12"/>
  <c r="D115" i="12"/>
  <c r="D116" i="12"/>
  <c r="D117" i="12"/>
  <c r="D118" i="12"/>
  <c r="D119" i="12"/>
  <c r="D120" i="12"/>
  <c r="D121" i="12"/>
  <c r="D122" i="12"/>
  <c r="D123" i="12"/>
  <c r="D124" i="12"/>
  <c r="D125" i="12"/>
  <c r="D126" i="12"/>
  <c r="D127" i="12"/>
  <c r="D128" i="12"/>
  <c r="D129" i="12"/>
  <c r="D130" i="12"/>
  <c r="D131" i="12"/>
  <c r="D132" i="12"/>
  <c r="D133" i="12"/>
  <c r="D134" i="12"/>
  <c r="D135" i="12"/>
  <c r="D136" i="12"/>
  <c r="D137" i="12"/>
  <c r="D138" i="12"/>
  <c r="D139" i="12"/>
  <c r="D140" i="12"/>
  <c r="D42" i="12"/>
  <c r="I142" i="12"/>
  <c r="J142" i="12"/>
  <c r="B141" i="12"/>
  <c r="U41" i="12"/>
  <c r="U42" i="12"/>
  <c r="U43" i="12"/>
  <c r="U44" i="12"/>
  <c r="U45" i="12"/>
  <c r="U46" i="12"/>
  <c r="U47" i="12"/>
  <c r="U48" i="12"/>
  <c r="U49" i="12"/>
  <c r="U50" i="12"/>
  <c r="U51" i="12"/>
  <c r="U52" i="12"/>
  <c r="U53" i="12"/>
  <c r="U54" i="12"/>
  <c r="U55" i="12"/>
  <c r="U56" i="12"/>
  <c r="U57" i="12"/>
  <c r="U58" i="12"/>
  <c r="U59" i="12"/>
  <c r="U60" i="12"/>
  <c r="U61" i="12"/>
  <c r="U62" i="12"/>
  <c r="U63" i="12"/>
  <c r="U64" i="12"/>
  <c r="U65" i="12"/>
  <c r="U66" i="12"/>
  <c r="U67" i="12"/>
  <c r="U68" i="12"/>
  <c r="U69" i="12"/>
  <c r="U70" i="12"/>
  <c r="U71" i="12"/>
  <c r="U72" i="12"/>
  <c r="U73" i="12"/>
  <c r="U74" i="12"/>
  <c r="U75" i="12"/>
  <c r="U76" i="12"/>
  <c r="U77" i="12"/>
  <c r="U78" i="12"/>
  <c r="U79" i="12"/>
  <c r="U80" i="12"/>
  <c r="U81" i="12"/>
  <c r="U82" i="12"/>
  <c r="U83" i="12"/>
  <c r="U84" i="12"/>
  <c r="U85" i="12"/>
  <c r="U86" i="12"/>
  <c r="U87" i="12"/>
  <c r="U88" i="12"/>
  <c r="U89" i="12"/>
  <c r="U90" i="12"/>
  <c r="U91" i="12"/>
  <c r="U92" i="12"/>
  <c r="U93" i="12"/>
  <c r="U94" i="12"/>
  <c r="U95" i="12"/>
  <c r="U96" i="12"/>
  <c r="U97" i="12"/>
  <c r="U98" i="12"/>
  <c r="U99" i="12"/>
  <c r="U100" i="12"/>
  <c r="U101" i="12"/>
  <c r="U102" i="12"/>
  <c r="U103" i="12"/>
  <c r="U104" i="12"/>
  <c r="U105" i="12"/>
  <c r="U106" i="12"/>
  <c r="U107" i="12"/>
  <c r="U108" i="12"/>
  <c r="U109" i="12"/>
  <c r="U110" i="12"/>
  <c r="U111" i="12"/>
  <c r="U112" i="12"/>
  <c r="U113" i="12"/>
  <c r="U114" i="12"/>
  <c r="U115" i="12"/>
  <c r="U116" i="12"/>
  <c r="U117" i="12"/>
  <c r="U118" i="12"/>
  <c r="U119" i="12"/>
  <c r="U120" i="12"/>
  <c r="U121" i="12"/>
  <c r="U122" i="12"/>
  <c r="R141" i="12"/>
  <c r="Q141" i="12"/>
  <c r="Q142" i="12" s="1"/>
  <c r="P141" i="12"/>
  <c r="O141" i="12"/>
  <c r="N141" i="12"/>
  <c r="M141" i="12"/>
  <c r="L141" i="12"/>
  <c r="K141" i="12"/>
  <c r="J141" i="12"/>
  <c r="I141" i="12"/>
  <c r="H141" i="12"/>
  <c r="G141" i="12"/>
  <c r="A128" i="12"/>
  <c r="A117" i="12"/>
  <c r="A95" i="12"/>
  <c r="H142" i="12" l="1"/>
  <c r="Z143" i="11" l="1"/>
  <c r="W167" i="11"/>
  <c r="W153" i="11"/>
  <c r="T89" i="11"/>
  <c r="W89" i="11" s="1"/>
  <c r="R44" i="11"/>
  <c r="R45" i="11"/>
  <c r="R46" i="11"/>
  <c r="R47" i="11"/>
  <c r="R48" i="11"/>
  <c r="R49" i="11"/>
  <c r="R50" i="11"/>
  <c r="R51" i="11"/>
  <c r="R52" i="11"/>
  <c r="R53" i="11"/>
  <c r="R54" i="11"/>
  <c r="R55" i="11"/>
  <c r="R56" i="11"/>
  <c r="R57" i="11"/>
  <c r="R58" i="11"/>
  <c r="R59" i="11"/>
  <c r="R60" i="11"/>
  <c r="R61" i="11"/>
  <c r="R62" i="11"/>
  <c r="R63" i="11"/>
  <c r="R64" i="11"/>
  <c r="R65" i="11"/>
  <c r="R66" i="11"/>
  <c r="R67" i="11"/>
  <c r="R68" i="11"/>
  <c r="R69" i="11"/>
  <c r="R70" i="11"/>
  <c r="R71" i="11"/>
  <c r="R72" i="11"/>
  <c r="R73" i="11"/>
  <c r="R74" i="11"/>
  <c r="R75" i="11"/>
  <c r="R76" i="11"/>
  <c r="R77" i="11"/>
  <c r="R78" i="11"/>
  <c r="R79" i="11"/>
  <c r="R80" i="11"/>
  <c r="R81" i="11"/>
  <c r="R82" i="11"/>
  <c r="R83" i="11"/>
  <c r="R84" i="11"/>
  <c r="R85" i="11"/>
  <c r="R86" i="11"/>
  <c r="R87" i="11"/>
  <c r="R88" i="11"/>
  <c r="R89" i="11"/>
  <c r="R90" i="11"/>
  <c r="R91" i="11"/>
  <c r="R92" i="11"/>
  <c r="R93" i="11"/>
  <c r="R94" i="11"/>
  <c r="R95" i="11"/>
  <c r="R96" i="11"/>
  <c r="R97" i="11"/>
  <c r="R98" i="11"/>
  <c r="R99" i="11"/>
  <c r="R100" i="11"/>
  <c r="R101" i="11"/>
  <c r="R102" i="11"/>
  <c r="R103" i="11"/>
  <c r="R104" i="11"/>
  <c r="R105" i="11"/>
  <c r="R106" i="11"/>
  <c r="R107" i="11"/>
  <c r="R108" i="11"/>
  <c r="R109" i="11"/>
  <c r="R110" i="11"/>
  <c r="R111" i="11"/>
  <c r="R112" i="11"/>
  <c r="R113" i="11"/>
  <c r="R114" i="11"/>
  <c r="R115" i="11"/>
  <c r="R116" i="11"/>
  <c r="R117" i="11"/>
  <c r="R118" i="11"/>
  <c r="R119" i="11"/>
  <c r="R120" i="11"/>
  <c r="R121" i="11"/>
  <c r="R122" i="11"/>
  <c r="R123" i="11"/>
  <c r="R124" i="11"/>
  <c r="R125" i="11"/>
  <c r="R126" i="11"/>
  <c r="R127" i="11"/>
  <c r="R128" i="11"/>
  <c r="R129" i="11"/>
  <c r="R130" i="11"/>
  <c r="R131" i="11"/>
  <c r="R132" i="11"/>
  <c r="R133" i="11"/>
  <c r="R134" i="11"/>
  <c r="R135" i="11"/>
  <c r="R136" i="11"/>
  <c r="R137" i="11"/>
  <c r="R138" i="11"/>
  <c r="R139" i="11"/>
  <c r="R140" i="11"/>
  <c r="R141" i="11"/>
  <c r="R142" i="11"/>
  <c r="R43" i="11"/>
  <c r="D143" i="11"/>
  <c r="E143" i="11"/>
  <c r="F143" i="11"/>
  <c r="G143" i="11"/>
  <c r="H143" i="11"/>
  <c r="I143" i="11"/>
  <c r="J143" i="11"/>
  <c r="K143" i="11"/>
  <c r="L143" i="11"/>
  <c r="M143" i="11"/>
  <c r="N143" i="11"/>
  <c r="O143" i="11"/>
  <c r="P143" i="11"/>
  <c r="Q143" i="11"/>
  <c r="C143" i="11"/>
  <c r="U143" i="11"/>
  <c r="V143" i="11"/>
  <c r="S143" i="11"/>
  <c r="W44" i="11"/>
  <c r="W45" i="11"/>
  <c r="W46" i="11"/>
  <c r="W47" i="11"/>
  <c r="W48" i="11"/>
  <c r="W49" i="11"/>
  <c r="W50" i="11"/>
  <c r="W51" i="11"/>
  <c r="W52" i="11"/>
  <c r="W53" i="11"/>
  <c r="W54" i="11"/>
  <c r="W55" i="11"/>
  <c r="W56" i="11"/>
  <c r="W57" i="11"/>
  <c r="W58" i="11"/>
  <c r="W59" i="11"/>
  <c r="W60" i="11"/>
  <c r="W61" i="11"/>
  <c r="W62" i="11"/>
  <c r="W63" i="11"/>
  <c r="W64" i="11"/>
  <c r="W65" i="11"/>
  <c r="W66" i="11"/>
  <c r="W67" i="11"/>
  <c r="W68" i="11"/>
  <c r="W69" i="11"/>
  <c r="W70" i="11"/>
  <c r="W71" i="11"/>
  <c r="W72" i="11"/>
  <c r="W73" i="11"/>
  <c r="W74" i="11"/>
  <c r="W75" i="11"/>
  <c r="W76" i="11"/>
  <c r="W77" i="11"/>
  <c r="W78" i="11"/>
  <c r="W79" i="11"/>
  <c r="W80" i="11"/>
  <c r="W81" i="11"/>
  <c r="W82" i="11"/>
  <c r="W83" i="11"/>
  <c r="W84" i="11"/>
  <c r="W85" i="11"/>
  <c r="W86" i="11"/>
  <c r="W87" i="11"/>
  <c r="W88" i="11"/>
  <c r="W90" i="11"/>
  <c r="W91" i="11"/>
  <c r="W92" i="11"/>
  <c r="W93" i="11"/>
  <c r="W94" i="11"/>
  <c r="W95" i="11"/>
  <c r="W96" i="11"/>
  <c r="W97" i="11"/>
  <c r="W98" i="11"/>
  <c r="W99" i="11"/>
  <c r="W100" i="11"/>
  <c r="W101" i="11"/>
  <c r="W102" i="11"/>
  <c r="W103" i="11"/>
  <c r="W104" i="11"/>
  <c r="W105" i="11"/>
  <c r="W106" i="11"/>
  <c r="W107" i="11"/>
  <c r="W108" i="11"/>
  <c r="W109" i="11"/>
  <c r="W110" i="11"/>
  <c r="W111" i="11"/>
  <c r="W112" i="11"/>
  <c r="W113" i="11"/>
  <c r="W114" i="11"/>
  <c r="W115" i="11"/>
  <c r="W116" i="11"/>
  <c r="W117" i="11"/>
  <c r="W118" i="11"/>
  <c r="W119" i="11"/>
  <c r="W120" i="11"/>
  <c r="W121" i="11"/>
  <c r="W122" i="11"/>
  <c r="W123" i="11"/>
  <c r="W124" i="11"/>
  <c r="W125" i="11"/>
  <c r="W126" i="11"/>
  <c r="W127" i="11"/>
  <c r="W128" i="11"/>
  <c r="W129" i="11"/>
  <c r="W130" i="11"/>
  <c r="W131" i="11"/>
  <c r="W132" i="11"/>
  <c r="W133" i="11"/>
  <c r="W134" i="11"/>
  <c r="W135" i="11"/>
  <c r="W136" i="11"/>
  <c r="W137" i="11"/>
  <c r="W138" i="11"/>
  <c r="W139" i="11"/>
  <c r="W140" i="11"/>
  <c r="W141" i="11"/>
  <c r="W142" i="11"/>
  <c r="B119" i="11"/>
  <c r="T118" i="10"/>
  <c r="R118" i="10" s="1"/>
  <c r="B112" i="11"/>
  <c r="T111" i="10"/>
  <c r="R111" i="10" s="1"/>
  <c r="B111" i="11"/>
  <c r="B96" i="11"/>
  <c r="T95" i="10"/>
  <c r="R95" i="10" s="1"/>
  <c r="W43" i="11"/>
  <c r="A42" i="12"/>
  <c r="B43" i="11"/>
  <c r="T143" i="11" l="1"/>
  <c r="S144" i="11" s="1"/>
  <c r="W143" i="11"/>
  <c r="S118" i="10"/>
  <c r="S111" i="10"/>
  <c r="S95" i="10"/>
  <c r="E47" i="9"/>
  <c r="E46" i="9"/>
  <c r="E45" i="9"/>
  <c r="E44" i="9"/>
  <c r="E43" i="9"/>
  <c r="F25" i="9"/>
  <c r="F31" i="9"/>
  <c r="F40" i="9"/>
  <c r="R31" i="40"/>
  <c r="S31" i="40"/>
  <c r="S79" i="40"/>
  <c r="X78" i="40"/>
  <c r="X77" i="40"/>
  <c r="X76" i="40"/>
  <c r="X72" i="40"/>
  <c r="X71" i="40"/>
  <c r="X70" i="40"/>
  <c r="X69" i="40"/>
  <c r="X68" i="40"/>
  <c r="X67" i="40"/>
  <c r="X66" i="40"/>
  <c r="X30" i="40" l="1"/>
  <c r="X29" i="40"/>
  <c r="X28" i="40"/>
  <c r="X62" i="40"/>
  <c r="X61" i="40"/>
  <c r="X57" i="40"/>
  <c r="X56" i="40"/>
  <c r="X55" i="40"/>
  <c r="X54" i="40"/>
  <c r="X53" i="40"/>
  <c r="X52" i="40"/>
  <c r="X51" i="40"/>
  <c r="X47" i="40"/>
  <c r="X46" i="40"/>
  <c r="X45" i="40"/>
  <c r="X44" i="40"/>
  <c r="X43" i="40"/>
  <c r="X31" i="40"/>
  <c r="X18" i="40"/>
  <c r="X10" i="40"/>
  <c r="AA24" i="40"/>
  <c r="AA23" i="40"/>
  <c r="AB23" i="40"/>
  <c r="X24" i="40"/>
  <c r="X23" i="40"/>
  <c r="X22" i="40"/>
  <c r="X17" i="40" l="1"/>
  <c r="X16" i="40"/>
  <c r="X15" i="40"/>
  <c r="X14" i="40"/>
  <c r="X13" i="40"/>
  <c r="X12" i="40"/>
  <c r="X11" i="40"/>
  <c r="X34" i="40"/>
  <c r="AL34" i="40"/>
  <c r="AK35" i="40"/>
  <c r="AK36" i="40"/>
  <c r="AK37" i="40"/>
  <c r="AK38" i="40"/>
  <c r="AK39" i="40"/>
  <c r="AK34" i="40"/>
  <c r="AJ35" i="40"/>
  <c r="AJ36" i="40"/>
  <c r="AJ37" i="40"/>
  <c r="AJ38" i="40"/>
  <c r="AJ39" i="40"/>
  <c r="AJ34" i="40"/>
  <c r="AB35" i="40"/>
  <c r="AB36" i="40"/>
  <c r="AB37" i="40"/>
  <c r="AB38" i="40"/>
  <c r="AB39" i="40"/>
  <c r="AB34" i="40"/>
  <c r="AA35" i="40"/>
  <c r="AA36" i="40"/>
  <c r="AA37" i="40"/>
  <c r="AA38" i="40"/>
  <c r="AA39" i="40"/>
  <c r="AA34" i="40"/>
  <c r="AH37" i="40"/>
  <c r="AH39" i="40"/>
  <c r="AH36" i="40"/>
  <c r="AI39" i="40"/>
  <c r="AI35" i="40"/>
  <c r="AI36" i="40"/>
  <c r="AI37" i="40"/>
  <c r="AI38" i="40"/>
  <c r="X35" i="40"/>
  <c r="X36" i="40"/>
  <c r="X37" i="40"/>
  <c r="X38" i="40"/>
  <c r="X39" i="40"/>
  <c r="AF35" i="40"/>
  <c r="AF38" i="40"/>
  <c r="R79" i="40"/>
  <c r="R73" i="40"/>
  <c r="S73" i="40"/>
  <c r="R63" i="40"/>
  <c r="S63" i="40"/>
  <c r="Q48" i="40"/>
  <c r="R48" i="40"/>
  <c r="S48" i="40"/>
  <c r="Q58" i="40"/>
  <c r="R58" i="40"/>
  <c r="S58" i="40"/>
  <c r="R25" i="40"/>
  <c r="S25" i="40"/>
  <c r="R19" i="40"/>
  <c r="S19" i="40"/>
  <c r="R40" i="40"/>
  <c r="S40" i="40"/>
  <c r="R80" i="40" l="1"/>
  <c r="S80" i="40"/>
  <c r="J102" i="18"/>
  <c r="H102" i="18"/>
  <c r="G102" i="18"/>
  <c r="E102" i="18"/>
  <c r="D102" i="18"/>
  <c r="C102" i="18"/>
  <c r="A102" i="18"/>
  <c r="J100" i="18"/>
  <c r="H100" i="18"/>
  <c r="G100" i="18"/>
  <c r="E100" i="18"/>
  <c r="D100" i="18"/>
  <c r="C100" i="18"/>
  <c r="A100" i="18"/>
  <c r="J99" i="18"/>
  <c r="H99" i="18"/>
  <c r="G99" i="18"/>
  <c r="A98" i="18"/>
  <c r="C98" i="18"/>
  <c r="D98" i="18"/>
  <c r="E98" i="18"/>
  <c r="G98" i="18"/>
  <c r="H98" i="18"/>
  <c r="J98" i="18"/>
  <c r="J97" i="18"/>
  <c r="H97" i="18"/>
  <c r="G97" i="18"/>
  <c r="E97" i="18"/>
  <c r="D97" i="18"/>
  <c r="C97" i="18"/>
  <c r="A97" i="18"/>
  <c r="J95" i="18"/>
  <c r="H95" i="18"/>
  <c r="G95" i="18"/>
  <c r="E95" i="18"/>
  <c r="D95" i="18"/>
  <c r="C95" i="18"/>
  <c r="B95" i="18"/>
  <c r="J94" i="18"/>
  <c r="H94" i="18"/>
  <c r="G94" i="18"/>
  <c r="E94" i="18"/>
  <c r="D94" i="18"/>
  <c r="C94" i="18"/>
  <c r="J93" i="18"/>
  <c r="H93" i="18"/>
  <c r="G93" i="18"/>
  <c r="E93" i="18"/>
  <c r="D93" i="18"/>
  <c r="C93" i="18"/>
  <c r="A93" i="18"/>
  <c r="J92" i="18"/>
  <c r="H92" i="18"/>
  <c r="G92" i="18"/>
  <c r="C92" i="18"/>
  <c r="D92" i="18"/>
  <c r="E92" i="18"/>
  <c r="A92" i="18"/>
  <c r="E91" i="18"/>
  <c r="E87" i="18"/>
  <c r="C88" i="18"/>
  <c r="D87" i="18"/>
  <c r="C87" i="18"/>
  <c r="C86" i="18"/>
  <c r="D86" i="18"/>
  <c r="E86" i="18"/>
  <c r="G86" i="18"/>
  <c r="H86" i="18"/>
  <c r="J86" i="18"/>
  <c r="J83" i="18"/>
  <c r="H83" i="18"/>
  <c r="G85" i="18"/>
  <c r="E85" i="18"/>
  <c r="D85" i="18"/>
  <c r="C85" i="18"/>
  <c r="H85" i="18"/>
  <c r="J85" i="18"/>
  <c r="J78" i="18"/>
  <c r="H78" i="18"/>
  <c r="G78" i="18"/>
  <c r="D78" i="18"/>
  <c r="E78" i="18"/>
  <c r="C78" i="18"/>
  <c r="J36" i="18"/>
  <c r="H36" i="18"/>
  <c r="G36" i="18"/>
  <c r="J27" i="18"/>
  <c r="E36" i="18"/>
  <c r="D36" i="18"/>
  <c r="C36" i="18"/>
  <c r="J30" i="18"/>
  <c r="AH189" i="11"/>
  <c r="AI189" i="11"/>
  <c r="AG157" i="11"/>
  <c r="AJ157" i="11"/>
  <c r="AK157" i="11"/>
  <c r="AL157" i="11"/>
  <c r="AC126" i="11"/>
  <c r="AD126" i="11"/>
  <c r="AE126" i="11"/>
  <c r="AF126" i="11"/>
  <c r="AG126" i="11"/>
  <c r="AJ126" i="11"/>
  <c r="AK126" i="11"/>
  <c r="AL126" i="11"/>
  <c r="AF182" i="11"/>
  <c r="AF105" i="11"/>
  <c r="AG105" i="11"/>
  <c r="AJ105" i="11"/>
  <c r="AK105" i="11"/>
  <c r="AL105" i="11"/>
  <c r="AF130" i="11"/>
  <c r="AG130" i="11"/>
  <c r="AJ130" i="11"/>
  <c r="AK130" i="11"/>
  <c r="AL130" i="11"/>
  <c r="AC186" i="11"/>
  <c r="AD186" i="11"/>
  <c r="AE186" i="11"/>
  <c r="AF186" i="11"/>
  <c r="AG186" i="11"/>
  <c r="AJ186" i="11"/>
  <c r="AK186" i="11"/>
  <c r="AL186" i="11"/>
  <c r="E16" i="16"/>
  <c r="E15" i="16"/>
  <c r="F15" i="16" s="1"/>
  <c r="D8" i="14"/>
  <c r="D188" i="10"/>
  <c r="T156" i="10"/>
  <c r="S156" i="10" s="1"/>
  <c r="AD157" i="11" s="1"/>
  <c r="T129" i="10"/>
  <c r="R129" i="10" s="1"/>
  <c r="AC130" i="11" s="1"/>
  <c r="I27" i="13"/>
  <c r="I102" i="18" l="1"/>
  <c r="F94" i="18"/>
  <c r="F97" i="18"/>
  <c r="F98" i="18"/>
  <c r="F102" i="18"/>
  <c r="AE130" i="11"/>
  <c r="AE157" i="11"/>
  <c r="R81" i="40"/>
  <c r="K102" i="18"/>
  <c r="I100" i="18"/>
  <c r="K100" i="18" s="1"/>
  <c r="I98" i="18"/>
  <c r="K98" i="18" s="1"/>
  <c r="F100" i="18"/>
  <c r="I94" i="18"/>
  <c r="K94" i="18" s="1"/>
  <c r="I97" i="18"/>
  <c r="K97" i="18" s="1"/>
  <c r="F92" i="18"/>
  <c r="F85" i="18"/>
  <c r="F93" i="18"/>
  <c r="I93" i="18"/>
  <c r="K93" i="18" s="1"/>
  <c r="I92" i="18"/>
  <c r="K92" i="18" s="1"/>
  <c r="F86" i="18"/>
  <c r="I86" i="18"/>
  <c r="K86" i="18" s="1"/>
  <c r="I36" i="18"/>
  <c r="K36" i="18" s="1"/>
  <c r="I85" i="18"/>
  <c r="K85" i="18" s="1"/>
  <c r="F36" i="18"/>
  <c r="I78" i="18"/>
  <c r="K78" i="18" s="1"/>
  <c r="F78" i="18"/>
  <c r="F59" i="18"/>
  <c r="I56" i="18"/>
  <c r="K56" i="18" s="1"/>
  <c r="F56" i="18"/>
  <c r="R156" i="10"/>
  <c r="AC157" i="11" s="1"/>
  <c r="S129" i="10"/>
  <c r="AD130" i="11" s="1"/>
  <c r="P20" i="13"/>
  <c r="AU78" i="11" l="1"/>
  <c r="AU79" i="11"/>
  <c r="AU81" i="11"/>
  <c r="AU80" i="11"/>
  <c r="AT76" i="11"/>
  <c r="AT77" i="11"/>
  <c r="AT78" i="11"/>
  <c r="AT79" i="11"/>
  <c r="AT80" i="11"/>
  <c r="AT81" i="11"/>
  <c r="AT82" i="11"/>
  <c r="AT83" i="11"/>
  <c r="AT84" i="11"/>
  <c r="AT85" i="11"/>
  <c r="AT86" i="11"/>
  <c r="AT87" i="11"/>
  <c r="AT88" i="11"/>
  <c r="AT89" i="11" l="1"/>
  <c r="AU89" i="11"/>
  <c r="AT90" i="11"/>
  <c r="AU90" i="11"/>
  <c r="AT91" i="11"/>
  <c r="AU91" i="11"/>
  <c r="AT92" i="11"/>
  <c r="AU92" i="11"/>
  <c r="AT93" i="11"/>
  <c r="AU93" i="11"/>
  <c r="AT94" i="11"/>
  <c r="AU94" i="11"/>
  <c r="AT95" i="11"/>
  <c r="AU95" i="11"/>
  <c r="AT97" i="11"/>
  <c r="AU97" i="11"/>
  <c r="AT98" i="11"/>
  <c r="AU98" i="11"/>
  <c r="AT99" i="11"/>
  <c r="AU99" i="11"/>
  <c r="AT100" i="11"/>
  <c r="AU100" i="11"/>
  <c r="AT101" i="11"/>
  <c r="AU101" i="11"/>
  <c r="AT102" i="11"/>
  <c r="AU102" i="11"/>
  <c r="AT103" i="11"/>
  <c r="AU103" i="11"/>
  <c r="AT104" i="11"/>
  <c r="AU104" i="11"/>
  <c r="AT105" i="11"/>
  <c r="AU105" i="11"/>
  <c r="AT106" i="11"/>
  <c r="AU106" i="11"/>
  <c r="AT107" i="11"/>
  <c r="AU107" i="11"/>
  <c r="AT108" i="11"/>
  <c r="AU108" i="11"/>
  <c r="AT109" i="11"/>
  <c r="AU109" i="11"/>
  <c r="AT110" i="11"/>
  <c r="AU110" i="11"/>
  <c r="AT111" i="11"/>
  <c r="AU111" i="11"/>
  <c r="AT113" i="11"/>
  <c r="AU113" i="11"/>
  <c r="AT114" i="11"/>
  <c r="AU114" i="11"/>
  <c r="AT115" i="11"/>
  <c r="AU115" i="11"/>
  <c r="AT116" i="11"/>
  <c r="AU116" i="11"/>
  <c r="AT117" i="11"/>
  <c r="AU117" i="11"/>
  <c r="AT118" i="11"/>
  <c r="AU118" i="11"/>
  <c r="AT120" i="11"/>
  <c r="AU120" i="11"/>
  <c r="AT121" i="11"/>
  <c r="AU121" i="11"/>
  <c r="AU122" i="11"/>
  <c r="AU123" i="11"/>
  <c r="AU124" i="11"/>
  <c r="AU125" i="11"/>
  <c r="AU127" i="11"/>
  <c r="AU128" i="11"/>
  <c r="AU129" i="11"/>
  <c r="AU131" i="11"/>
  <c r="AU132" i="11"/>
  <c r="AU133" i="11"/>
  <c r="AU134" i="11"/>
  <c r="AU135" i="11"/>
  <c r="AU136" i="11"/>
  <c r="AU137" i="11"/>
  <c r="AU138" i="11"/>
  <c r="AU139" i="11"/>
  <c r="AU140" i="11"/>
  <c r="AU141" i="11"/>
  <c r="AU142" i="11"/>
  <c r="AT122" i="11"/>
  <c r="AT123" i="11"/>
  <c r="AT124" i="11"/>
  <c r="AT125" i="11"/>
  <c r="AT127" i="11"/>
  <c r="AT128" i="11"/>
  <c r="AT129" i="11"/>
  <c r="AT131" i="11"/>
  <c r="AT132" i="11"/>
  <c r="AT133" i="11"/>
  <c r="AT134" i="11"/>
  <c r="AT135" i="11"/>
  <c r="AT136" i="11"/>
  <c r="AT137" i="11"/>
  <c r="AT138" i="11"/>
  <c r="AT139" i="11"/>
  <c r="AT140" i="11"/>
  <c r="AT141" i="11"/>
  <c r="AT142" i="11"/>
  <c r="AS94" i="11"/>
  <c r="AS95" i="11"/>
  <c r="AS97" i="11"/>
  <c r="AS98" i="11"/>
  <c r="AS99" i="11"/>
  <c r="AS100" i="11"/>
  <c r="AS101" i="11"/>
  <c r="AS102" i="11"/>
  <c r="AS103" i="11"/>
  <c r="AS104" i="11"/>
  <c r="AS105" i="11"/>
  <c r="AS106" i="11"/>
  <c r="AS107" i="11"/>
  <c r="AS108" i="11"/>
  <c r="AS109" i="11"/>
  <c r="AS110" i="11"/>
  <c r="AS111" i="11"/>
  <c r="AS113" i="11"/>
  <c r="AS114" i="11"/>
  <c r="AS115" i="11"/>
  <c r="AS116" i="11"/>
  <c r="AS117" i="11"/>
  <c r="AS118" i="11"/>
  <c r="AS120" i="11"/>
  <c r="AS121" i="11"/>
  <c r="AS122" i="11"/>
  <c r="AS123" i="11"/>
  <c r="AS124" i="11"/>
  <c r="AS125" i="11"/>
  <c r="AS126" i="11"/>
  <c r="AS127" i="11"/>
  <c r="AS128" i="11"/>
  <c r="AS129" i="11"/>
  <c r="AS130" i="11"/>
  <c r="AS131" i="11"/>
  <c r="AS132" i="11"/>
  <c r="AS133" i="11"/>
  <c r="AS134" i="11"/>
  <c r="AS135" i="11"/>
  <c r="AS136" i="11"/>
  <c r="AS137" i="11"/>
  <c r="AS138" i="11"/>
  <c r="AS139" i="11"/>
  <c r="AS140" i="11"/>
  <c r="AS141" i="11"/>
  <c r="AS84" i="11"/>
  <c r="AS85" i="11"/>
  <c r="AS86" i="11"/>
  <c r="AS87" i="11"/>
  <c r="AS88" i="11"/>
  <c r="AS89" i="11"/>
  <c r="AS90" i="11"/>
  <c r="AS91" i="11"/>
  <c r="AS92" i="11"/>
  <c r="AS93" i="11"/>
  <c r="AS77" i="11"/>
  <c r="AS78" i="11"/>
  <c r="AS79" i="11"/>
  <c r="AS80" i="11"/>
  <c r="AS81" i="11"/>
  <c r="AS83" i="11"/>
  <c r="AS74" i="11"/>
  <c r="AS75" i="11"/>
  <c r="AS76" i="11"/>
  <c r="AS45" i="11"/>
  <c r="AS46" i="11"/>
  <c r="AS47" i="11"/>
  <c r="AS48" i="11"/>
  <c r="AS49" i="11"/>
  <c r="AS50" i="11"/>
  <c r="AS51" i="11"/>
  <c r="AS52" i="11"/>
  <c r="AS53" i="11"/>
  <c r="AS54" i="11"/>
  <c r="AS55" i="11"/>
  <c r="AS56" i="11"/>
  <c r="AS57" i="11"/>
  <c r="AS58" i="11"/>
  <c r="AS59" i="11"/>
  <c r="AS60" i="11"/>
  <c r="AS61" i="11"/>
  <c r="AS62" i="11"/>
  <c r="AS63" i="11"/>
  <c r="AS64" i="11"/>
  <c r="AS65" i="11"/>
  <c r="AS66" i="11"/>
  <c r="AS67" i="11"/>
  <c r="AS68" i="11"/>
  <c r="AS69" i="11"/>
  <c r="AS70" i="11"/>
  <c r="AS71" i="11"/>
  <c r="AS72" i="11"/>
  <c r="AS44" i="11"/>
  <c r="O26" i="12"/>
  <c r="B130" i="11"/>
  <c r="B131" i="11"/>
  <c r="B126" i="11"/>
  <c r="B127" i="11"/>
  <c r="B105" i="11"/>
  <c r="A104" i="12"/>
  <c r="T104" i="10"/>
  <c r="I63" i="9"/>
  <c r="J63" i="9"/>
  <c r="A95" i="18" l="1"/>
  <c r="R104" i="10"/>
  <c r="AC105" i="11" s="1"/>
  <c r="AE105" i="11"/>
  <c r="S104" i="10"/>
  <c r="AD105" i="11" s="1"/>
  <c r="S71" i="2"/>
  <c r="T71" i="2"/>
  <c r="U71" i="2"/>
  <c r="V71" i="2"/>
  <c r="Z71" i="2"/>
  <c r="AA71" i="2"/>
  <c r="D178" i="2"/>
  <c r="E178" i="2"/>
  <c r="F178" i="2"/>
  <c r="G178" i="2"/>
  <c r="H178" i="2"/>
  <c r="I178" i="2"/>
  <c r="J178" i="2"/>
  <c r="K178" i="2"/>
  <c r="C178" i="2"/>
  <c r="C149" i="2"/>
  <c r="D149" i="2"/>
  <c r="E149" i="2"/>
  <c r="F149" i="2"/>
  <c r="G149" i="2"/>
  <c r="H149" i="2"/>
  <c r="I149" i="2"/>
  <c r="J149" i="2"/>
  <c r="K149" i="2"/>
  <c r="L149" i="2"/>
  <c r="M149" i="2"/>
  <c r="B149" i="2"/>
  <c r="C141" i="2"/>
  <c r="D141" i="2"/>
  <c r="E141" i="2"/>
  <c r="F141" i="2"/>
  <c r="G141" i="2"/>
  <c r="H141" i="2"/>
  <c r="I141" i="2"/>
  <c r="J141" i="2"/>
  <c r="K141" i="2"/>
  <c r="L141" i="2"/>
  <c r="M141" i="2"/>
  <c r="N141" i="2"/>
  <c r="O141" i="2"/>
  <c r="P141" i="2"/>
  <c r="B141" i="2"/>
  <c r="D110" i="2"/>
  <c r="E110" i="2"/>
  <c r="F110" i="2"/>
  <c r="G110" i="2"/>
  <c r="H110" i="2"/>
  <c r="I110" i="2"/>
  <c r="J110" i="2"/>
  <c r="K110" i="2"/>
  <c r="L110" i="2"/>
  <c r="M110" i="2"/>
  <c r="N110" i="2"/>
  <c r="O110" i="2"/>
  <c r="C110" i="2"/>
  <c r="F82" i="2"/>
  <c r="G82" i="2"/>
  <c r="H82" i="2"/>
  <c r="I82" i="2"/>
  <c r="J82" i="2"/>
  <c r="K82" i="2"/>
  <c r="L82" i="2"/>
  <c r="M82" i="2"/>
  <c r="N82" i="2"/>
  <c r="E82" i="2"/>
  <c r="D178" i="3"/>
  <c r="K179" i="2" l="1"/>
  <c r="K150" i="2"/>
  <c r="K142" i="2"/>
  <c r="K111" i="2"/>
  <c r="S72" i="2"/>
  <c r="E166" i="3" l="1"/>
  <c r="F166" i="3"/>
  <c r="G166" i="3"/>
  <c r="H166" i="3"/>
  <c r="I166" i="3"/>
  <c r="J166" i="3"/>
  <c r="K166" i="3"/>
  <c r="L166" i="3"/>
  <c r="M166" i="3"/>
  <c r="N166" i="3"/>
  <c r="O166" i="3"/>
  <c r="P166" i="3"/>
  <c r="Q166" i="3"/>
  <c r="R166" i="3"/>
  <c r="F166" i="2"/>
  <c r="G166" i="2"/>
  <c r="H166" i="2"/>
  <c r="I166" i="2"/>
  <c r="J166" i="2"/>
  <c r="K166" i="2"/>
  <c r="L166" i="2"/>
  <c r="M166" i="2"/>
  <c r="N166" i="2"/>
  <c r="O166" i="2"/>
  <c r="S148" i="3"/>
  <c r="C149" i="3"/>
  <c r="E149" i="3"/>
  <c r="F149" i="3"/>
  <c r="G149" i="3"/>
  <c r="H149" i="3"/>
  <c r="I149" i="3"/>
  <c r="J149" i="3"/>
  <c r="K149" i="3"/>
  <c r="L149" i="3"/>
  <c r="M149" i="3"/>
  <c r="N149" i="3"/>
  <c r="O149" i="3"/>
  <c r="P149" i="3"/>
  <c r="Q149" i="3"/>
  <c r="R149" i="3"/>
  <c r="B149" i="3"/>
  <c r="D148" i="3"/>
  <c r="A148" i="3"/>
  <c r="Z149" i="2"/>
  <c r="R145" i="1"/>
  <c r="U149" i="2"/>
  <c r="V149" i="2"/>
  <c r="S149" i="2"/>
  <c r="W148" i="2"/>
  <c r="T149" i="2"/>
  <c r="A148" i="2"/>
  <c r="C149" i="1"/>
  <c r="D149" i="1"/>
  <c r="E149" i="1"/>
  <c r="F149" i="1"/>
  <c r="G149" i="1"/>
  <c r="H149" i="1"/>
  <c r="I149" i="1"/>
  <c r="J149" i="1"/>
  <c r="K149" i="1"/>
  <c r="L149" i="1"/>
  <c r="M149" i="1"/>
  <c r="N149" i="1"/>
  <c r="O149" i="1"/>
  <c r="B149" i="1"/>
  <c r="R148" i="1"/>
  <c r="S85" i="3"/>
  <c r="S86" i="3"/>
  <c r="S87" i="3"/>
  <c r="S88" i="3"/>
  <c r="S89" i="3"/>
  <c r="S90" i="3"/>
  <c r="S91" i="3"/>
  <c r="S92" i="3"/>
  <c r="S93" i="3"/>
  <c r="S94" i="3"/>
  <c r="S95" i="3"/>
  <c r="S96" i="3"/>
  <c r="S97" i="3"/>
  <c r="S98" i="3"/>
  <c r="S99" i="3"/>
  <c r="S100" i="3"/>
  <c r="S101" i="3"/>
  <c r="S102" i="3"/>
  <c r="S103" i="3"/>
  <c r="S104" i="3"/>
  <c r="S105" i="3"/>
  <c r="S106" i="3"/>
  <c r="S107" i="3"/>
  <c r="S108" i="3"/>
  <c r="S140" i="3"/>
  <c r="S116" i="3"/>
  <c r="S117" i="3"/>
  <c r="S118" i="3"/>
  <c r="S119" i="3"/>
  <c r="S120" i="3"/>
  <c r="S121" i="3"/>
  <c r="S122" i="3"/>
  <c r="S123" i="3"/>
  <c r="S124" i="3"/>
  <c r="S125" i="3"/>
  <c r="S126" i="3"/>
  <c r="S127" i="3"/>
  <c r="S128" i="3"/>
  <c r="S129" i="3"/>
  <c r="S130" i="3"/>
  <c r="S131" i="3"/>
  <c r="S132" i="3"/>
  <c r="S133" i="3"/>
  <c r="S134" i="3"/>
  <c r="S135" i="3"/>
  <c r="S136" i="3"/>
  <c r="S137" i="3"/>
  <c r="S138" i="3"/>
  <c r="S139" i="3"/>
  <c r="S113" i="3"/>
  <c r="S114" i="3"/>
  <c r="H141" i="3"/>
  <c r="I141" i="3"/>
  <c r="J141" i="3"/>
  <c r="K141" i="3"/>
  <c r="L141" i="3"/>
  <c r="M141" i="3"/>
  <c r="N141" i="3"/>
  <c r="O141" i="3"/>
  <c r="P141" i="3"/>
  <c r="Q141" i="3"/>
  <c r="R141" i="3"/>
  <c r="G141" i="3"/>
  <c r="D114" i="3"/>
  <c r="D115" i="3"/>
  <c r="D116" i="3"/>
  <c r="D117" i="3"/>
  <c r="D118" i="3"/>
  <c r="D119" i="3"/>
  <c r="D120" i="3"/>
  <c r="D121" i="3"/>
  <c r="D122" i="3"/>
  <c r="D123" i="3"/>
  <c r="D124" i="3"/>
  <c r="D125" i="3"/>
  <c r="D126" i="3"/>
  <c r="D127" i="3"/>
  <c r="D128" i="3"/>
  <c r="D129" i="3"/>
  <c r="D130" i="3"/>
  <c r="D131" i="3"/>
  <c r="D132" i="3"/>
  <c r="D133" i="3"/>
  <c r="D134" i="3"/>
  <c r="D135" i="3"/>
  <c r="D136" i="3"/>
  <c r="D137" i="3"/>
  <c r="D138" i="3"/>
  <c r="D139" i="3"/>
  <c r="D140" i="3"/>
  <c r="D113" i="3"/>
  <c r="C141" i="3"/>
  <c r="B141" i="3"/>
  <c r="A122" i="3"/>
  <c r="A124" i="3"/>
  <c r="A125" i="3"/>
  <c r="A126" i="3"/>
  <c r="A127" i="3"/>
  <c r="A128" i="3"/>
  <c r="A129" i="3"/>
  <c r="A130" i="3"/>
  <c r="A131" i="3"/>
  <c r="A132" i="3"/>
  <c r="A133" i="3"/>
  <c r="A134" i="3"/>
  <c r="A135" i="3"/>
  <c r="A136" i="3"/>
  <c r="A137" i="3"/>
  <c r="A138" i="3"/>
  <c r="A139" i="3"/>
  <c r="A140" i="3"/>
  <c r="A119" i="3"/>
  <c r="A113" i="3"/>
  <c r="A114" i="3"/>
  <c r="A115" i="3"/>
  <c r="Y141" i="2"/>
  <c r="AA141" i="2"/>
  <c r="X141" i="2"/>
  <c r="U141" i="2"/>
  <c r="V141" i="2"/>
  <c r="AE128" i="2"/>
  <c r="T141" i="2"/>
  <c r="A128" i="2"/>
  <c r="A122" i="2"/>
  <c r="A119" i="2"/>
  <c r="A115" i="2"/>
  <c r="A113" i="2"/>
  <c r="R115" i="1"/>
  <c r="P115" i="1" s="1"/>
  <c r="R116" i="1"/>
  <c r="P116" i="1" s="1"/>
  <c r="R117" i="1"/>
  <c r="R118" i="1"/>
  <c r="R119" i="1"/>
  <c r="R120" i="1"/>
  <c r="P120" i="1" s="1"/>
  <c r="R121" i="1"/>
  <c r="P121" i="1" s="1"/>
  <c r="R122" i="1"/>
  <c r="P122" i="1" s="1"/>
  <c r="R123" i="1"/>
  <c r="R124" i="1"/>
  <c r="P124" i="1" s="1"/>
  <c r="R125" i="1"/>
  <c r="P125" i="1" s="1"/>
  <c r="R126" i="1"/>
  <c r="P126" i="1" s="1"/>
  <c r="R127" i="1"/>
  <c r="P127" i="1" s="1"/>
  <c r="R128" i="1"/>
  <c r="P128" i="1" s="1"/>
  <c r="R129" i="1"/>
  <c r="P129" i="1" s="1"/>
  <c r="R130" i="1"/>
  <c r="P130" i="1" s="1"/>
  <c r="R131" i="1"/>
  <c r="R132" i="1"/>
  <c r="R133" i="1"/>
  <c r="R134" i="1"/>
  <c r="R135" i="1"/>
  <c r="R136" i="1"/>
  <c r="R137" i="1"/>
  <c r="R138" i="1"/>
  <c r="R139" i="1"/>
  <c r="R140" i="1"/>
  <c r="R113" i="1"/>
  <c r="P113" i="1" s="1"/>
  <c r="R114" i="1"/>
  <c r="P114" i="1" s="1"/>
  <c r="Q124" i="1"/>
  <c r="Q125" i="1"/>
  <c r="Q126" i="1"/>
  <c r="Q127" i="1"/>
  <c r="Q128" i="1"/>
  <c r="Q129" i="1"/>
  <c r="Q130" i="1"/>
  <c r="Q119" i="1"/>
  <c r="P119" i="1"/>
  <c r="Q120" i="1"/>
  <c r="Q121" i="1"/>
  <c r="Q122" i="1"/>
  <c r="Q123" i="1"/>
  <c r="P123" i="1"/>
  <c r="Q113" i="1"/>
  <c r="Q114" i="1"/>
  <c r="Q115" i="1"/>
  <c r="Q116" i="1"/>
  <c r="C141" i="1"/>
  <c r="D141" i="1"/>
  <c r="E141" i="1"/>
  <c r="F141" i="1"/>
  <c r="G141" i="1"/>
  <c r="H141" i="1"/>
  <c r="I141" i="1"/>
  <c r="J141" i="1"/>
  <c r="K141" i="1"/>
  <c r="L141" i="1"/>
  <c r="M141" i="1"/>
  <c r="N141" i="1"/>
  <c r="O141" i="1"/>
  <c r="B141" i="1"/>
  <c r="R87" i="1"/>
  <c r="P87" i="1" s="1"/>
  <c r="Q87" i="1"/>
  <c r="Q88" i="1"/>
  <c r="G110" i="1"/>
  <c r="H110" i="1"/>
  <c r="I110" i="1"/>
  <c r="J110" i="1"/>
  <c r="K110" i="1"/>
  <c r="L110" i="1"/>
  <c r="M110" i="1"/>
  <c r="N110" i="1"/>
  <c r="O110" i="1"/>
  <c r="F110" i="1"/>
  <c r="B110" i="1"/>
  <c r="AE109" i="2"/>
  <c r="W87" i="2"/>
  <c r="W88" i="2"/>
  <c r="K20" i="13"/>
  <c r="AK78" i="40"/>
  <c r="AJ76" i="40"/>
  <c r="AK71" i="40"/>
  <c r="AJ47" i="40"/>
  <c r="AJ46" i="40"/>
  <c r="AJ45" i="40"/>
  <c r="AJ44" i="40"/>
  <c r="AJ43" i="40"/>
  <c r="AL78" i="40"/>
  <c r="AL76" i="40"/>
  <c r="AL72" i="40"/>
  <c r="AL71" i="40"/>
  <c r="AL70" i="40"/>
  <c r="AL69" i="40"/>
  <c r="AL68" i="40"/>
  <c r="AL67" i="40"/>
  <c r="AL66" i="40"/>
  <c r="AL62" i="40"/>
  <c r="AL61" i="40"/>
  <c r="AL52" i="40"/>
  <c r="AL53" i="40"/>
  <c r="AL54" i="40"/>
  <c r="AL55" i="40"/>
  <c r="AL56" i="40"/>
  <c r="AL57" i="40"/>
  <c r="AL51" i="40"/>
  <c r="AL44" i="40"/>
  <c r="AL45" i="40"/>
  <c r="AL46" i="40"/>
  <c r="AL47" i="40"/>
  <c r="AL43" i="40"/>
  <c r="AF78" i="40"/>
  <c r="AI78" i="40"/>
  <c r="AH76" i="40"/>
  <c r="AF76" i="40"/>
  <c r="AF44" i="40"/>
  <c r="AF30" i="40"/>
  <c r="AF29" i="40"/>
  <c r="AF24" i="40"/>
  <c r="AC23" i="40"/>
  <c r="AD23" i="40"/>
  <c r="AE23" i="40"/>
  <c r="AC24" i="40"/>
  <c r="AD24" i="40"/>
  <c r="AE24" i="40"/>
  <c r="AD22" i="40"/>
  <c r="AE22" i="40"/>
  <c r="AC22" i="40"/>
  <c r="AJ11" i="40"/>
  <c r="AJ14" i="40"/>
  <c r="AJ16" i="40"/>
  <c r="AJ78" i="40"/>
  <c r="AJ77" i="40"/>
  <c r="AJ62" i="40"/>
  <c r="AJ61" i="40"/>
  <c r="AJ71" i="40"/>
  <c r="AJ72" i="40"/>
  <c r="AJ66" i="40"/>
  <c r="AJ52" i="40"/>
  <c r="AJ53" i="40"/>
  <c r="AJ54" i="40"/>
  <c r="AJ55" i="40"/>
  <c r="AJ56" i="40"/>
  <c r="AJ57" i="40"/>
  <c r="AJ51" i="40"/>
  <c r="AL35" i="40"/>
  <c r="AL36" i="40"/>
  <c r="AL37" i="40"/>
  <c r="AL38" i="40"/>
  <c r="AL39" i="40"/>
  <c r="AL29" i="40"/>
  <c r="AL30" i="40"/>
  <c r="AL28" i="40"/>
  <c r="AL23" i="40"/>
  <c r="AL24" i="40"/>
  <c r="AL22" i="40"/>
  <c r="AL11" i="40"/>
  <c r="AL12" i="40"/>
  <c r="AL13" i="40"/>
  <c r="AL14" i="40"/>
  <c r="AL15" i="40"/>
  <c r="AL16" i="40"/>
  <c r="AL17" i="40"/>
  <c r="AL18" i="40"/>
  <c r="AK29" i="40"/>
  <c r="AK30" i="40"/>
  <c r="AJ29" i="40"/>
  <c r="AJ30" i="40"/>
  <c r="AK22" i="40"/>
  <c r="AK24" i="40"/>
  <c r="AK23" i="40"/>
  <c r="AJ23" i="40"/>
  <c r="AJ24" i="40"/>
  <c r="AJ22" i="40"/>
  <c r="AJ12" i="40"/>
  <c r="AJ13" i="40"/>
  <c r="B36" i="18"/>
  <c r="AJ15" i="40"/>
  <c r="AJ17" i="40"/>
  <c r="AJ18" i="40"/>
  <c r="B19" i="40"/>
  <c r="C19" i="40"/>
  <c r="D19" i="40"/>
  <c r="E19" i="40"/>
  <c r="F19" i="40"/>
  <c r="G19" i="40"/>
  <c r="H19" i="40"/>
  <c r="I19" i="40"/>
  <c r="J19" i="40"/>
  <c r="K19" i="40"/>
  <c r="L19" i="40"/>
  <c r="M19" i="40"/>
  <c r="N19" i="40"/>
  <c r="O19" i="40"/>
  <c r="AH19" i="40" l="1"/>
  <c r="K167" i="2"/>
  <c r="Z141" i="2"/>
  <c r="S141" i="2"/>
  <c r="T142" i="2" s="1"/>
  <c r="P148" i="1"/>
  <c r="D141" i="3"/>
  <c r="R141" i="1"/>
  <c r="E11" i="12"/>
  <c r="F11" i="12"/>
  <c r="G11" i="12"/>
  <c r="H11" i="12"/>
  <c r="I11" i="12"/>
  <c r="J11" i="12"/>
  <c r="K11" i="12"/>
  <c r="L11" i="12"/>
  <c r="M11" i="12"/>
  <c r="N11" i="12"/>
  <c r="O11" i="12"/>
  <c r="P11" i="12"/>
  <c r="Q11" i="12"/>
  <c r="R11" i="12"/>
  <c r="E186" i="12"/>
  <c r="F186" i="12"/>
  <c r="H186" i="12"/>
  <c r="I186" i="12"/>
  <c r="J186" i="12"/>
  <c r="K186" i="12"/>
  <c r="L186" i="12"/>
  <c r="M186" i="12"/>
  <c r="N186" i="12"/>
  <c r="O186" i="12"/>
  <c r="P186" i="12"/>
  <c r="Q186" i="12"/>
  <c r="R186" i="12"/>
  <c r="D183" i="12"/>
  <c r="E189" i="11"/>
  <c r="F189" i="11"/>
  <c r="G189" i="11"/>
  <c r="H189" i="11"/>
  <c r="I189" i="11"/>
  <c r="J189" i="11"/>
  <c r="K189" i="11"/>
  <c r="L189" i="11"/>
  <c r="M189" i="11"/>
  <c r="N189" i="11"/>
  <c r="O189" i="11"/>
  <c r="P189" i="11"/>
  <c r="Q189" i="11"/>
  <c r="D189" i="11"/>
  <c r="W157" i="11"/>
  <c r="W158" i="11"/>
  <c r="W159" i="11"/>
  <c r="W160" i="11"/>
  <c r="W161" i="11"/>
  <c r="W162" i="11"/>
  <c r="W163" i="11"/>
  <c r="W164" i="11"/>
  <c r="W165" i="11"/>
  <c r="W166" i="11"/>
  <c r="W168" i="11"/>
  <c r="W169" i="11"/>
  <c r="W170" i="11"/>
  <c r="W171" i="11"/>
  <c r="W172" i="11"/>
  <c r="W173" i="11"/>
  <c r="W174" i="11"/>
  <c r="W175" i="11"/>
  <c r="W176" i="11"/>
  <c r="W177" i="11"/>
  <c r="W178" i="11"/>
  <c r="W179" i="11"/>
  <c r="W180" i="11"/>
  <c r="W181" i="11"/>
  <c r="W182" i="11"/>
  <c r="W183" i="11"/>
  <c r="W184" i="11"/>
  <c r="W186" i="11"/>
  <c r="S189" i="11"/>
  <c r="T189" i="11"/>
  <c r="Z154" i="11"/>
  <c r="X189" i="11"/>
  <c r="Y189" i="11"/>
  <c r="AA189" i="11"/>
  <c r="Z189" i="11"/>
  <c r="C189" i="11"/>
  <c r="AB157" i="11" l="1"/>
  <c r="V10" i="5"/>
  <c r="R27" i="13"/>
  <c r="R20" i="13"/>
  <c r="M27" i="13"/>
  <c r="M20" i="13"/>
  <c r="D51" i="3"/>
  <c r="R102" i="1"/>
  <c r="R103" i="1"/>
  <c r="R104" i="1"/>
  <c r="R105" i="1"/>
  <c r="Q109" i="1"/>
  <c r="Q92" i="1"/>
  <c r="Q93" i="1"/>
  <c r="Q94" i="1"/>
  <c r="Q95" i="1"/>
  <c r="Q96" i="1"/>
  <c r="R50" i="1"/>
  <c r="B28" i="21"/>
  <c r="B28" i="20"/>
  <c r="P34" i="28"/>
  <c r="P23" i="28"/>
  <c r="P16" i="28"/>
  <c r="P9" i="28"/>
  <c r="I23" i="38"/>
  <c r="I17" i="38"/>
  <c r="I11" i="38"/>
  <c r="G96" i="18" l="1"/>
  <c r="D91" i="18"/>
  <c r="C91" i="18"/>
  <c r="G88" i="18"/>
  <c r="H88" i="18"/>
  <c r="J88" i="18"/>
  <c r="D88" i="18"/>
  <c r="E88" i="18"/>
  <c r="G83" i="18"/>
  <c r="E83" i="18"/>
  <c r="D83" i="18"/>
  <c r="C83" i="18"/>
  <c r="B83" i="18"/>
  <c r="E13" i="18"/>
  <c r="D13" i="18"/>
  <c r="U19" i="40"/>
  <c r="P19" i="40"/>
  <c r="Q19" i="40"/>
  <c r="T19" i="40"/>
  <c r="V19" i="40"/>
  <c r="W19" i="40"/>
  <c r="Y19" i="40"/>
  <c r="Z19" i="40"/>
  <c r="AB19" i="40"/>
  <c r="AG19" i="40"/>
  <c r="A22" i="40"/>
  <c r="U25" i="40"/>
  <c r="AF22" i="40"/>
  <c r="AH25" i="40" s="1"/>
  <c r="AI22" i="40"/>
  <c r="A23" i="40"/>
  <c r="A24" i="40"/>
  <c r="B25" i="40"/>
  <c r="C25" i="40"/>
  <c r="D25" i="40"/>
  <c r="E25" i="40"/>
  <c r="F25" i="40"/>
  <c r="G25" i="40"/>
  <c r="H25" i="40"/>
  <c r="I25" i="40"/>
  <c r="J25" i="40"/>
  <c r="K25" i="40"/>
  <c r="L25" i="40"/>
  <c r="M25" i="40"/>
  <c r="N25" i="40"/>
  <c r="O25" i="40"/>
  <c r="P25" i="40"/>
  <c r="Q25" i="40"/>
  <c r="T25" i="40"/>
  <c r="V25" i="40"/>
  <c r="W25" i="40"/>
  <c r="Y25" i="40"/>
  <c r="Z25" i="40"/>
  <c r="AA25" i="40"/>
  <c r="AB25" i="40"/>
  <c r="AC25" i="40"/>
  <c r="AD25" i="40"/>
  <c r="AE25" i="40"/>
  <c r="AG25" i="40"/>
  <c r="A28" i="40"/>
  <c r="U31" i="40"/>
  <c r="AH31" i="40"/>
  <c r="AI31" i="40"/>
  <c r="A29" i="40"/>
  <c r="A30" i="40"/>
  <c r="AL31" i="40"/>
  <c r="B31" i="40"/>
  <c r="C31" i="40"/>
  <c r="D31" i="40"/>
  <c r="E31" i="40"/>
  <c r="F31" i="40"/>
  <c r="G31" i="40"/>
  <c r="H31" i="40"/>
  <c r="I31" i="40"/>
  <c r="J31" i="40"/>
  <c r="K31" i="40"/>
  <c r="L31" i="40"/>
  <c r="M31" i="40"/>
  <c r="N31" i="40"/>
  <c r="O31" i="40"/>
  <c r="P31" i="40"/>
  <c r="Q31" i="40"/>
  <c r="V31" i="40"/>
  <c r="W31" i="40"/>
  <c r="Y31" i="40"/>
  <c r="Z31" i="40"/>
  <c r="AG31" i="40"/>
  <c r="A34" i="40"/>
  <c r="T40" i="40"/>
  <c r="U41" i="40" s="1"/>
  <c r="A35" i="40"/>
  <c r="A36" i="40"/>
  <c r="A37" i="40"/>
  <c r="A38" i="40"/>
  <c r="AF40" i="40"/>
  <c r="A39" i="40"/>
  <c r="B40" i="40"/>
  <c r="C40" i="40"/>
  <c r="D40" i="40"/>
  <c r="E40" i="40"/>
  <c r="F40" i="40"/>
  <c r="G40" i="40"/>
  <c r="H40" i="40"/>
  <c r="I40" i="40"/>
  <c r="J40" i="40"/>
  <c r="K40" i="40"/>
  <c r="L40" i="40"/>
  <c r="M40" i="40"/>
  <c r="N40" i="40"/>
  <c r="O40" i="40"/>
  <c r="P40" i="40"/>
  <c r="Q40" i="40"/>
  <c r="U40" i="40"/>
  <c r="V40" i="40"/>
  <c r="W40" i="40"/>
  <c r="Y40" i="40"/>
  <c r="Z40" i="40"/>
  <c r="AA40" i="40"/>
  <c r="AB40" i="40"/>
  <c r="AG40" i="40"/>
  <c r="A43" i="40"/>
  <c r="T48" i="40"/>
  <c r="U48" i="40"/>
  <c r="A44" i="40"/>
  <c r="AG48" i="40"/>
  <c r="A45" i="40"/>
  <c r="A46" i="40"/>
  <c r="AH48" i="40"/>
  <c r="AI48" i="40"/>
  <c r="A47" i="40"/>
  <c r="B48" i="40"/>
  <c r="C48" i="40"/>
  <c r="D48" i="40"/>
  <c r="E48" i="40"/>
  <c r="F48" i="40"/>
  <c r="G48" i="40"/>
  <c r="H48" i="40"/>
  <c r="I48" i="40"/>
  <c r="J48" i="40"/>
  <c r="K48" i="40"/>
  <c r="L48" i="40"/>
  <c r="M48" i="40"/>
  <c r="N48" i="40"/>
  <c r="O48" i="40"/>
  <c r="P48" i="40"/>
  <c r="V48" i="40"/>
  <c r="W48" i="40"/>
  <c r="Y48" i="40"/>
  <c r="Z48" i="40"/>
  <c r="A51" i="40"/>
  <c r="A52" i="40"/>
  <c r="U58" i="40"/>
  <c r="A53" i="40"/>
  <c r="A54" i="40"/>
  <c r="A55" i="40"/>
  <c r="A56" i="40"/>
  <c r="A57" i="40"/>
  <c r="B58" i="40"/>
  <c r="C58" i="40"/>
  <c r="D58" i="40"/>
  <c r="E58" i="40"/>
  <c r="F58" i="40"/>
  <c r="G58" i="40"/>
  <c r="H58" i="40"/>
  <c r="I58" i="40"/>
  <c r="J58" i="40"/>
  <c r="K58" i="40"/>
  <c r="L58" i="40"/>
  <c r="M58" i="40"/>
  <c r="N58" i="40"/>
  <c r="O58" i="40"/>
  <c r="P58" i="40"/>
  <c r="V58" i="40"/>
  <c r="W58" i="40"/>
  <c r="Y58" i="40"/>
  <c r="Z58" i="40"/>
  <c r="AG58" i="40"/>
  <c r="A61" i="40"/>
  <c r="A62" i="40"/>
  <c r="B63" i="40"/>
  <c r="C63" i="40"/>
  <c r="D63" i="40"/>
  <c r="E63" i="40"/>
  <c r="F63" i="40"/>
  <c r="G63" i="40"/>
  <c r="H63" i="40"/>
  <c r="I63" i="40"/>
  <c r="J63" i="40"/>
  <c r="K63" i="40"/>
  <c r="L63" i="40"/>
  <c r="M63" i="40"/>
  <c r="N63" i="40"/>
  <c r="O63" i="40"/>
  <c r="P63" i="40"/>
  <c r="Q63" i="40"/>
  <c r="T63" i="40"/>
  <c r="U63" i="40"/>
  <c r="V63" i="40"/>
  <c r="W63" i="40"/>
  <c r="Y63" i="40"/>
  <c r="Z63" i="40"/>
  <c r="AF63" i="40"/>
  <c r="AG63" i="40"/>
  <c r="A66" i="40"/>
  <c r="U73" i="40"/>
  <c r="A67" i="40"/>
  <c r="A68" i="40"/>
  <c r="A69" i="40"/>
  <c r="A71" i="40"/>
  <c r="AF73" i="40"/>
  <c r="AI71" i="40"/>
  <c r="A72" i="40"/>
  <c r="AG73" i="40"/>
  <c r="B73" i="40"/>
  <c r="C73" i="40"/>
  <c r="D73" i="40"/>
  <c r="E73" i="40"/>
  <c r="F73" i="40"/>
  <c r="G73" i="40"/>
  <c r="H73" i="40"/>
  <c r="I73" i="40"/>
  <c r="J73" i="40"/>
  <c r="K73" i="40"/>
  <c r="L73" i="40"/>
  <c r="M73" i="40"/>
  <c r="N73" i="40"/>
  <c r="O73" i="40"/>
  <c r="P73" i="40"/>
  <c r="Q73" i="40"/>
  <c r="T73" i="40"/>
  <c r="V73" i="40"/>
  <c r="W73" i="40"/>
  <c r="Y73" i="40"/>
  <c r="Z73" i="40"/>
  <c r="A76" i="40"/>
  <c r="AF79" i="40"/>
  <c r="AG79" i="40"/>
  <c r="A77" i="40"/>
  <c r="A78" i="40"/>
  <c r="B79" i="40"/>
  <c r="C79" i="40"/>
  <c r="D79" i="40"/>
  <c r="E79" i="40"/>
  <c r="F79" i="40"/>
  <c r="G79" i="40"/>
  <c r="H79" i="40"/>
  <c r="I79" i="40"/>
  <c r="J79" i="40"/>
  <c r="K79" i="40"/>
  <c r="L79" i="40"/>
  <c r="M79" i="40"/>
  <c r="N79" i="40"/>
  <c r="O79" i="40"/>
  <c r="P79" i="40"/>
  <c r="Q79" i="40"/>
  <c r="T79" i="40"/>
  <c r="U79" i="40"/>
  <c r="V79" i="40"/>
  <c r="W79" i="40"/>
  <c r="Y79" i="40"/>
  <c r="Z79" i="40"/>
  <c r="D29" i="15"/>
  <c r="D28" i="15"/>
  <c r="D27" i="15"/>
  <c r="D26" i="15"/>
  <c r="D25" i="15"/>
  <c r="D24" i="15"/>
  <c r="D23" i="15"/>
  <c r="D22" i="15"/>
  <c r="D21" i="15"/>
  <c r="D20" i="15"/>
  <c r="D19" i="15"/>
  <c r="D18" i="15"/>
  <c r="D17" i="15"/>
  <c r="D16" i="15"/>
  <c r="D15" i="15"/>
  <c r="D14" i="15"/>
  <c r="D13" i="15"/>
  <c r="D12" i="15"/>
  <c r="D11" i="15"/>
  <c r="D10" i="15"/>
  <c r="D9" i="15"/>
  <c r="D7" i="15"/>
  <c r="AI74" i="40" l="1"/>
  <c r="I83" i="18"/>
  <c r="K83" i="18" s="1"/>
  <c r="D31" i="15"/>
  <c r="I88" i="18"/>
  <c r="K88" i="18" s="1"/>
  <c r="AH79" i="40"/>
  <c r="U64" i="40"/>
  <c r="AA79" i="40"/>
  <c r="AG80" i="40"/>
  <c r="AK73" i="40"/>
  <c r="AF58" i="40"/>
  <c r="W41" i="40"/>
  <c r="AI25" i="40"/>
  <c r="AJ19" i="40"/>
  <c r="AK63" i="40"/>
  <c r="AF25" i="40"/>
  <c r="AA48" i="40"/>
  <c r="AJ79" i="40"/>
  <c r="AA58" i="40"/>
  <c r="AI58" i="40"/>
  <c r="V64" i="40"/>
  <c r="AH63" i="40"/>
  <c r="AL73" i="40"/>
  <c r="AK31" i="40"/>
  <c r="AB79" i="40"/>
  <c r="AB63" i="40"/>
  <c r="AL58" i="40"/>
  <c r="AL48" i="40"/>
  <c r="AB73" i="40"/>
  <c r="AA63" i="40"/>
  <c r="V59" i="40"/>
  <c r="AJ58" i="40"/>
  <c r="AK40" i="40"/>
  <c r="AL63" i="40"/>
  <c r="AB31" i="40"/>
  <c r="V26" i="40"/>
  <c r="U26" i="40"/>
  <c r="AH58" i="40"/>
  <c r="AJ63" i="40"/>
  <c r="T74" i="40"/>
  <c r="AK58" i="40"/>
  <c r="V20" i="40"/>
  <c r="AL25" i="40"/>
  <c r="AJ25" i="40"/>
  <c r="AA19" i="40"/>
  <c r="F88" i="18"/>
  <c r="F83" i="18"/>
  <c r="AL19" i="40"/>
  <c r="E80" i="40"/>
  <c r="AK19" i="40"/>
  <c r="AI19" i="40"/>
  <c r="AF19" i="40"/>
  <c r="Q80" i="40"/>
  <c r="AA31" i="40"/>
  <c r="AJ31" i="40"/>
  <c r="AF31" i="40"/>
  <c r="AI32" i="40" s="1"/>
  <c r="AK25" i="40"/>
  <c r="AL40" i="40"/>
  <c r="O80" i="40"/>
  <c r="G80" i="40"/>
  <c r="AI40" i="40"/>
  <c r="AJ40" i="40"/>
  <c r="AH40" i="40"/>
  <c r="AK48" i="40"/>
  <c r="AJ48" i="40"/>
  <c r="AF48" i="40"/>
  <c r="AI49" i="40" s="1"/>
  <c r="AB48" i="40"/>
  <c r="K80" i="40"/>
  <c r="C80" i="40"/>
  <c r="AB58" i="40"/>
  <c r="M80" i="40"/>
  <c r="AI63" i="40"/>
  <c r="B80" i="40"/>
  <c r="P80" i="40"/>
  <c r="H80" i="40"/>
  <c r="J80" i="40"/>
  <c r="AJ73" i="40"/>
  <c r="AI73" i="40"/>
  <c r="AH73" i="40"/>
  <c r="AA73" i="40"/>
  <c r="I80" i="40"/>
  <c r="N80" i="40"/>
  <c r="F80" i="40"/>
  <c r="AK79" i="40"/>
  <c r="L80" i="40"/>
  <c r="D80" i="40"/>
  <c r="AM78" i="40"/>
  <c r="X79" i="40"/>
  <c r="V74" i="40"/>
  <c r="U74" i="40"/>
  <c r="X63" i="40"/>
  <c r="Y80" i="40"/>
  <c r="W80" i="40"/>
  <c r="X48" i="40"/>
  <c r="U49" i="40"/>
  <c r="W49" i="40"/>
  <c r="V32" i="40"/>
  <c r="Z80" i="40"/>
  <c r="U80" i="40"/>
  <c r="X40" i="40"/>
  <c r="X58" i="40"/>
  <c r="X25" i="40"/>
  <c r="X73" i="40"/>
  <c r="X19" i="40"/>
  <c r="U20" i="40"/>
  <c r="V80" i="40"/>
  <c r="T58" i="40"/>
  <c r="T31" i="40"/>
  <c r="U32" i="40" s="1"/>
  <c r="AI26" i="40" l="1"/>
  <c r="AB80" i="40"/>
  <c r="AA80" i="40"/>
  <c r="T80" i="40"/>
  <c r="H81" i="40"/>
  <c r="AI82" i="40"/>
  <c r="AI64" i="40"/>
  <c r="AI59" i="40"/>
  <c r="AH80" i="40"/>
  <c r="AF80" i="40"/>
  <c r="AK80" i="40"/>
  <c r="AI41" i="40"/>
  <c r="AL80" i="40"/>
  <c r="AI20" i="40"/>
  <c r="AI80" i="40"/>
  <c r="AJ80" i="40"/>
  <c r="Y82" i="40"/>
  <c r="X80" i="40"/>
  <c r="U59" i="40"/>
  <c r="W81" i="40"/>
  <c r="V83" i="40"/>
  <c r="AG81" i="40" l="1"/>
  <c r="AK81" i="40"/>
  <c r="T81" i="40"/>
  <c r="U82" i="40" s="1"/>
  <c r="U83" i="40"/>
  <c r="O11" i="14" l="1"/>
  <c r="E11" i="14"/>
  <c r="Q77" i="1"/>
  <c r="R77" i="1"/>
  <c r="P77" i="1" s="1"/>
  <c r="Q89" i="1"/>
  <c r="R89" i="1"/>
  <c r="P89" i="1" s="1"/>
  <c r="R109" i="1"/>
  <c r="P109" i="1" s="1"/>
  <c r="R95" i="1"/>
  <c r="P95" i="1" s="1"/>
  <c r="R93" i="1"/>
  <c r="P93" i="1" s="1"/>
  <c r="R92" i="1"/>
  <c r="P92" i="1" s="1"/>
  <c r="R110" i="3"/>
  <c r="Q110" i="3"/>
  <c r="P110" i="3"/>
  <c r="O110" i="3"/>
  <c r="N110" i="3"/>
  <c r="M110" i="3"/>
  <c r="L110" i="3"/>
  <c r="K110" i="3"/>
  <c r="J110" i="3"/>
  <c r="I110" i="3"/>
  <c r="H110" i="3"/>
  <c r="B110" i="3"/>
  <c r="G110" i="3"/>
  <c r="S153" i="3"/>
  <c r="S154" i="3"/>
  <c r="S155" i="3"/>
  <c r="S156" i="3"/>
  <c r="S157" i="3"/>
  <c r="S158" i="3"/>
  <c r="S159" i="3"/>
  <c r="S160" i="3"/>
  <c r="S161" i="3"/>
  <c r="S162" i="3"/>
  <c r="S163" i="3"/>
  <c r="S164" i="3"/>
  <c r="S165" i="3"/>
  <c r="C166" i="3"/>
  <c r="B166" i="3"/>
  <c r="X166" i="2"/>
  <c r="Y166" i="2"/>
  <c r="Z166" i="2"/>
  <c r="AA166" i="2"/>
  <c r="W153" i="2"/>
  <c r="W154" i="2"/>
  <c r="W155" i="2"/>
  <c r="W156" i="2"/>
  <c r="W157" i="2"/>
  <c r="W158" i="2"/>
  <c r="W160" i="2"/>
  <c r="W161" i="2"/>
  <c r="W162" i="2"/>
  <c r="W163" i="2"/>
  <c r="W164" i="2"/>
  <c r="W165" i="2"/>
  <c r="V166" i="2"/>
  <c r="U166" i="2"/>
  <c r="T166" i="2"/>
  <c r="S166" i="2"/>
  <c r="R166" i="2"/>
  <c r="Q166" i="2"/>
  <c r="P166" i="2"/>
  <c r="D153" i="3"/>
  <c r="D154" i="3"/>
  <c r="D155" i="3"/>
  <c r="D156" i="3"/>
  <c r="D157" i="3"/>
  <c r="D158" i="3"/>
  <c r="D159" i="3"/>
  <c r="D160" i="3"/>
  <c r="D161" i="3"/>
  <c r="D162" i="3"/>
  <c r="D163" i="3"/>
  <c r="D164" i="3"/>
  <c r="D165" i="3"/>
  <c r="R153" i="1"/>
  <c r="P153" i="1" s="1"/>
  <c r="R155" i="1"/>
  <c r="P155" i="1" s="1"/>
  <c r="R156" i="1"/>
  <c r="P156" i="1" s="1"/>
  <c r="R157" i="1"/>
  <c r="P157" i="1" s="1"/>
  <c r="R158" i="1"/>
  <c r="P158" i="1" s="1"/>
  <c r="R159" i="1"/>
  <c r="P159" i="1" s="1"/>
  <c r="R160" i="1"/>
  <c r="P160" i="1" s="1"/>
  <c r="R161" i="1"/>
  <c r="P161" i="1" s="1"/>
  <c r="R162" i="1"/>
  <c r="P162" i="1" s="1"/>
  <c r="R163" i="1"/>
  <c r="P163" i="1" s="1"/>
  <c r="R164" i="1"/>
  <c r="P164" i="1" s="1"/>
  <c r="Q155" i="1"/>
  <c r="Q156" i="1"/>
  <c r="Q157" i="1"/>
  <c r="Q158" i="1"/>
  <c r="Q161" i="1"/>
  <c r="Q162" i="1"/>
  <c r="Q163" i="1"/>
  <c r="Q164" i="1"/>
  <c r="R146" i="1"/>
  <c r="P146" i="1" s="1"/>
  <c r="R147" i="1"/>
  <c r="P147" i="1" s="1"/>
  <c r="R144" i="1"/>
  <c r="Q146" i="1"/>
  <c r="Q147" i="1"/>
  <c r="S109" i="3"/>
  <c r="D89" i="3"/>
  <c r="D93" i="3"/>
  <c r="B82" i="3"/>
  <c r="C82" i="3"/>
  <c r="W86" i="2"/>
  <c r="W89" i="2"/>
  <c r="W90" i="2"/>
  <c r="W91" i="2"/>
  <c r="W92" i="2"/>
  <c r="W93" i="2"/>
  <c r="W94" i="2"/>
  <c r="W95" i="2"/>
  <c r="W98" i="2"/>
  <c r="W99" i="2"/>
  <c r="W100" i="2"/>
  <c r="W101" i="2"/>
  <c r="W102" i="2"/>
  <c r="W103" i="2"/>
  <c r="W104" i="2"/>
  <c r="W105" i="2"/>
  <c r="W106" i="2"/>
  <c r="W107" i="2"/>
  <c r="W108" i="2"/>
  <c r="W109" i="2"/>
  <c r="AA110" i="2"/>
  <c r="Z110" i="2"/>
  <c r="Y110" i="2"/>
  <c r="X110" i="2"/>
  <c r="V110" i="2"/>
  <c r="U110" i="2"/>
  <c r="T110" i="2"/>
  <c r="S110" i="2"/>
  <c r="R110" i="2"/>
  <c r="Q110" i="2"/>
  <c r="P110" i="2"/>
  <c r="A86" i="3"/>
  <c r="A88" i="3"/>
  <c r="A89" i="3"/>
  <c r="A90" i="3"/>
  <c r="A91" i="3"/>
  <c r="A92" i="3"/>
  <c r="A93" i="3"/>
  <c r="A94" i="3"/>
  <c r="A95" i="3"/>
  <c r="A96" i="3"/>
  <c r="A97" i="3"/>
  <c r="A98" i="3"/>
  <c r="A99" i="3"/>
  <c r="A100" i="3"/>
  <c r="A101" i="3"/>
  <c r="A102" i="3"/>
  <c r="A103" i="3"/>
  <c r="A104" i="3"/>
  <c r="A105" i="3"/>
  <c r="A106" i="3"/>
  <c r="A107" i="3"/>
  <c r="A108" i="3"/>
  <c r="A109" i="3"/>
  <c r="A109" i="2"/>
  <c r="A95" i="2"/>
  <c r="A92" i="2"/>
  <c r="A93" i="2"/>
  <c r="A89" i="2"/>
  <c r="A55" i="2"/>
  <c r="A56" i="2"/>
  <c r="A57" i="2"/>
  <c r="A58" i="2"/>
  <c r="A59" i="2"/>
  <c r="Z32" i="2"/>
  <c r="D8" i="15"/>
  <c r="S167" i="2" l="1"/>
  <c r="R149" i="1"/>
  <c r="J11" i="14"/>
  <c r="F63" i="9"/>
  <c r="E67" i="9"/>
  <c r="E68" i="9"/>
  <c r="E69" i="9"/>
  <c r="E70" i="9"/>
  <c r="E71" i="9"/>
  <c r="E72" i="9"/>
  <c r="E66" i="9"/>
  <c r="E62" i="9"/>
  <c r="E61" i="9"/>
  <c r="E52" i="9"/>
  <c r="E53" i="9"/>
  <c r="E54" i="9"/>
  <c r="E55" i="9"/>
  <c r="E56" i="9"/>
  <c r="E57" i="9"/>
  <c r="E51" i="9"/>
  <c r="E39" i="9"/>
  <c r="B40" i="9"/>
  <c r="B25" i="9"/>
  <c r="F79" i="9" l="1"/>
  <c r="I73" i="9"/>
  <c r="J73" i="9"/>
  <c r="G73" i="9"/>
  <c r="F73" i="9"/>
  <c r="B73" i="9"/>
  <c r="B63" i="9"/>
  <c r="I58" i="9"/>
  <c r="J58" i="9"/>
  <c r="F58" i="9"/>
  <c r="B58" i="9"/>
  <c r="I48" i="9"/>
  <c r="J48" i="9"/>
  <c r="F48" i="9"/>
  <c r="B48" i="9"/>
  <c r="K40" i="9"/>
  <c r="K31" i="9"/>
  <c r="I31" i="9" l="1"/>
  <c r="J31" i="9"/>
  <c r="I40" i="9"/>
  <c r="J40" i="9"/>
  <c r="E38" i="9"/>
  <c r="E37" i="9"/>
  <c r="E36" i="9"/>
  <c r="E35" i="9"/>
  <c r="E34" i="9"/>
  <c r="E30" i="9"/>
  <c r="E29" i="9"/>
  <c r="E28" i="9"/>
  <c r="B31" i="9"/>
  <c r="I25" i="9"/>
  <c r="J25" i="9"/>
  <c r="E24" i="9"/>
  <c r="E23" i="9"/>
  <c r="E22" i="9"/>
  <c r="B19" i="9"/>
  <c r="I19" i="9"/>
  <c r="J19" i="9"/>
  <c r="F19" i="9"/>
  <c r="E11" i="9"/>
  <c r="E12" i="9"/>
  <c r="E13" i="9"/>
  <c r="E14" i="9"/>
  <c r="E15" i="9"/>
  <c r="E16" i="9"/>
  <c r="E17" i="9"/>
  <c r="E18" i="9"/>
  <c r="I80" i="9" l="1"/>
  <c r="F80" i="9"/>
  <c r="J80" i="9"/>
  <c r="B80" i="9"/>
  <c r="E19" i="9"/>
  <c r="U12" i="12"/>
  <c r="U28" i="12"/>
  <c r="U36" i="12"/>
  <c r="I83" i="9" l="1"/>
  <c r="D30" i="12"/>
  <c r="U30" i="12" s="1"/>
  <c r="D31" i="12"/>
  <c r="U31" i="12" s="1"/>
  <c r="D32" i="12"/>
  <c r="U32" i="12" s="1"/>
  <c r="D33" i="12"/>
  <c r="U33" i="12" s="1"/>
  <c r="B185" i="11"/>
  <c r="Z144" i="11"/>
  <c r="X27" i="11"/>
  <c r="Y27" i="11"/>
  <c r="Z27" i="11"/>
  <c r="AA27" i="11"/>
  <c r="Z52" i="2"/>
  <c r="Y52" i="2"/>
  <c r="AA52" i="2"/>
  <c r="X52" i="2"/>
  <c r="Q34" i="12" l="1"/>
  <c r="O34" i="12"/>
  <c r="J15" i="18" l="1"/>
  <c r="G35" i="18"/>
  <c r="G15" i="18"/>
  <c r="C39" i="18"/>
  <c r="D39" i="18"/>
  <c r="E39" i="18"/>
  <c r="G39" i="18"/>
  <c r="H39" i="18"/>
  <c r="J39" i="18"/>
  <c r="I61" i="18" l="1"/>
  <c r="K61" i="18" s="1"/>
  <c r="I52" i="18"/>
  <c r="K52" i="18" s="1"/>
  <c r="F51" i="18"/>
  <c r="I51" i="18"/>
  <c r="K51" i="18" s="1"/>
  <c r="I58" i="18"/>
  <c r="K58" i="18" s="1"/>
  <c r="F61" i="18"/>
  <c r="I55" i="18"/>
  <c r="K55" i="18" s="1"/>
  <c r="F58" i="18"/>
  <c r="F39" i="18"/>
  <c r="I39" i="18"/>
  <c r="K39" i="18" s="1"/>
  <c r="B16" i="16"/>
  <c r="B15" i="16"/>
  <c r="F29" i="15"/>
  <c r="F13" i="15"/>
  <c r="F14" i="15"/>
  <c r="F15" i="15"/>
  <c r="E29" i="15"/>
  <c r="C29" i="15"/>
  <c r="E13" i="15"/>
  <c r="E14" i="15"/>
  <c r="E15" i="15"/>
  <c r="C13" i="15"/>
  <c r="C14" i="15"/>
  <c r="C15" i="15"/>
  <c r="B29" i="15"/>
  <c r="B26" i="15"/>
  <c r="B27" i="15"/>
  <c r="B28" i="15"/>
  <c r="B25" i="15"/>
  <c r="B24" i="15"/>
  <c r="B23" i="15"/>
  <c r="B22" i="15"/>
  <c r="B21" i="15"/>
  <c r="B20" i="15"/>
  <c r="B19" i="15"/>
  <c r="B18" i="15"/>
  <c r="B17" i="15"/>
  <c r="B16" i="15"/>
  <c r="B15" i="15"/>
  <c r="B14" i="15"/>
  <c r="B13" i="15"/>
  <c r="B12" i="15"/>
  <c r="B11" i="15"/>
  <c r="B10" i="15"/>
  <c r="C10" i="15"/>
  <c r="B9" i="15"/>
  <c r="B8" i="15"/>
  <c r="C8" i="15"/>
  <c r="K58" i="13"/>
  <c r="B31" i="15" l="1"/>
  <c r="G13" i="15"/>
  <c r="G14" i="15"/>
  <c r="G15" i="15"/>
  <c r="I34" i="12" l="1"/>
  <c r="J34" i="12"/>
  <c r="H34" i="12"/>
  <c r="G34" i="12"/>
  <c r="F34" i="12"/>
  <c r="E34" i="12"/>
  <c r="D29" i="12" l="1"/>
  <c r="U29" i="12" s="1"/>
  <c r="C34" i="12"/>
  <c r="B34" i="12"/>
  <c r="A30" i="12"/>
  <c r="A31" i="12"/>
  <c r="A32" i="12"/>
  <c r="A33" i="12"/>
  <c r="AJ32" i="11"/>
  <c r="AJ33" i="11"/>
  <c r="AJ34" i="11"/>
  <c r="AJ31" i="11"/>
  <c r="AL31" i="11"/>
  <c r="AL32" i="11"/>
  <c r="AL33" i="11"/>
  <c r="AL34" i="11"/>
  <c r="AH35" i="11"/>
  <c r="AI35" i="11"/>
  <c r="AF32" i="11"/>
  <c r="AF33" i="11"/>
  <c r="AF34" i="11"/>
  <c r="AF31" i="11"/>
  <c r="AF35" i="11" l="1"/>
  <c r="AF44" i="11"/>
  <c r="AG44" i="11"/>
  <c r="AJ44" i="11"/>
  <c r="AK44" i="11"/>
  <c r="AL44" i="11"/>
  <c r="AF45" i="11"/>
  <c r="AG45" i="11"/>
  <c r="AJ45" i="11"/>
  <c r="AK45" i="11"/>
  <c r="AL45" i="11"/>
  <c r="AF46" i="11"/>
  <c r="AG46" i="11"/>
  <c r="AJ46" i="11"/>
  <c r="AK46" i="11"/>
  <c r="AL46" i="11"/>
  <c r="AF47" i="11"/>
  <c r="AG47" i="11"/>
  <c r="AJ47" i="11"/>
  <c r="AK47" i="11"/>
  <c r="B78" i="18" s="1"/>
  <c r="AL47" i="11"/>
  <c r="Y35" i="11"/>
  <c r="Z35" i="11"/>
  <c r="AA35" i="11"/>
  <c r="X35" i="11"/>
  <c r="W31" i="11"/>
  <c r="W32" i="11"/>
  <c r="W33" i="11"/>
  <c r="W34" i="11"/>
  <c r="W30" i="11"/>
  <c r="U35" i="11"/>
  <c r="V35" i="11"/>
  <c r="T35" i="11"/>
  <c r="S35" i="11"/>
  <c r="W38" i="11"/>
  <c r="W39" i="11"/>
  <c r="E35" i="11"/>
  <c r="F35" i="11"/>
  <c r="G35" i="11"/>
  <c r="H35" i="11"/>
  <c r="I35" i="11"/>
  <c r="J35" i="11"/>
  <c r="K35" i="11"/>
  <c r="L35" i="11"/>
  <c r="M35" i="11"/>
  <c r="N35" i="11"/>
  <c r="O35" i="11"/>
  <c r="P35" i="11"/>
  <c r="Q35" i="11"/>
  <c r="R35" i="11"/>
  <c r="D35" i="11"/>
  <c r="C35" i="11"/>
  <c r="B34" i="11"/>
  <c r="B31" i="11"/>
  <c r="B32" i="11"/>
  <c r="B33" i="11"/>
  <c r="W35" i="11" l="1"/>
  <c r="R36" i="11"/>
  <c r="D26" i="10" l="1"/>
  <c r="G34" i="10"/>
  <c r="H34" i="10"/>
  <c r="I34" i="10"/>
  <c r="J34" i="10"/>
  <c r="K34" i="10"/>
  <c r="L34" i="10"/>
  <c r="M34" i="10"/>
  <c r="N34" i="10"/>
  <c r="O34" i="10"/>
  <c r="P34" i="10"/>
  <c r="Q34" i="10"/>
  <c r="F34" i="10"/>
  <c r="E34" i="10"/>
  <c r="D34" i="10"/>
  <c r="T30" i="10"/>
  <c r="T31" i="10"/>
  <c r="T32" i="10"/>
  <c r="T33" i="10"/>
  <c r="R30" i="10" l="1"/>
  <c r="AC31" i="11" s="1"/>
  <c r="AE31" i="11"/>
  <c r="S31" i="10"/>
  <c r="AD32" i="11" s="1"/>
  <c r="AE32" i="11"/>
  <c r="R33" i="10"/>
  <c r="AC34" i="11" s="1"/>
  <c r="AE34" i="11"/>
  <c r="R32" i="10"/>
  <c r="AC33" i="11" s="1"/>
  <c r="AE33" i="11"/>
  <c r="S32" i="10"/>
  <c r="AD33" i="11" s="1"/>
  <c r="R31" i="10"/>
  <c r="AC32" i="11" s="1"/>
  <c r="S33" i="10"/>
  <c r="AD34" i="11" s="1"/>
  <c r="S30" i="10"/>
  <c r="AD31" i="11" s="1"/>
  <c r="E77" i="9" l="1"/>
  <c r="B39" i="18" l="1"/>
  <c r="E27" i="6" l="1"/>
  <c r="F27" i="6"/>
  <c r="G27" i="6"/>
  <c r="H27" i="6"/>
  <c r="I27" i="6"/>
  <c r="J27" i="6"/>
  <c r="K27" i="6"/>
  <c r="L27" i="6"/>
  <c r="M27" i="6"/>
  <c r="N27" i="6"/>
  <c r="O27" i="6"/>
  <c r="P27" i="6"/>
  <c r="Q27" i="6"/>
  <c r="E11" i="6"/>
  <c r="AG52" i="2" l="1"/>
  <c r="AH52" i="2"/>
  <c r="AK36" i="2"/>
  <c r="AK37" i="2"/>
  <c r="AK38" i="2"/>
  <c r="AK39" i="2"/>
  <c r="AK40" i="2"/>
  <c r="AK41" i="2"/>
  <c r="AK42" i="2"/>
  <c r="AK43" i="2"/>
  <c r="AK44" i="2"/>
  <c r="AK45" i="2"/>
  <c r="AK46" i="2"/>
  <c r="AK47" i="2"/>
  <c r="AK48" i="2"/>
  <c r="AK49" i="2"/>
  <c r="AK50" i="2"/>
  <c r="AK51" i="2"/>
  <c r="AK182" i="2"/>
  <c r="AK183" i="2"/>
  <c r="AK184" i="2"/>
  <c r="AK185" i="2"/>
  <c r="AK186" i="2"/>
  <c r="AK187" i="2"/>
  <c r="AK188" i="2"/>
  <c r="AK189" i="2"/>
  <c r="AK190" i="2"/>
  <c r="AK191" i="2"/>
  <c r="AK192" i="2"/>
  <c r="AK193" i="2"/>
  <c r="AK194" i="2"/>
  <c r="AK195" i="2"/>
  <c r="AK196" i="2"/>
  <c r="AK197" i="2"/>
  <c r="AK198" i="2"/>
  <c r="AK199" i="2"/>
  <c r="AJ182" i="2"/>
  <c r="AJ183" i="2"/>
  <c r="AJ184" i="2"/>
  <c r="AJ185" i="2"/>
  <c r="AJ186" i="2"/>
  <c r="AJ187" i="2"/>
  <c r="AJ188" i="2"/>
  <c r="AJ189" i="2"/>
  <c r="AJ190" i="2"/>
  <c r="AJ191" i="2"/>
  <c r="AJ192" i="2"/>
  <c r="AJ193" i="2"/>
  <c r="AJ194" i="2"/>
  <c r="AJ195" i="2"/>
  <c r="AJ196" i="2"/>
  <c r="AJ197" i="2"/>
  <c r="AJ198" i="2"/>
  <c r="AJ199" i="2"/>
  <c r="AI182" i="2"/>
  <c r="AI183" i="2"/>
  <c r="AI184" i="2"/>
  <c r="AI185" i="2"/>
  <c r="AI186" i="2"/>
  <c r="AI187" i="2"/>
  <c r="AI188" i="2"/>
  <c r="AI189" i="2"/>
  <c r="AI190" i="2"/>
  <c r="AI191" i="2"/>
  <c r="AI192" i="2"/>
  <c r="AI193" i="2"/>
  <c r="AI194" i="2"/>
  <c r="AI195" i="2"/>
  <c r="AI196" i="2"/>
  <c r="AI197" i="2"/>
  <c r="AI198" i="2"/>
  <c r="AI199" i="2"/>
  <c r="AF182" i="2"/>
  <c r="AF183" i="2"/>
  <c r="AF184" i="2"/>
  <c r="AF185" i="2"/>
  <c r="AF186" i="2"/>
  <c r="AF187" i="2"/>
  <c r="AF188" i="2"/>
  <c r="AF189" i="2"/>
  <c r="AF190" i="2"/>
  <c r="AF191" i="2"/>
  <c r="AF193" i="2"/>
  <c r="AF194" i="2"/>
  <c r="AF195" i="2"/>
  <c r="AF196" i="2"/>
  <c r="AF197" i="2"/>
  <c r="AF198" i="2"/>
  <c r="AF199" i="2"/>
  <c r="AE182" i="2"/>
  <c r="AE183" i="2"/>
  <c r="AE184" i="2"/>
  <c r="AE185" i="2"/>
  <c r="AE186" i="2"/>
  <c r="AE187" i="2"/>
  <c r="AE188" i="2"/>
  <c r="AE189" i="2"/>
  <c r="AE190" i="2"/>
  <c r="AE191" i="2"/>
  <c r="AE192" i="2"/>
  <c r="AE193" i="2"/>
  <c r="AE194" i="2"/>
  <c r="AE195" i="2"/>
  <c r="AE196" i="2"/>
  <c r="AE197" i="2"/>
  <c r="AE198" i="2"/>
  <c r="AE199" i="2"/>
  <c r="X211" i="2"/>
  <c r="Y211" i="2"/>
  <c r="Z211" i="2"/>
  <c r="AA211" i="2"/>
  <c r="D52" i="2"/>
  <c r="E52" i="2"/>
  <c r="F52" i="2"/>
  <c r="G52" i="2"/>
  <c r="H52" i="2"/>
  <c r="I52" i="2"/>
  <c r="J52" i="2"/>
  <c r="K52" i="2"/>
  <c r="L52" i="2"/>
  <c r="M52" i="2"/>
  <c r="N52" i="2"/>
  <c r="O52" i="2"/>
  <c r="C52" i="2"/>
  <c r="F52" i="18"/>
  <c r="G211" i="2"/>
  <c r="F211" i="2"/>
  <c r="H211" i="2"/>
  <c r="I211" i="2"/>
  <c r="J211" i="2"/>
  <c r="K211" i="2"/>
  <c r="L211" i="2"/>
  <c r="M211" i="2"/>
  <c r="N211" i="2"/>
  <c r="O211" i="2"/>
  <c r="P50" i="1"/>
  <c r="AB50" i="2" s="1"/>
  <c r="Q50" i="1"/>
  <c r="AC50" i="2" s="1"/>
  <c r="R184" i="1"/>
  <c r="AD187" i="2" s="1"/>
  <c r="R185" i="1"/>
  <c r="AD188" i="2" s="1"/>
  <c r="R186" i="1"/>
  <c r="P186" i="1" s="1"/>
  <c r="AB189" i="2" s="1"/>
  <c r="R187" i="1"/>
  <c r="AB190" i="2" s="1"/>
  <c r="R188" i="1"/>
  <c r="AD191" i="2" s="1"/>
  <c r="AD192" i="2"/>
  <c r="AB193" i="2"/>
  <c r="AB194" i="2"/>
  <c r="AB195" i="2"/>
  <c r="AB196" i="2"/>
  <c r="AB197" i="2"/>
  <c r="AB198" i="2"/>
  <c r="Q179" i="1"/>
  <c r="AC182" i="2" s="1"/>
  <c r="Q180" i="1"/>
  <c r="AC183" i="2" s="1"/>
  <c r="Q181" i="1"/>
  <c r="AC184" i="2" s="1"/>
  <c r="Q182" i="1"/>
  <c r="AC185" i="2" s="1"/>
  <c r="Q183" i="1"/>
  <c r="AC186" i="2" s="1"/>
  <c r="Q184" i="1"/>
  <c r="AC187" i="2" s="1"/>
  <c r="Q185" i="1"/>
  <c r="AC188" i="2" s="1"/>
  <c r="Q186" i="1"/>
  <c r="AC189" i="2" s="1"/>
  <c r="Q187" i="1"/>
  <c r="AC190" i="2" s="1"/>
  <c r="Q188" i="1"/>
  <c r="AC191" i="2" s="1"/>
  <c r="AC192" i="2"/>
  <c r="AC193" i="2"/>
  <c r="AC194" i="2"/>
  <c r="AC195" i="2"/>
  <c r="AC196" i="2"/>
  <c r="AC197" i="2"/>
  <c r="AC198" i="2"/>
  <c r="S56" i="3"/>
  <c r="S57" i="3"/>
  <c r="S58" i="3"/>
  <c r="S59" i="3"/>
  <c r="S60" i="3"/>
  <c r="S61" i="3"/>
  <c r="S62" i="3"/>
  <c r="S63" i="3"/>
  <c r="S64" i="3"/>
  <c r="S65" i="3"/>
  <c r="S66" i="3"/>
  <c r="S67" i="3"/>
  <c r="S68" i="3"/>
  <c r="S69" i="3"/>
  <c r="S70" i="3"/>
  <c r="A56" i="3"/>
  <c r="A57" i="3"/>
  <c r="A58" i="3"/>
  <c r="A59" i="3"/>
  <c r="A60" i="3"/>
  <c r="A61" i="3"/>
  <c r="A62" i="3"/>
  <c r="A63" i="3"/>
  <c r="A64" i="3"/>
  <c r="A65" i="3"/>
  <c r="A66" i="3"/>
  <c r="A67" i="3"/>
  <c r="A68" i="3"/>
  <c r="A69" i="3"/>
  <c r="A70" i="3"/>
  <c r="R56" i="1"/>
  <c r="P56" i="1" s="1"/>
  <c r="AB56" i="2" s="1"/>
  <c r="R57" i="1"/>
  <c r="P57" i="1" s="1"/>
  <c r="AB57" i="2" s="1"/>
  <c r="R58" i="1"/>
  <c r="AD58" i="2" s="1"/>
  <c r="R59" i="1"/>
  <c r="P59" i="1" s="1"/>
  <c r="AB59" i="2" s="1"/>
  <c r="R60" i="1"/>
  <c r="AD60" i="2" s="1"/>
  <c r="R61" i="1"/>
  <c r="P61" i="1" s="1"/>
  <c r="AB61" i="2" s="1"/>
  <c r="R62" i="1"/>
  <c r="P62" i="1" s="1"/>
  <c r="AB62" i="2" s="1"/>
  <c r="R63" i="1"/>
  <c r="P63" i="1" s="1"/>
  <c r="AB63" i="2" s="1"/>
  <c r="R64" i="1"/>
  <c r="P64" i="1" s="1"/>
  <c r="AB64" i="2" s="1"/>
  <c r="R65" i="1"/>
  <c r="AD65" i="2" s="1"/>
  <c r="R66" i="1"/>
  <c r="P66" i="1" s="1"/>
  <c r="AB66" i="2" s="1"/>
  <c r="R67" i="1"/>
  <c r="P67" i="1" s="1"/>
  <c r="AB67" i="2" s="1"/>
  <c r="R68" i="1"/>
  <c r="AD68" i="2" s="1"/>
  <c r="R69" i="1"/>
  <c r="AD69" i="2" s="1"/>
  <c r="R70" i="1"/>
  <c r="AD70" i="2" s="1"/>
  <c r="Q56" i="1"/>
  <c r="AC56" i="2" s="1"/>
  <c r="Q57" i="1"/>
  <c r="AC57" i="2" s="1"/>
  <c r="Q58" i="1"/>
  <c r="AC58" i="2" s="1"/>
  <c r="Q59" i="1"/>
  <c r="AC59" i="2" s="1"/>
  <c r="Q60" i="1"/>
  <c r="AC60" i="2" s="1"/>
  <c r="Q61" i="1"/>
  <c r="AC61" i="2" s="1"/>
  <c r="Q62" i="1"/>
  <c r="AC62" i="2" s="1"/>
  <c r="Q63" i="1"/>
  <c r="AC63" i="2" s="1"/>
  <c r="Q64" i="1"/>
  <c r="AC64" i="2" s="1"/>
  <c r="Q65" i="1"/>
  <c r="AC65" i="2" s="1"/>
  <c r="Q66" i="1"/>
  <c r="AC66" i="2" s="1"/>
  <c r="Q67" i="1"/>
  <c r="AC67" i="2" s="1"/>
  <c r="Q68" i="1"/>
  <c r="AC68" i="2" s="1"/>
  <c r="Q69" i="1"/>
  <c r="AC69" i="2" s="1"/>
  <c r="Q70" i="1"/>
  <c r="AC70" i="2" s="1"/>
  <c r="F71" i="2"/>
  <c r="G71" i="2"/>
  <c r="H71" i="2"/>
  <c r="I71" i="2"/>
  <c r="J71" i="2"/>
  <c r="K71" i="2"/>
  <c r="L71" i="2"/>
  <c r="M71" i="2"/>
  <c r="N71" i="2"/>
  <c r="O71" i="2"/>
  <c r="E71" i="2"/>
  <c r="AF56" i="2"/>
  <c r="AF57" i="2"/>
  <c r="AF58" i="2"/>
  <c r="AF60" i="2"/>
  <c r="AF61" i="2"/>
  <c r="AF62" i="2"/>
  <c r="AF63" i="2"/>
  <c r="AF64" i="2"/>
  <c r="AF65" i="2"/>
  <c r="AF66" i="2"/>
  <c r="AF67" i="2"/>
  <c r="AF68" i="2"/>
  <c r="AF69" i="2"/>
  <c r="AF70" i="2"/>
  <c r="AE56" i="2"/>
  <c r="AE57" i="2"/>
  <c r="AE58" i="2"/>
  <c r="AE59" i="2"/>
  <c r="AE60" i="2"/>
  <c r="AE61" i="2"/>
  <c r="AE62" i="2"/>
  <c r="AE63" i="2"/>
  <c r="AE64" i="2"/>
  <c r="AE65" i="2"/>
  <c r="AE66" i="2"/>
  <c r="AE67" i="2"/>
  <c r="AE68" i="2"/>
  <c r="AE69" i="2"/>
  <c r="AE70" i="2"/>
  <c r="AJ56" i="2"/>
  <c r="AJ57" i="2"/>
  <c r="AJ58" i="2"/>
  <c r="AJ59" i="2"/>
  <c r="AJ60" i="2"/>
  <c r="AJ61" i="2"/>
  <c r="AJ62" i="2"/>
  <c r="AJ63" i="2"/>
  <c r="AJ64" i="2"/>
  <c r="AJ65" i="2"/>
  <c r="AJ66" i="2"/>
  <c r="AJ67" i="2"/>
  <c r="AJ68" i="2"/>
  <c r="AJ69" i="2"/>
  <c r="AJ70" i="2"/>
  <c r="AI56" i="2"/>
  <c r="AI57" i="2"/>
  <c r="AI58" i="2"/>
  <c r="AI59" i="2"/>
  <c r="AI60" i="2"/>
  <c r="AI61" i="2"/>
  <c r="AI62" i="2"/>
  <c r="AI63" i="2"/>
  <c r="AI64" i="2"/>
  <c r="AI65" i="2"/>
  <c r="AI66" i="2"/>
  <c r="AI67" i="2"/>
  <c r="AI68" i="2"/>
  <c r="AI69" i="2"/>
  <c r="AI70" i="2"/>
  <c r="AK56" i="2"/>
  <c r="AK57" i="2"/>
  <c r="AK58" i="2"/>
  <c r="AK59" i="2"/>
  <c r="AK60" i="2"/>
  <c r="AK61" i="2"/>
  <c r="AK62" i="2"/>
  <c r="AK63" i="2"/>
  <c r="AK64" i="2"/>
  <c r="AK65" i="2"/>
  <c r="AK66" i="2"/>
  <c r="AK67" i="2"/>
  <c r="AK68" i="2"/>
  <c r="AK69" i="2"/>
  <c r="AK70" i="2"/>
  <c r="AG71" i="2"/>
  <c r="AH71" i="2"/>
  <c r="W70" i="2"/>
  <c r="K53" i="2" l="1"/>
  <c r="AD61" i="2"/>
  <c r="P188" i="1"/>
  <c r="AB191" i="2" s="1"/>
  <c r="AD64" i="2"/>
  <c r="P65" i="1"/>
  <c r="AB65" i="2" s="1"/>
  <c r="AD198" i="2"/>
  <c r="AD57" i="2"/>
  <c r="AB192" i="2"/>
  <c r="AD56" i="2"/>
  <c r="AD193" i="2"/>
  <c r="P68" i="1"/>
  <c r="AB68" i="2" s="1"/>
  <c r="AD190" i="2"/>
  <c r="P60" i="1"/>
  <c r="AB60" i="2" s="1"/>
  <c r="P184" i="1"/>
  <c r="AB187" i="2" s="1"/>
  <c r="AD197" i="2"/>
  <c r="AD189" i="2"/>
  <c r="P185" i="1"/>
  <c r="AB188" i="2" s="1"/>
  <c r="F55" i="18"/>
  <c r="AD196" i="2"/>
  <c r="AD195" i="2"/>
  <c r="AD194" i="2"/>
  <c r="AF192" i="2"/>
  <c r="AF59" i="2"/>
  <c r="P70" i="1"/>
  <c r="AB70" i="2" s="1"/>
  <c r="AD62" i="2"/>
  <c r="P69" i="1"/>
  <c r="AB69" i="2" s="1"/>
  <c r="AD66" i="2"/>
  <c r="P58" i="1"/>
  <c r="AB58" i="2" s="1"/>
  <c r="AD67" i="2"/>
  <c r="AD63" i="2"/>
  <c r="AD59" i="2"/>
  <c r="W56" i="2" l="1"/>
  <c r="W57" i="2"/>
  <c r="W58" i="2"/>
  <c r="W59" i="2"/>
  <c r="W60" i="2"/>
  <c r="W61" i="2"/>
  <c r="W62" i="2"/>
  <c r="W63" i="2"/>
  <c r="W64" i="2"/>
  <c r="W65" i="2"/>
  <c r="W66" i="2"/>
  <c r="W67" i="2"/>
  <c r="W68" i="2"/>
  <c r="W69" i="2"/>
  <c r="D71" i="2"/>
  <c r="A70" i="2"/>
  <c r="A60" i="2"/>
  <c r="A61" i="2"/>
  <c r="A62" i="2"/>
  <c r="A63" i="2"/>
  <c r="A64" i="2"/>
  <c r="A65" i="2"/>
  <c r="A66" i="2"/>
  <c r="A67" i="2"/>
  <c r="A68" i="2"/>
  <c r="A69" i="2"/>
  <c r="AD102" i="2"/>
  <c r="AD105" i="2"/>
  <c r="A86" i="2"/>
  <c r="A88" i="2"/>
  <c r="A90" i="2"/>
  <c r="A91" i="2"/>
  <c r="A94" i="2"/>
  <c r="A96" i="2"/>
  <c r="A97" i="2"/>
  <c r="A98" i="2"/>
  <c r="A99" i="2"/>
  <c r="A100" i="2"/>
  <c r="A101" i="2"/>
  <c r="A102" i="2"/>
  <c r="A103" i="2"/>
  <c r="A104" i="2"/>
  <c r="A105" i="2"/>
  <c r="A106" i="2"/>
  <c r="A107" i="2"/>
  <c r="A108" i="2"/>
  <c r="AC94" i="2"/>
  <c r="AC96" i="2"/>
  <c r="Q97" i="1"/>
  <c r="AC97" i="2" s="1"/>
  <c r="Q98" i="1"/>
  <c r="AC98" i="2" s="1"/>
  <c r="Q99" i="1"/>
  <c r="AC99" i="2" s="1"/>
  <c r="Q100" i="1"/>
  <c r="AC100" i="2" s="1"/>
  <c r="Q101" i="1"/>
  <c r="AC101" i="2" s="1"/>
  <c r="Q102" i="1"/>
  <c r="AC102" i="2" s="1"/>
  <c r="Q103" i="1"/>
  <c r="AC103" i="2" s="1"/>
  <c r="Q104" i="1"/>
  <c r="AC104" i="2" s="1"/>
  <c r="Q105" i="1"/>
  <c r="AC105" i="2" s="1"/>
  <c r="Q106" i="1"/>
  <c r="AC106" i="2" s="1"/>
  <c r="Q107" i="1"/>
  <c r="AC107" i="2" s="1"/>
  <c r="Q108" i="1"/>
  <c r="AC108" i="2" s="1"/>
  <c r="P102" i="1"/>
  <c r="AB102" i="2" s="1"/>
  <c r="P105" i="1"/>
  <c r="AB105" i="2" s="1"/>
  <c r="C110" i="1"/>
  <c r="D110" i="1"/>
  <c r="E110" i="1"/>
  <c r="S74" i="3"/>
  <c r="A75" i="3"/>
  <c r="A76" i="3"/>
  <c r="A77" i="3"/>
  <c r="A78" i="3"/>
  <c r="A79" i="3"/>
  <c r="A80" i="3"/>
  <c r="A81" i="3"/>
  <c r="AA81" i="2"/>
  <c r="Z81" i="2"/>
  <c r="A75" i="2"/>
  <c r="A76" i="2"/>
  <c r="A77" i="2"/>
  <c r="A78" i="2"/>
  <c r="A79" i="2"/>
  <c r="A80" i="2"/>
  <c r="A81" i="2"/>
  <c r="S50" i="3" l="1"/>
  <c r="D50" i="3"/>
  <c r="W51" i="2"/>
  <c r="V52" i="2"/>
  <c r="W35" i="2"/>
  <c r="W50" i="2"/>
  <c r="W49" i="2"/>
  <c r="U52" i="2" l="1"/>
  <c r="S53" i="2" s="1"/>
  <c r="H23" i="38" l="1"/>
  <c r="H17" i="38"/>
  <c r="H11" i="38"/>
  <c r="G148" i="12" l="1"/>
  <c r="K48" i="29" l="1"/>
  <c r="J48" i="29"/>
  <c r="C48" i="29"/>
  <c r="B48" i="29"/>
  <c r="G31" i="38"/>
  <c r="H31" i="38" s="1"/>
  <c r="F32" i="38"/>
  <c r="G32" i="38" s="1"/>
  <c r="H32" i="38" s="1"/>
  <c r="N48" i="29" l="1"/>
  <c r="G23" i="38"/>
  <c r="G17" i="38"/>
  <c r="G11" i="38"/>
  <c r="J110" i="18" l="1"/>
  <c r="H110" i="18"/>
  <c r="G110" i="18"/>
  <c r="J76" i="18"/>
  <c r="H76" i="18"/>
  <c r="G76" i="18"/>
  <c r="E69" i="18"/>
  <c r="D69" i="18"/>
  <c r="C69" i="18"/>
  <c r="E114" i="18"/>
  <c r="D114" i="18"/>
  <c r="C114" i="18"/>
  <c r="E110" i="18"/>
  <c r="D110" i="18"/>
  <c r="C110" i="18"/>
  <c r="F114" i="18" l="1"/>
  <c r="F110" i="18"/>
  <c r="F69" i="18"/>
  <c r="I110" i="18"/>
  <c r="K110" i="18" s="1"/>
  <c r="D107" i="18" l="1"/>
  <c r="E76" i="18"/>
  <c r="D76" i="18"/>
  <c r="C76" i="18"/>
  <c r="I76" i="18" l="1"/>
  <c r="B27" i="6" l="1"/>
  <c r="G48" i="18"/>
  <c r="C13" i="18"/>
  <c r="J35" i="18" l="1"/>
  <c r="H35" i="18"/>
  <c r="E35" i="18"/>
  <c r="D35" i="18"/>
  <c r="C35" i="18"/>
  <c r="A35" i="18"/>
  <c r="J21" i="18"/>
  <c r="H21" i="18"/>
  <c r="G21" i="18"/>
  <c r="E21" i="18"/>
  <c r="D21" i="18"/>
  <c r="C21" i="18"/>
  <c r="A21" i="18"/>
  <c r="I21" i="18" l="1"/>
  <c r="K21" i="18" s="1"/>
  <c r="F21" i="18"/>
  <c r="H27" i="18"/>
  <c r="G27" i="18" l="1"/>
  <c r="I27" i="18" s="1"/>
  <c r="K27" i="18" s="1"/>
  <c r="E27" i="18"/>
  <c r="D27" i="18"/>
  <c r="C27" i="18"/>
  <c r="A27" i="18"/>
  <c r="F27" i="18" l="1"/>
  <c r="P52" i="2" l="1"/>
  <c r="AG211" i="2"/>
  <c r="AH211" i="2"/>
  <c r="V211" i="2"/>
  <c r="T211" i="2"/>
  <c r="S211" i="2"/>
  <c r="A170" i="2"/>
  <c r="A171" i="2"/>
  <c r="A172" i="2"/>
  <c r="A173" i="2"/>
  <c r="A174" i="2"/>
  <c r="W174" i="2"/>
  <c r="AE174" i="2"/>
  <c r="AI174" i="2"/>
  <c r="AJ174" i="2"/>
  <c r="AK174" i="2"/>
  <c r="AG166" i="2"/>
  <c r="AH166" i="2"/>
  <c r="AE153" i="2"/>
  <c r="AE154" i="2"/>
  <c r="AE155" i="2"/>
  <c r="AE156" i="2"/>
  <c r="AE157" i="2"/>
  <c r="AE158" i="2"/>
  <c r="AE159" i="2"/>
  <c r="AE160" i="2"/>
  <c r="AE161" i="2"/>
  <c r="AE162" i="2"/>
  <c r="AE163" i="2"/>
  <c r="AF160" i="2"/>
  <c r="AI160" i="2"/>
  <c r="AJ160" i="2"/>
  <c r="AK160" i="2"/>
  <c r="AF161" i="2"/>
  <c r="AI161" i="2"/>
  <c r="AJ161" i="2"/>
  <c r="AK161" i="2"/>
  <c r="AF162" i="2"/>
  <c r="AI162" i="2"/>
  <c r="AJ162" i="2"/>
  <c r="AK162" i="2"/>
  <c r="AF163" i="2"/>
  <c r="AI163" i="2"/>
  <c r="AJ163" i="2"/>
  <c r="AK163" i="2"/>
  <c r="X71" i="2"/>
  <c r="S35" i="3"/>
  <c r="S36" i="3"/>
  <c r="S37" i="3"/>
  <c r="S38" i="3"/>
  <c r="S39" i="3"/>
  <c r="S40" i="3"/>
  <c r="S41" i="3"/>
  <c r="S42" i="3"/>
  <c r="S43" i="3"/>
  <c r="S44" i="3"/>
  <c r="S45" i="3"/>
  <c r="S46" i="3"/>
  <c r="S47" i="3"/>
  <c r="S48" i="3"/>
  <c r="S49" i="3"/>
  <c r="S51" i="3"/>
  <c r="Q52" i="3"/>
  <c r="R52" i="3"/>
  <c r="P52" i="3"/>
  <c r="O52" i="3"/>
  <c r="N52" i="3"/>
  <c r="M52" i="3"/>
  <c r="L52" i="3"/>
  <c r="K52" i="3"/>
  <c r="J52" i="3"/>
  <c r="I52" i="3"/>
  <c r="H52" i="3"/>
  <c r="G52" i="3"/>
  <c r="F52" i="3"/>
  <c r="E52" i="3"/>
  <c r="C52" i="3"/>
  <c r="B52" i="3"/>
  <c r="AI51" i="2"/>
  <c r="AJ51" i="2"/>
  <c r="AF51" i="2"/>
  <c r="AE36" i="2"/>
  <c r="AE37" i="2"/>
  <c r="AE38" i="2"/>
  <c r="AE39" i="2"/>
  <c r="AE40" i="2"/>
  <c r="AE41" i="2"/>
  <c r="AE42" i="2"/>
  <c r="AE43" i="2"/>
  <c r="AE44" i="2"/>
  <c r="AE45" i="2"/>
  <c r="AE46" i="2"/>
  <c r="AE47" i="2"/>
  <c r="AE48" i="2"/>
  <c r="AE49" i="2"/>
  <c r="AE51" i="2"/>
  <c r="A12" i="3"/>
  <c r="A11" i="3"/>
  <c r="A13" i="3"/>
  <c r="A14" i="3"/>
  <c r="A15" i="3"/>
  <c r="A16" i="3"/>
  <c r="A17" i="3"/>
  <c r="A18" i="3"/>
  <c r="A19" i="3"/>
  <c r="A20" i="3"/>
  <c r="A21" i="3"/>
  <c r="A22" i="3"/>
  <c r="A23" i="3"/>
  <c r="A24" i="3"/>
  <c r="A25" i="3"/>
  <c r="A26" i="3"/>
  <c r="A27" i="3"/>
  <c r="A28" i="3"/>
  <c r="A29" i="3"/>
  <c r="A30" i="3"/>
  <c r="A31" i="3"/>
  <c r="AF11" i="2"/>
  <c r="AF12" i="2"/>
  <c r="AF13" i="2"/>
  <c r="AF14" i="2"/>
  <c r="AF15" i="2"/>
  <c r="AF16" i="2"/>
  <c r="AF17" i="2"/>
  <c r="AF18" i="2"/>
  <c r="AF19" i="2"/>
  <c r="AF20" i="2"/>
  <c r="AF21" i="2"/>
  <c r="AF22" i="2"/>
  <c r="AF23" i="2"/>
  <c r="AF24" i="2"/>
  <c r="AF25" i="2"/>
  <c r="AF26" i="2"/>
  <c r="AF27" i="2"/>
  <c r="AF28" i="2"/>
  <c r="AF29" i="2"/>
  <c r="AF30" i="2"/>
  <c r="AF31" i="2"/>
  <c r="AE11" i="2"/>
  <c r="AE12" i="2"/>
  <c r="AE13" i="2"/>
  <c r="AE14" i="2"/>
  <c r="AE15" i="2"/>
  <c r="AE16" i="2"/>
  <c r="AE17" i="2"/>
  <c r="AE18" i="2"/>
  <c r="AE19" i="2"/>
  <c r="AE20" i="2"/>
  <c r="AE21" i="2"/>
  <c r="AE22" i="2"/>
  <c r="AE23" i="2"/>
  <c r="AE24" i="2"/>
  <c r="AE25" i="2"/>
  <c r="AE26" i="2"/>
  <c r="AE27" i="2"/>
  <c r="AE28" i="2"/>
  <c r="AE29" i="2"/>
  <c r="AE30" i="2"/>
  <c r="AE31" i="2"/>
  <c r="S32" i="2"/>
  <c r="G32" i="2"/>
  <c r="H32" i="2"/>
  <c r="I32" i="2"/>
  <c r="J32" i="2"/>
  <c r="K32" i="2"/>
  <c r="L32" i="2"/>
  <c r="M32" i="2"/>
  <c r="F32" i="2"/>
  <c r="W10" i="2"/>
  <c r="AE10" i="2"/>
  <c r="AF10" i="2"/>
  <c r="AI10" i="2"/>
  <c r="AJ10" i="2"/>
  <c r="AK10" i="2"/>
  <c r="W11" i="2"/>
  <c r="AI11" i="2"/>
  <c r="AJ11" i="2"/>
  <c r="AK11" i="2"/>
  <c r="W12" i="2"/>
  <c r="AI12" i="2"/>
  <c r="AJ12" i="2"/>
  <c r="AK12" i="2"/>
  <c r="W13" i="2"/>
  <c r="AI13" i="2"/>
  <c r="AJ13" i="2"/>
  <c r="AK13" i="2"/>
  <c r="A11" i="2"/>
  <c r="A12" i="2"/>
  <c r="A13" i="2"/>
  <c r="A14" i="2"/>
  <c r="A15" i="2"/>
  <c r="A16" i="2"/>
  <c r="A17" i="2"/>
  <c r="A18" i="2"/>
  <c r="A19" i="2"/>
  <c r="A20" i="2"/>
  <c r="A21" i="2"/>
  <c r="A22" i="2"/>
  <c r="A23" i="2"/>
  <c r="A24" i="2"/>
  <c r="A25" i="2"/>
  <c r="A26" i="2"/>
  <c r="A27" i="2"/>
  <c r="A28" i="2"/>
  <c r="A29" i="2"/>
  <c r="A30" i="2"/>
  <c r="A31" i="2"/>
  <c r="S52" i="3" l="1"/>
  <c r="AC157" i="2"/>
  <c r="AC163" i="2"/>
  <c r="P140" i="1"/>
  <c r="Q140" i="1"/>
  <c r="B71" i="1"/>
  <c r="Q43" i="1"/>
  <c r="AC43" i="2" s="1"/>
  <c r="R43" i="1"/>
  <c r="F32" i="1"/>
  <c r="J32" i="1"/>
  <c r="N32" i="1"/>
  <c r="R12" i="1"/>
  <c r="Q12" i="1"/>
  <c r="AC12" i="2" s="1"/>
  <c r="B32" i="1"/>
  <c r="AD157" i="2" l="1"/>
  <c r="AB163" i="2"/>
  <c r="AD163" i="2"/>
  <c r="AB156" i="2"/>
  <c r="AD156" i="2"/>
  <c r="P43" i="1"/>
  <c r="AB43" i="2" s="1"/>
  <c r="AD43" i="2"/>
  <c r="P12" i="1"/>
  <c r="AB12" i="2" s="1"/>
  <c r="AD12" i="2"/>
  <c r="AL178" i="11" l="1"/>
  <c r="AL81" i="11"/>
  <c r="AL82" i="11"/>
  <c r="AF178" i="11"/>
  <c r="AG178" i="11"/>
  <c r="AF82" i="11"/>
  <c r="AG81" i="11"/>
  <c r="AG82" i="11"/>
  <c r="AF183" i="11" l="1"/>
  <c r="T183" i="10" l="1"/>
  <c r="R183" i="10" s="1"/>
  <c r="T184" i="10"/>
  <c r="S184" i="10" s="1"/>
  <c r="T186" i="10"/>
  <c r="R186" i="10" s="1"/>
  <c r="T167" i="10"/>
  <c r="R167" i="10" s="1"/>
  <c r="T168" i="10"/>
  <c r="S168" i="10" s="1"/>
  <c r="R169" i="10"/>
  <c r="S169" i="10"/>
  <c r="T177" i="10"/>
  <c r="T174" i="10"/>
  <c r="R174" i="10" s="1"/>
  <c r="T159" i="10"/>
  <c r="R159" i="10" s="1"/>
  <c r="T73" i="10"/>
  <c r="R73" i="10" s="1"/>
  <c r="T81" i="10"/>
  <c r="T83" i="10"/>
  <c r="R83" i="10" s="1"/>
  <c r="T120" i="10"/>
  <c r="S120" i="10" s="1"/>
  <c r="R168" i="10" l="1"/>
  <c r="R120" i="10"/>
  <c r="R177" i="10"/>
  <c r="AC178" i="11" s="1"/>
  <c r="AE178" i="11"/>
  <c r="S81" i="10"/>
  <c r="AD82" i="11" s="1"/>
  <c r="AE82" i="11"/>
  <c r="R81" i="10"/>
  <c r="AC82" i="11" s="1"/>
  <c r="S174" i="10"/>
  <c r="R184" i="10"/>
  <c r="S186" i="10"/>
  <c r="S183" i="10"/>
  <c r="S167" i="10"/>
  <c r="S177" i="10"/>
  <c r="AD178" i="11" s="1"/>
  <c r="S159" i="10"/>
  <c r="S73" i="10"/>
  <c r="S83" i="10"/>
  <c r="V73" i="9" l="1"/>
  <c r="U73" i="9"/>
  <c r="R73" i="9"/>
  <c r="Q73" i="9"/>
  <c r="H73" i="9"/>
  <c r="K73" i="9"/>
  <c r="L73" i="9"/>
  <c r="M73" i="9"/>
  <c r="N73" i="9"/>
  <c r="O73" i="9"/>
  <c r="P73" i="9"/>
  <c r="D73" i="9"/>
  <c r="C73" i="9"/>
  <c r="A72" i="9"/>
  <c r="A11" i="9"/>
  <c r="A12" i="9"/>
  <c r="A13" i="9"/>
  <c r="A14" i="9"/>
  <c r="A15" i="9"/>
  <c r="A16" i="9"/>
  <c r="A17" i="9"/>
  <c r="A18" i="9"/>
  <c r="B35" i="18"/>
  <c r="P74" i="7"/>
  <c r="G74" i="7"/>
  <c r="H74" i="7"/>
  <c r="I74" i="7"/>
  <c r="J74" i="7"/>
  <c r="K74" i="7"/>
  <c r="L74" i="7"/>
  <c r="M74" i="7"/>
  <c r="N74" i="7"/>
  <c r="O74" i="7"/>
  <c r="F74" i="7"/>
  <c r="E74" i="7"/>
  <c r="D74" i="7"/>
  <c r="C74" i="7"/>
  <c r="S73" i="7"/>
  <c r="Q73" i="7" l="1"/>
  <c r="AC72" i="40" s="1"/>
  <c r="AE72" i="40"/>
  <c r="R73" i="7"/>
  <c r="AD72" i="40" s="1"/>
  <c r="D30" i="6"/>
  <c r="D10" i="6"/>
  <c r="V30" i="5"/>
  <c r="T41" i="4"/>
  <c r="S30" i="4"/>
  <c r="T14" i="4"/>
  <c r="R14" i="4" s="1"/>
  <c r="T15" i="4"/>
  <c r="S15" i="4" s="1"/>
  <c r="T16" i="4"/>
  <c r="R16" i="4" s="1"/>
  <c r="T17" i="4"/>
  <c r="R17" i="4" s="1"/>
  <c r="T18" i="4"/>
  <c r="R18" i="4" s="1"/>
  <c r="T19" i="4"/>
  <c r="R19" i="4" s="1"/>
  <c r="T20" i="4"/>
  <c r="S20" i="4" s="1"/>
  <c r="T21" i="4"/>
  <c r="R21" i="4" s="1"/>
  <c r="T22" i="4"/>
  <c r="R22" i="4" s="1"/>
  <c r="T23" i="4"/>
  <c r="S23" i="4" s="1"/>
  <c r="T24" i="4"/>
  <c r="R24" i="4" s="1"/>
  <c r="T25" i="4"/>
  <c r="R25" i="4" s="1"/>
  <c r="T26" i="4"/>
  <c r="R26" i="4" s="1"/>
  <c r="R15" i="4" l="1"/>
  <c r="S22" i="4"/>
  <c r="S21" i="4"/>
  <c r="R20" i="4"/>
  <c r="S14" i="4"/>
  <c r="S19" i="4"/>
  <c r="S26" i="4"/>
  <c r="S18" i="4"/>
  <c r="S25" i="4"/>
  <c r="S17" i="4"/>
  <c r="S24" i="4"/>
  <c r="S16" i="4"/>
  <c r="R23" i="4"/>
  <c r="B11" i="35"/>
  <c r="C11" i="35"/>
  <c r="D11" i="35"/>
  <c r="E11" i="35"/>
  <c r="F11" i="35"/>
  <c r="A11" i="35"/>
  <c r="A10" i="18" l="1"/>
  <c r="B10" i="18"/>
  <c r="C10" i="18"/>
  <c r="D10" i="18"/>
  <c r="E10" i="18"/>
  <c r="G10" i="18"/>
  <c r="H10" i="18"/>
  <c r="J10" i="18"/>
  <c r="E115" i="18"/>
  <c r="D115" i="18"/>
  <c r="E107" i="18"/>
  <c r="C107" i="18"/>
  <c r="J107" i="18"/>
  <c r="H107" i="18"/>
  <c r="G107" i="18"/>
  <c r="J41" i="18"/>
  <c r="H41" i="18"/>
  <c r="G41" i="18"/>
  <c r="E41" i="18"/>
  <c r="D41" i="18"/>
  <c r="C41" i="18"/>
  <c r="B41" i="18"/>
  <c r="A41" i="18"/>
  <c r="A38" i="18"/>
  <c r="B38" i="18"/>
  <c r="C38" i="18"/>
  <c r="D38" i="18"/>
  <c r="E38" i="18"/>
  <c r="G38" i="18"/>
  <c r="H38" i="18"/>
  <c r="J38" i="18"/>
  <c r="E43" i="35"/>
  <c r="B47" i="35"/>
  <c r="C47" i="35"/>
  <c r="E47" i="35" s="1"/>
  <c r="D47" i="35"/>
  <c r="F47" i="35"/>
  <c r="E48" i="35"/>
  <c r="J37" i="18"/>
  <c r="H37" i="18"/>
  <c r="G37" i="18"/>
  <c r="E37" i="18"/>
  <c r="D37" i="18"/>
  <c r="C37" i="18"/>
  <c r="B37" i="18"/>
  <c r="AG32" i="2"/>
  <c r="AH32" i="2"/>
  <c r="AI14" i="2"/>
  <c r="Y32" i="2"/>
  <c r="AA32" i="2"/>
  <c r="X32" i="2"/>
  <c r="W14" i="2"/>
  <c r="W19" i="2"/>
  <c r="T32" i="2"/>
  <c r="J32" i="29" s="1"/>
  <c r="U32" i="2"/>
  <c r="V32" i="2"/>
  <c r="AI144" i="2"/>
  <c r="AJ144" i="2"/>
  <c r="AI145" i="2"/>
  <c r="AJ145" i="2"/>
  <c r="AI146" i="2"/>
  <c r="AJ146" i="2"/>
  <c r="AI147" i="2"/>
  <c r="AJ147" i="2"/>
  <c r="AJ14" i="2"/>
  <c r="AI15" i="2"/>
  <c r="AJ15" i="2"/>
  <c r="AI16" i="2"/>
  <c r="AJ16" i="2"/>
  <c r="AI17" i="2"/>
  <c r="AJ17" i="2"/>
  <c r="AI18" i="2"/>
  <c r="AJ18" i="2"/>
  <c r="AI19" i="2"/>
  <c r="AJ19" i="2"/>
  <c r="AI20" i="2"/>
  <c r="AJ20" i="2"/>
  <c r="AI21" i="2"/>
  <c r="AJ21" i="2"/>
  <c r="AI22" i="2"/>
  <c r="AJ22" i="2"/>
  <c r="AI23" i="2"/>
  <c r="AJ23" i="2"/>
  <c r="AI24" i="2"/>
  <c r="AJ24" i="2"/>
  <c r="AI25" i="2"/>
  <c r="AJ25" i="2"/>
  <c r="AI26" i="2"/>
  <c r="AJ26" i="2"/>
  <c r="AI27" i="2"/>
  <c r="AJ27" i="2"/>
  <c r="AI28" i="2"/>
  <c r="AJ28" i="2"/>
  <c r="AI29" i="2"/>
  <c r="AJ29" i="2"/>
  <c r="AI30" i="2"/>
  <c r="AJ30" i="2"/>
  <c r="AI31" i="2"/>
  <c r="AJ31" i="2"/>
  <c r="AI36" i="2"/>
  <c r="AJ36" i="2"/>
  <c r="AI37" i="2"/>
  <c r="AJ37" i="2"/>
  <c r="AI38" i="2"/>
  <c r="AJ38" i="2"/>
  <c r="AI39" i="2"/>
  <c r="AJ39" i="2"/>
  <c r="AI40" i="2"/>
  <c r="AJ40" i="2"/>
  <c r="AI41" i="2"/>
  <c r="AJ41" i="2"/>
  <c r="AI42" i="2"/>
  <c r="AJ42" i="2"/>
  <c r="AI43" i="2"/>
  <c r="AJ43" i="2"/>
  <c r="AI44" i="2"/>
  <c r="AJ44" i="2"/>
  <c r="AI45" i="2"/>
  <c r="AJ45" i="2"/>
  <c r="AI46" i="2"/>
  <c r="AJ46" i="2"/>
  <c r="AI47" i="2"/>
  <c r="AJ47" i="2"/>
  <c r="AI48" i="2"/>
  <c r="AJ48" i="2"/>
  <c r="AI49" i="2"/>
  <c r="AJ49" i="2"/>
  <c r="AJ35" i="2"/>
  <c r="AI35" i="2"/>
  <c r="AJ55" i="2"/>
  <c r="AJ71" i="2" s="1"/>
  <c r="AI55" i="2"/>
  <c r="AI71" i="2" s="1"/>
  <c r="AI75" i="2"/>
  <c r="AJ75" i="2"/>
  <c r="AI76" i="2"/>
  <c r="AJ76" i="2"/>
  <c r="AI77" i="2"/>
  <c r="AJ77" i="2"/>
  <c r="AI78" i="2"/>
  <c r="AJ78" i="2"/>
  <c r="AI79" i="2"/>
  <c r="AJ79" i="2"/>
  <c r="AI80" i="2"/>
  <c r="AJ80" i="2"/>
  <c r="AI81" i="2"/>
  <c r="AJ81" i="2"/>
  <c r="AJ74" i="2"/>
  <c r="AI74" i="2"/>
  <c r="AI97" i="2"/>
  <c r="AJ97" i="2"/>
  <c r="AI98" i="2"/>
  <c r="AJ98" i="2"/>
  <c r="AI99" i="2"/>
  <c r="AJ99" i="2"/>
  <c r="AI100" i="2"/>
  <c r="AJ100" i="2"/>
  <c r="AI101" i="2"/>
  <c r="AJ101" i="2"/>
  <c r="AI102" i="2"/>
  <c r="AJ102" i="2"/>
  <c r="AI103" i="2"/>
  <c r="AJ103" i="2"/>
  <c r="AI104" i="2"/>
  <c r="AJ104" i="2"/>
  <c r="AI105" i="2"/>
  <c r="AJ105" i="2"/>
  <c r="AI106" i="2"/>
  <c r="AJ106" i="2"/>
  <c r="AI107" i="2"/>
  <c r="AJ107" i="2"/>
  <c r="AI108" i="2"/>
  <c r="AJ108" i="2"/>
  <c r="AI86" i="2"/>
  <c r="AJ86" i="2"/>
  <c r="AI88" i="2"/>
  <c r="AJ88" i="2"/>
  <c r="AI90" i="2"/>
  <c r="AJ90" i="2"/>
  <c r="AI91" i="2"/>
  <c r="AJ91" i="2"/>
  <c r="AI94" i="2"/>
  <c r="AJ94" i="2"/>
  <c r="AI96" i="2"/>
  <c r="AJ96" i="2"/>
  <c r="AJ85" i="2"/>
  <c r="AI85" i="2"/>
  <c r="AI116" i="2"/>
  <c r="AJ116" i="2"/>
  <c r="AI117" i="2"/>
  <c r="AJ117" i="2"/>
  <c r="AI118" i="2"/>
  <c r="AJ118" i="2"/>
  <c r="AI120" i="2"/>
  <c r="AJ120" i="2"/>
  <c r="AI121" i="2"/>
  <c r="AJ121" i="2"/>
  <c r="AI123" i="2"/>
  <c r="AJ123" i="2"/>
  <c r="AI124" i="2"/>
  <c r="AJ124" i="2"/>
  <c r="AI125" i="2"/>
  <c r="AJ125" i="2"/>
  <c r="AI126" i="2"/>
  <c r="AJ126" i="2"/>
  <c r="AI127" i="2"/>
  <c r="AJ127" i="2"/>
  <c r="AI129" i="2"/>
  <c r="AJ129" i="2"/>
  <c r="AI130" i="2"/>
  <c r="AJ130" i="2"/>
  <c r="AI131" i="2"/>
  <c r="AJ131" i="2"/>
  <c r="AI132" i="2"/>
  <c r="AJ132" i="2"/>
  <c r="AI133" i="2"/>
  <c r="AJ133" i="2"/>
  <c r="AI134" i="2"/>
  <c r="AJ134" i="2"/>
  <c r="AI135" i="2"/>
  <c r="AJ135" i="2"/>
  <c r="AI136" i="2"/>
  <c r="AJ136" i="2"/>
  <c r="AI137" i="2"/>
  <c r="AJ137" i="2"/>
  <c r="AI138" i="2"/>
  <c r="AJ138" i="2"/>
  <c r="AI139" i="2"/>
  <c r="AJ139" i="2"/>
  <c r="AI140" i="2"/>
  <c r="AJ140" i="2"/>
  <c r="AJ114" i="2"/>
  <c r="AI114" i="2"/>
  <c r="AI153" i="2"/>
  <c r="AJ153" i="2"/>
  <c r="AI154" i="2"/>
  <c r="AJ154" i="2"/>
  <c r="AI155" i="2"/>
  <c r="AJ155" i="2"/>
  <c r="AI156" i="2"/>
  <c r="AJ156" i="2"/>
  <c r="AI157" i="2"/>
  <c r="AJ157" i="2"/>
  <c r="AI158" i="2"/>
  <c r="AJ158" i="2"/>
  <c r="AI159" i="2"/>
  <c r="AJ159" i="2"/>
  <c r="AJ152" i="2"/>
  <c r="AI152" i="2"/>
  <c r="AI170" i="2"/>
  <c r="AJ170" i="2"/>
  <c r="AI171" i="2"/>
  <c r="AJ171" i="2"/>
  <c r="AI172" i="2"/>
  <c r="AJ172" i="2"/>
  <c r="AI173" i="2"/>
  <c r="AJ173" i="2"/>
  <c r="AJ169" i="2"/>
  <c r="AI169" i="2"/>
  <c r="AJ181" i="2"/>
  <c r="AI181" i="2"/>
  <c r="AI10" i="5"/>
  <c r="AI11" i="5" s="1"/>
  <c r="AH10" i="5"/>
  <c r="AH41" i="5"/>
  <c r="AI41" i="5"/>
  <c r="AI42" i="5" s="1"/>
  <c r="AH40" i="5"/>
  <c r="AI40" i="5"/>
  <c r="AH31" i="5"/>
  <c r="AI31" i="5"/>
  <c r="AI30" i="5"/>
  <c r="AH30" i="5"/>
  <c r="AH36" i="5"/>
  <c r="AI36" i="5"/>
  <c r="AH35" i="5"/>
  <c r="AH37" i="5" s="1"/>
  <c r="AI35" i="5"/>
  <c r="AH14" i="5"/>
  <c r="AI14" i="5"/>
  <c r="B45" i="18" s="1"/>
  <c r="AH15" i="5"/>
  <c r="AI15" i="5"/>
  <c r="AH16" i="5"/>
  <c r="AI16" i="5"/>
  <c r="AH17" i="5"/>
  <c r="AI17" i="5"/>
  <c r="AH18" i="5"/>
  <c r="AI18" i="5"/>
  <c r="AH19" i="5"/>
  <c r="AI19" i="5"/>
  <c r="Y27" i="5"/>
  <c r="AH20" i="5"/>
  <c r="AI20" i="5"/>
  <c r="AH21" i="5"/>
  <c r="AI21" i="5"/>
  <c r="AH22" i="5"/>
  <c r="AI22" i="5"/>
  <c r="AH23" i="5"/>
  <c r="AI23" i="5"/>
  <c r="AH24" i="5"/>
  <c r="AI24" i="5"/>
  <c r="AH25" i="5"/>
  <c r="AI25" i="5"/>
  <c r="AH26" i="5"/>
  <c r="AI26" i="5"/>
  <c r="AK11" i="11"/>
  <c r="AJ11" i="11"/>
  <c r="AJ12" i="11" s="1"/>
  <c r="AJ15" i="11"/>
  <c r="AK15" i="11"/>
  <c r="AJ16" i="11"/>
  <c r="AK16" i="11"/>
  <c r="AJ17" i="11"/>
  <c r="AK17" i="11"/>
  <c r="AJ18" i="11"/>
  <c r="AK18" i="11"/>
  <c r="AJ19" i="11"/>
  <c r="AK19" i="11"/>
  <c r="AJ20" i="11"/>
  <c r="AK20" i="11"/>
  <c r="AJ21" i="11"/>
  <c r="AK21" i="11"/>
  <c r="B71" i="18" s="1"/>
  <c r="AJ22" i="11"/>
  <c r="AK22" i="11"/>
  <c r="AJ23" i="11"/>
  <c r="AK23" i="11"/>
  <c r="B72" i="18" s="1"/>
  <c r="AJ24" i="11"/>
  <c r="AK24" i="11"/>
  <c r="AJ25" i="11"/>
  <c r="AK25" i="11"/>
  <c r="AJ26" i="11"/>
  <c r="AK26" i="11"/>
  <c r="AK14" i="11"/>
  <c r="AJ14" i="11"/>
  <c r="AK30" i="11"/>
  <c r="AK35" i="11" s="1"/>
  <c r="AJ30" i="11"/>
  <c r="AJ35" i="11" s="1"/>
  <c r="AJ39" i="11"/>
  <c r="AK39" i="11"/>
  <c r="AJ38" i="11"/>
  <c r="AJ54" i="11"/>
  <c r="AK54" i="11"/>
  <c r="AJ55" i="11"/>
  <c r="AK55" i="11"/>
  <c r="AJ56" i="11"/>
  <c r="AK56" i="11"/>
  <c r="AJ57" i="11"/>
  <c r="AK57" i="11"/>
  <c r="AJ58" i="11"/>
  <c r="AK58" i="11"/>
  <c r="AJ59" i="11"/>
  <c r="AK59" i="11"/>
  <c r="B81" i="18" s="1"/>
  <c r="AJ60" i="11"/>
  <c r="AK60" i="11"/>
  <c r="B82" i="18" s="1"/>
  <c r="AJ61" i="11"/>
  <c r="AK61" i="11"/>
  <c r="AJ62" i="11"/>
  <c r="AK62" i="11"/>
  <c r="AJ63" i="11"/>
  <c r="AK63" i="11"/>
  <c r="B84" i="18" s="1"/>
  <c r="AJ64" i="11"/>
  <c r="AK64" i="11"/>
  <c r="AJ65" i="11"/>
  <c r="AK65" i="11"/>
  <c r="AJ66" i="11"/>
  <c r="AK66" i="11"/>
  <c r="AJ67" i="11"/>
  <c r="AK67" i="11"/>
  <c r="B85" i="18" s="1"/>
  <c r="AJ68" i="11"/>
  <c r="AK68" i="11"/>
  <c r="B86" i="18" s="1"/>
  <c r="AJ69" i="11"/>
  <c r="AK69" i="11"/>
  <c r="AJ70" i="11"/>
  <c r="AK70" i="11"/>
  <c r="AJ71" i="11"/>
  <c r="AK71" i="11"/>
  <c r="AJ72" i="11"/>
  <c r="AK72" i="11"/>
  <c r="AJ73" i="11"/>
  <c r="AK73" i="11"/>
  <c r="AJ74" i="11"/>
  <c r="AK74" i="11"/>
  <c r="B87" i="18" s="1"/>
  <c r="AJ75" i="11"/>
  <c r="AK75" i="11"/>
  <c r="AJ76" i="11"/>
  <c r="AK76" i="11"/>
  <c r="AJ77" i="11"/>
  <c r="AK77" i="11"/>
  <c r="AJ78" i="11"/>
  <c r="AK78" i="11"/>
  <c r="B88" i="18" s="1"/>
  <c r="AJ79" i="11"/>
  <c r="AK79" i="11"/>
  <c r="B89" i="18" s="1"/>
  <c r="AJ80" i="11"/>
  <c r="AK80" i="11"/>
  <c r="B90" i="18" s="1"/>
  <c r="AJ81" i="11"/>
  <c r="AK81" i="11"/>
  <c r="AJ82" i="11"/>
  <c r="AK82" i="11"/>
  <c r="B91" i="18" s="1"/>
  <c r="AJ83" i="11"/>
  <c r="AK83" i="11"/>
  <c r="B92" i="18" s="1"/>
  <c r="AJ84" i="11"/>
  <c r="AK84" i="11"/>
  <c r="AJ85" i="11"/>
  <c r="AK85" i="11"/>
  <c r="AJ86" i="11"/>
  <c r="AK86" i="11"/>
  <c r="AJ87" i="11"/>
  <c r="AK87" i="11"/>
  <c r="B93" i="18" s="1"/>
  <c r="AJ88" i="11"/>
  <c r="AK88" i="11"/>
  <c r="AJ89" i="11"/>
  <c r="AK89" i="11"/>
  <c r="AJ90" i="11"/>
  <c r="AK90" i="11"/>
  <c r="AJ91" i="11"/>
  <c r="AK91" i="11"/>
  <c r="AJ92" i="11"/>
  <c r="AK92" i="11"/>
  <c r="AJ93" i="11"/>
  <c r="AK93" i="11"/>
  <c r="AJ94" i="11"/>
  <c r="AK94" i="11"/>
  <c r="AJ95" i="11"/>
  <c r="AK95" i="11"/>
  <c r="AJ97" i="11"/>
  <c r="AK97" i="11"/>
  <c r="AJ98" i="11"/>
  <c r="AK98" i="11"/>
  <c r="AJ99" i="11"/>
  <c r="AK99" i="11"/>
  <c r="AJ100" i="11"/>
  <c r="AK100" i="11"/>
  <c r="AJ101" i="11"/>
  <c r="AK101" i="11"/>
  <c r="B94" i="18" s="1"/>
  <c r="AJ102" i="11"/>
  <c r="AK102" i="11"/>
  <c r="AJ103" i="11"/>
  <c r="AK103" i="11"/>
  <c r="AJ104" i="11"/>
  <c r="AK104" i="11"/>
  <c r="AJ106" i="11"/>
  <c r="AK106" i="11"/>
  <c r="AJ107" i="11"/>
  <c r="AK107" i="11"/>
  <c r="AJ108" i="11"/>
  <c r="AK108" i="11"/>
  <c r="AJ109" i="11"/>
  <c r="AK109" i="11"/>
  <c r="B96" i="18" s="1"/>
  <c r="AJ110" i="11"/>
  <c r="AK110" i="11"/>
  <c r="AJ111" i="11"/>
  <c r="AK111" i="11"/>
  <c r="B97" i="18" s="1"/>
  <c r="AJ113" i="11"/>
  <c r="AK113" i="11"/>
  <c r="B98" i="18" s="1"/>
  <c r="AJ114" i="11"/>
  <c r="AK114" i="11"/>
  <c r="AJ115" i="11"/>
  <c r="AK115" i="11"/>
  <c r="AJ116" i="11"/>
  <c r="AK116" i="11"/>
  <c r="AJ117" i="11"/>
  <c r="AK117" i="11"/>
  <c r="AJ118" i="11"/>
  <c r="AK118" i="11"/>
  <c r="AJ120" i="11"/>
  <c r="AK120" i="11"/>
  <c r="AJ121" i="11"/>
  <c r="AK121" i="11"/>
  <c r="AJ122" i="11"/>
  <c r="AK122" i="11"/>
  <c r="B99" i="18" s="1"/>
  <c r="AJ123" i="11"/>
  <c r="AK123" i="11"/>
  <c r="AJ124" i="11"/>
  <c r="AK124" i="11"/>
  <c r="AJ125" i="11"/>
  <c r="AK125" i="11"/>
  <c r="B100" i="18" s="1"/>
  <c r="AJ127" i="11"/>
  <c r="AK127" i="11"/>
  <c r="AJ128" i="11"/>
  <c r="AK128" i="11"/>
  <c r="B101" i="18" s="1"/>
  <c r="AJ129" i="11"/>
  <c r="AK129" i="11"/>
  <c r="AJ131" i="11"/>
  <c r="AK131" i="11"/>
  <c r="AJ132" i="11"/>
  <c r="AK132" i="11"/>
  <c r="B102" i="18" s="1"/>
  <c r="AJ133" i="11"/>
  <c r="AK133" i="11"/>
  <c r="AJ134" i="11"/>
  <c r="AK134" i="11"/>
  <c r="AJ135" i="11"/>
  <c r="AK135" i="11"/>
  <c r="AJ136" i="11"/>
  <c r="AK136" i="11"/>
  <c r="AJ137" i="11"/>
  <c r="AK137" i="11"/>
  <c r="AJ138" i="11"/>
  <c r="AK138" i="11"/>
  <c r="AJ139" i="11"/>
  <c r="AK139" i="11"/>
  <c r="AJ140" i="11"/>
  <c r="AK140" i="11"/>
  <c r="AJ141" i="11"/>
  <c r="AK141" i="11"/>
  <c r="AJ142" i="11"/>
  <c r="AK142" i="11"/>
  <c r="AJ48" i="11"/>
  <c r="AK48" i="11"/>
  <c r="AJ49" i="11"/>
  <c r="AK49" i="11"/>
  <c r="AJ50" i="11"/>
  <c r="AK50" i="11"/>
  <c r="AJ51" i="11"/>
  <c r="AK51" i="11"/>
  <c r="AJ52" i="11"/>
  <c r="AK52" i="11"/>
  <c r="B79" i="18" s="1"/>
  <c r="AJ53" i="11"/>
  <c r="AK53" i="11"/>
  <c r="B80" i="18" s="1"/>
  <c r="AJ147" i="11"/>
  <c r="AK147" i="11"/>
  <c r="AJ148" i="11"/>
  <c r="AK148" i="11"/>
  <c r="AJ149" i="11"/>
  <c r="AK149" i="11"/>
  <c r="B107" i="18" s="1"/>
  <c r="AK146" i="11"/>
  <c r="B105" i="18" s="1"/>
  <c r="AJ146" i="11"/>
  <c r="AK153" i="11"/>
  <c r="AK154" i="11" s="1"/>
  <c r="AJ153" i="11"/>
  <c r="AJ154" i="11" s="1"/>
  <c r="AJ162" i="11"/>
  <c r="AK162" i="11"/>
  <c r="B110" i="18" s="1"/>
  <c r="AJ163" i="11"/>
  <c r="AK163" i="11"/>
  <c r="B111" i="18" s="1"/>
  <c r="AJ164" i="11"/>
  <c r="AK164" i="11"/>
  <c r="AJ165" i="11"/>
  <c r="AK165" i="11"/>
  <c r="AJ166" i="11"/>
  <c r="AK166" i="11"/>
  <c r="AJ167" i="11"/>
  <c r="AK167" i="11"/>
  <c r="B112" i="18" s="1"/>
  <c r="AJ168" i="11"/>
  <c r="AK168" i="11"/>
  <c r="AJ169" i="11"/>
  <c r="AK169" i="11"/>
  <c r="AJ170" i="11"/>
  <c r="AK170" i="11"/>
  <c r="AJ171" i="11"/>
  <c r="AK171" i="11"/>
  <c r="AJ172" i="11"/>
  <c r="AK172" i="11"/>
  <c r="AJ173" i="11"/>
  <c r="AK173" i="11"/>
  <c r="AJ174" i="11"/>
  <c r="AK174" i="11"/>
  <c r="AJ175" i="11"/>
  <c r="AK175" i="11"/>
  <c r="AJ176" i="11"/>
  <c r="AK176" i="11"/>
  <c r="B113" i="18" s="1"/>
  <c r="AJ177" i="11"/>
  <c r="AK177" i="11"/>
  <c r="AJ178" i="11"/>
  <c r="AK178" i="11"/>
  <c r="B115" i="18" s="1"/>
  <c r="AJ179" i="11"/>
  <c r="AK179" i="11"/>
  <c r="B114" i="18" s="1"/>
  <c r="AJ180" i="11"/>
  <c r="AK180" i="11"/>
  <c r="AJ181" i="11"/>
  <c r="AK181" i="11"/>
  <c r="AJ182" i="11"/>
  <c r="AK182" i="11"/>
  <c r="AJ183" i="11"/>
  <c r="AK183" i="11"/>
  <c r="AJ184" i="11"/>
  <c r="AK184" i="11"/>
  <c r="AJ185" i="11"/>
  <c r="AK185" i="11"/>
  <c r="AJ187" i="11"/>
  <c r="AK187" i="11"/>
  <c r="AJ188" i="11"/>
  <c r="AK188" i="11"/>
  <c r="AJ159" i="11"/>
  <c r="AK159" i="11"/>
  <c r="AJ160" i="11"/>
  <c r="AK160" i="11"/>
  <c r="AJ161" i="11"/>
  <c r="AK161" i="11"/>
  <c r="AJ158" i="11"/>
  <c r="AK158" i="11"/>
  <c r="AG147" i="11"/>
  <c r="AG148" i="11"/>
  <c r="AG149" i="11"/>
  <c r="AG182" i="11"/>
  <c r="AB178" i="11"/>
  <c r="AA150" i="11"/>
  <c r="Z150" i="11"/>
  <c r="W149" i="11"/>
  <c r="AA143" i="11"/>
  <c r="AF140" i="11"/>
  <c r="AG140" i="11"/>
  <c r="AL140" i="11"/>
  <c r="Z40" i="11"/>
  <c r="S77" i="7"/>
  <c r="AE76" i="40" s="1"/>
  <c r="S78" i="7"/>
  <c r="AE77" i="40" s="1"/>
  <c r="S79" i="7"/>
  <c r="AE78" i="40" s="1"/>
  <c r="E78" i="9"/>
  <c r="E76" i="9"/>
  <c r="B16" i="18"/>
  <c r="C16" i="18"/>
  <c r="D16" i="18"/>
  <c r="E16" i="18"/>
  <c r="G16" i="18"/>
  <c r="H16" i="18"/>
  <c r="J16" i="18"/>
  <c r="A16" i="18"/>
  <c r="A77" i="9"/>
  <c r="A78" i="9"/>
  <c r="A39" i="18"/>
  <c r="S13" i="7"/>
  <c r="S14" i="7"/>
  <c r="AE13" i="40" s="1"/>
  <c r="F41" i="29"/>
  <c r="G32" i="3"/>
  <c r="C32" i="3"/>
  <c r="G32" i="29" s="1"/>
  <c r="E32" i="3"/>
  <c r="F32" i="3"/>
  <c r="H32" i="3"/>
  <c r="I32" i="3"/>
  <c r="J32" i="3"/>
  <c r="K32" i="3"/>
  <c r="L32" i="3"/>
  <c r="M32" i="3"/>
  <c r="N32" i="3"/>
  <c r="O32" i="3"/>
  <c r="P32" i="3"/>
  <c r="Q32" i="3"/>
  <c r="R32" i="3"/>
  <c r="S21" i="3"/>
  <c r="B32" i="3"/>
  <c r="F32" i="29" s="1"/>
  <c r="C19" i="9"/>
  <c r="F10" i="29" s="1"/>
  <c r="C40" i="9"/>
  <c r="F9" i="29" s="1"/>
  <c r="C25" i="9"/>
  <c r="F11" i="29" s="1"/>
  <c r="C31" i="9"/>
  <c r="F13" i="29" s="1"/>
  <c r="C48" i="9"/>
  <c r="C58" i="9"/>
  <c r="F14" i="29" s="1"/>
  <c r="C63" i="9"/>
  <c r="F15" i="29" s="1"/>
  <c r="C79" i="9"/>
  <c r="F12" i="29" s="1"/>
  <c r="S19" i="9"/>
  <c r="T19" i="9"/>
  <c r="U19" i="9"/>
  <c r="V19" i="9"/>
  <c r="V40" i="5"/>
  <c r="V41" i="5"/>
  <c r="W11" i="5"/>
  <c r="X11" i="5"/>
  <c r="Y11" i="5"/>
  <c r="Z11" i="5"/>
  <c r="T40" i="4"/>
  <c r="R40" i="4" s="1"/>
  <c r="R41" i="4"/>
  <c r="S41" i="4"/>
  <c r="AB40" i="5" s="1"/>
  <c r="T35" i="4"/>
  <c r="S35" i="4" s="1"/>
  <c r="T36" i="4"/>
  <c r="R36" i="4" s="1"/>
  <c r="S144" i="3"/>
  <c r="S145" i="3"/>
  <c r="S146" i="3"/>
  <c r="S147" i="3"/>
  <c r="G38" i="29"/>
  <c r="D144" i="3"/>
  <c r="F38" i="29"/>
  <c r="AG149" i="2"/>
  <c r="AH149" i="2"/>
  <c r="X149" i="2"/>
  <c r="Y149" i="2"/>
  <c r="AA149" i="2"/>
  <c r="N149" i="2"/>
  <c r="O149" i="2"/>
  <c r="P149" i="2"/>
  <c r="R149" i="2"/>
  <c r="C38" i="29"/>
  <c r="B38" i="29"/>
  <c r="D170" i="3"/>
  <c r="D171" i="3"/>
  <c r="D172" i="3"/>
  <c r="D173" i="3"/>
  <c r="D174" i="3"/>
  <c r="D169" i="3"/>
  <c r="D77" i="3"/>
  <c r="AE107" i="2"/>
  <c r="AF107" i="2"/>
  <c r="AK107" i="2"/>
  <c r="AE102" i="2"/>
  <c r="AF102" i="2"/>
  <c r="AK102" i="2"/>
  <c r="W74" i="2"/>
  <c r="W75" i="2"/>
  <c r="W76" i="2"/>
  <c r="W77" i="2"/>
  <c r="W78" i="2"/>
  <c r="W79" i="2"/>
  <c r="W80" i="2"/>
  <c r="W81" i="2"/>
  <c r="S80" i="3"/>
  <c r="R79" i="1"/>
  <c r="P79" i="1" s="1"/>
  <c r="Q79" i="1"/>
  <c r="AE80" i="2"/>
  <c r="AF80" i="2"/>
  <c r="AK80" i="2"/>
  <c r="D37" i="3"/>
  <c r="W37" i="2"/>
  <c r="R37" i="1"/>
  <c r="Q37" i="1"/>
  <c r="AC37" i="2" s="1"/>
  <c r="AF37" i="2"/>
  <c r="S29" i="3"/>
  <c r="S20" i="3"/>
  <c r="S22" i="3"/>
  <c r="S23" i="3"/>
  <c r="S24" i="3"/>
  <c r="S25" i="3"/>
  <c r="S26" i="3"/>
  <c r="S16" i="3"/>
  <c r="W29" i="2"/>
  <c r="R29" i="1"/>
  <c r="AD29" i="2" s="1"/>
  <c r="Q29" i="1"/>
  <c r="AC29" i="2" s="1"/>
  <c r="AK29" i="2"/>
  <c r="W26" i="2"/>
  <c r="AK26" i="2"/>
  <c r="W20" i="2"/>
  <c r="R21" i="1"/>
  <c r="Q21" i="1"/>
  <c r="AC21" i="2" s="1"/>
  <c r="AK20" i="2"/>
  <c r="W21" i="2"/>
  <c r="R22" i="1"/>
  <c r="AD22" i="2" s="1"/>
  <c r="Q22" i="1"/>
  <c r="AC22" i="2" s="1"/>
  <c r="AK21" i="2"/>
  <c r="W22" i="2"/>
  <c r="R23" i="1"/>
  <c r="AD23" i="2" s="1"/>
  <c r="Q23" i="1"/>
  <c r="AC23" i="2" s="1"/>
  <c r="AK22" i="2"/>
  <c r="W23" i="2"/>
  <c r="R24" i="1"/>
  <c r="Q24" i="1"/>
  <c r="AC24" i="2" s="1"/>
  <c r="AK23" i="2"/>
  <c r="W24" i="2"/>
  <c r="R25" i="1"/>
  <c r="Q25" i="1"/>
  <c r="AC25" i="2" s="1"/>
  <c r="AK24" i="2"/>
  <c r="W25" i="2"/>
  <c r="R26" i="1"/>
  <c r="Q26" i="1"/>
  <c r="AC26" i="2" s="1"/>
  <c r="AK25" i="2"/>
  <c r="W16" i="2"/>
  <c r="R17" i="1"/>
  <c r="AD17" i="2" s="1"/>
  <c r="Q17" i="1"/>
  <c r="AC17" i="2" s="1"/>
  <c r="AK16" i="2"/>
  <c r="C32" i="1"/>
  <c r="C32" i="29" s="1"/>
  <c r="D32" i="1"/>
  <c r="E32" i="1"/>
  <c r="G32" i="1"/>
  <c r="H32" i="1"/>
  <c r="I32" i="1"/>
  <c r="K32" i="1"/>
  <c r="L32" i="1"/>
  <c r="M32" i="1"/>
  <c r="S10" i="3"/>
  <c r="A10" i="3"/>
  <c r="R10" i="1"/>
  <c r="AD10" i="2" s="1"/>
  <c r="Q10" i="1"/>
  <c r="AC10" i="2" s="1"/>
  <c r="A10" i="2"/>
  <c r="J115" i="18"/>
  <c r="H115" i="18"/>
  <c r="G115" i="18"/>
  <c r="C115" i="18"/>
  <c r="J113" i="18"/>
  <c r="H113" i="18"/>
  <c r="G113" i="18"/>
  <c r="E113" i="18"/>
  <c r="D113" i="18"/>
  <c r="C113" i="18"/>
  <c r="G91" i="18"/>
  <c r="H91" i="18"/>
  <c r="J91" i="18"/>
  <c r="C186" i="12"/>
  <c r="G55" i="29" s="1"/>
  <c r="N26" i="12"/>
  <c r="N34" i="12"/>
  <c r="N39" i="12"/>
  <c r="U150" i="11"/>
  <c r="U189" i="11"/>
  <c r="V150" i="11"/>
  <c r="V189" i="11"/>
  <c r="X36" i="11"/>
  <c r="Y143" i="11"/>
  <c r="Y150" i="11"/>
  <c r="T150" i="11"/>
  <c r="W185" i="11"/>
  <c r="W187" i="11"/>
  <c r="W188" i="11"/>
  <c r="X143" i="11"/>
  <c r="X150" i="11"/>
  <c r="J150" i="11"/>
  <c r="AG163" i="11"/>
  <c r="AB163" i="11" s="1"/>
  <c r="AG158" i="11"/>
  <c r="AG159" i="11"/>
  <c r="AG161" i="11"/>
  <c r="AG162" i="11"/>
  <c r="AG164" i="11"/>
  <c r="AG165" i="11"/>
  <c r="AG166" i="11"/>
  <c r="AG167" i="11"/>
  <c r="AB167" i="11" s="1"/>
  <c r="AG168" i="11"/>
  <c r="AG169" i="11"/>
  <c r="AG171" i="11"/>
  <c r="AG172" i="11"/>
  <c r="AG173" i="11"/>
  <c r="AG174" i="11"/>
  <c r="AG177" i="11"/>
  <c r="AG179" i="11"/>
  <c r="AG180" i="11"/>
  <c r="AG181" i="11"/>
  <c r="AG185" i="11"/>
  <c r="AG187" i="11"/>
  <c r="AG188" i="11"/>
  <c r="AH150" i="11"/>
  <c r="AI150" i="11"/>
  <c r="AL30" i="11"/>
  <c r="AL35" i="11" s="1"/>
  <c r="P150" i="11"/>
  <c r="Q150" i="11"/>
  <c r="R150" i="11"/>
  <c r="R189" i="11"/>
  <c r="R190" i="11" s="1"/>
  <c r="S150" i="11"/>
  <c r="O150" i="11"/>
  <c r="K39" i="12"/>
  <c r="M26" i="12"/>
  <c r="M148" i="12"/>
  <c r="M152" i="12"/>
  <c r="P187" i="12"/>
  <c r="B186" i="12"/>
  <c r="F55" i="29" s="1"/>
  <c r="D157" i="12"/>
  <c r="D158" i="12"/>
  <c r="D159" i="12"/>
  <c r="D160" i="12"/>
  <c r="D161" i="12"/>
  <c r="D162" i="12"/>
  <c r="D163" i="12"/>
  <c r="D164" i="12"/>
  <c r="D165" i="12"/>
  <c r="D166" i="12"/>
  <c r="D167" i="12"/>
  <c r="D168" i="12"/>
  <c r="D169" i="12"/>
  <c r="D170" i="12"/>
  <c r="D171" i="12"/>
  <c r="D172" i="12"/>
  <c r="D173" i="12"/>
  <c r="D174" i="12"/>
  <c r="D175" i="12"/>
  <c r="D176" i="12"/>
  <c r="D177" i="12"/>
  <c r="D178" i="12"/>
  <c r="D179" i="12"/>
  <c r="D180" i="12"/>
  <c r="D181" i="12"/>
  <c r="D182" i="12"/>
  <c r="D184" i="12"/>
  <c r="D185" i="12"/>
  <c r="U187" i="12" s="1"/>
  <c r="D14" i="12"/>
  <c r="U14" i="12" s="1"/>
  <c r="D15" i="12"/>
  <c r="U15" i="12" s="1"/>
  <c r="D16" i="12"/>
  <c r="U16" i="12" s="1"/>
  <c r="D17" i="12"/>
  <c r="U17" i="12" s="1"/>
  <c r="D18" i="12"/>
  <c r="U18" i="12" s="1"/>
  <c r="D19" i="12"/>
  <c r="U19" i="12" s="1"/>
  <c r="D20" i="12"/>
  <c r="U20" i="12" s="1"/>
  <c r="D21" i="12"/>
  <c r="U21" i="12" s="1"/>
  <c r="D22" i="12"/>
  <c r="U22" i="12" s="1"/>
  <c r="D23" i="12"/>
  <c r="U23" i="12" s="1"/>
  <c r="D24" i="12"/>
  <c r="U24" i="12" s="1"/>
  <c r="D25" i="12"/>
  <c r="U25" i="12" s="1"/>
  <c r="D10" i="12"/>
  <c r="C11" i="12"/>
  <c r="G48" i="29" s="1"/>
  <c r="J69" i="18"/>
  <c r="G69" i="18"/>
  <c r="H69" i="18"/>
  <c r="B11" i="12"/>
  <c r="F48" i="29" s="1"/>
  <c r="A180" i="12"/>
  <c r="B183" i="11"/>
  <c r="AG183" i="11"/>
  <c r="S154" i="11"/>
  <c r="T154" i="11"/>
  <c r="U154" i="11"/>
  <c r="V154" i="11"/>
  <c r="A80" i="12"/>
  <c r="A81" i="12"/>
  <c r="B82" i="11"/>
  <c r="A99" i="12"/>
  <c r="B100" i="11"/>
  <c r="AF100" i="11"/>
  <c r="AG100" i="11"/>
  <c r="AL100" i="11"/>
  <c r="B81" i="11"/>
  <c r="A70" i="12"/>
  <c r="A10" i="12"/>
  <c r="B11" i="11"/>
  <c r="B15" i="11"/>
  <c r="B16" i="11"/>
  <c r="B17" i="11"/>
  <c r="B18" i="11"/>
  <c r="B19" i="11"/>
  <c r="B20" i="11"/>
  <c r="B21" i="11"/>
  <c r="B22" i="11"/>
  <c r="B23" i="11"/>
  <c r="B24" i="11"/>
  <c r="B25" i="11"/>
  <c r="B26" i="11"/>
  <c r="B14" i="11"/>
  <c r="A17" i="12"/>
  <c r="B71" i="11"/>
  <c r="AF71" i="11"/>
  <c r="AG71" i="11"/>
  <c r="AL71" i="11"/>
  <c r="P40" i="11"/>
  <c r="D12" i="11"/>
  <c r="E12" i="11"/>
  <c r="F12" i="11"/>
  <c r="G12" i="11"/>
  <c r="H12" i="11"/>
  <c r="I12" i="11"/>
  <c r="J12" i="11"/>
  <c r="K12" i="11"/>
  <c r="L12" i="11"/>
  <c r="M12" i="11"/>
  <c r="N12" i="11"/>
  <c r="O12" i="11"/>
  <c r="P12" i="11"/>
  <c r="Q12" i="11"/>
  <c r="R12" i="11"/>
  <c r="S12" i="11"/>
  <c r="T12" i="11"/>
  <c r="U12" i="11"/>
  <c r="V12" i="11"/>
  <c r="X12" i="11"/>
  <c r="Y12" i="11"/>
  <c r="Z12" i="11"/>
  <c r="AA12" i="11"/>
  <c r="AF12" i="11"/>
  <c r="AG11" i="11"/>
  <c r="AG12" i="11" s="1"/>
  <c r="AH12" i="11"/>
  <c r="AI12" i="11"/>
  <c r="C12" i="11"/>
  <c r="I11" i="10"/>
  <c r="I153" i="10"/>
  <c r="I39" i="10"/>
  <c r="I149" i="10"/>
  <c r="I26" i="10"/>
  <c r="I188" i="10"/>
  <c r="J11" i="10"/>
  <c r="J153" i="10"/>
  <c r="J39" i="10"/>
  <c r="J149" i="10"/>
  <c r="J26" i="10"/>
  <c r="J188" i="10"/>
  <c r="K11" i="10"/>
  <c r="K153" i="10"/>
  <c r="K39" i="10"/>
  <c r="K149" i="10"/>
  <c r="K26" i="10"/>
  <c r="K188" i="10"/>
  <c r="L11" i="10"/>
  <c r="L153" i="10"/>
  <c r="L39" i="10"/>
  <c r="L149" i="10"/>
  <c r="M35" i="10"/>
  <c r="L26" i="10"/>
  <c r="L188" i="10"/>
  <c r="M11" i="10"/>
  <c r="M153" i="10"/>
  <c r="M39" i="10"/>
  <c r="M149" i="10"/>
  <c r="M26" i="10"/>
  <c r="M188" i="10"/>
  <c r="N11" i="10"/>
  <c r="N153" i="10"/>
  <c r="N39" i="10"/>
  <c r="N149" i="10"/>
  <c r="N26" i="10"/>
  <c r="N188" i="10"/>
  <c r="O11" i="10"/>
  <c r="O153" i="10"/>
  <c r="O39" i="10"/>
  <c r="O149" i="10"/>
  <c r="O26" i="10"/>
  <c r="O188" i="10"/>
  <c r="P11" i="10"/>
  <c r="P153" i="10"/>
  <c r="P39" i="10"/>
  <c r="P149" i="10"/>
  <c r="P26" i="10"/>
  <c r="P188" i="10"/>
  <c r="Q11" i="10"/>
  <c r="Q153" i="10"/>
  <c r="Q39" i="10"/>
  <c r="Q149" i="10"/>
  <c r="Q26" i="10"/>
  <c r="Q188" i="10"/>
  <c r="T10" i="10"/>
  <c r="AE11" i="11" s="1"/>
  <c r="AE12" i="11" s="1"/>
  <c r="T43" i="10"/>
  <c r="T44" i="10"/>
  <c r="S44" i="10" s="1"/>
  <c r="AD45" i="11" s="1"/>
  <c r="T45" i="10"/>
  <c r="T46" i="10"/>
  <c r="T47" i="10"/>
  <c r="T48" i="10"/>
  <c r="R48" i="10" s="1"/>
  <c r="T49" i="10"/>
  <c r="R49" i="10" s="1"/>
  <c r="AC50" i="11" s="1"/>
  <c r="T50" i="10"/>
  <c r="R50" i="10" s="1"/>
  <c r="AC51" i="11" s="1"/>
  <c r="T51" i="10"/>
  <c r="R51" i="10" s="1"/>
  <c r="T52" i="10"/>
  <c r="AE53" i="11" s="1"/>
  <c r="T53" i="10"/>
  <c r="R53" i="10" s="1"/>
  <c r="AC54" i="11" s="1"/>
  <c r="T54" i="10"/>
  <c r="R54" i="10" s="1"/>
  <c r="AC55" i="11" s="1"/>
  <c r="T55" i="10"/>
  <c r="T56" i="10"/>
  <c r="R56" i="10" s="1"/>
  <c r="T57" i="10"/>
  <c r="R57" i="10" s="1"/>
  <c r="AC58" i="11" s="1"/>
  <c r="T58" i="10"/>
  <c r="R58" i="10" s="1"/>
  <c r="AC59" i="11" s="1"/>
  <c r="T59" i="10"/>
  <c r="R59" i="10" s="1"/>
  <c r="T60" i="10"/>
  <c r="AE61" i="11" s="1"/>
  <c r="T61" i="10"/>
  <c r="R61" i="10" s="1"/>
  <c r="AC62" i="11" s="1"/>
  <c r="T62" i="10"/>
  <c r="R62" i="10" s="1"/>
  <c r="AC63" i="11" s="1"/>
  <c r="T63" i="10"/>
  <c r="T64" i="10"/>
  <c r="R64" i="10" s="1"/>
  <c r="AC65" i="11" s="1"/>
  <c r="T65" i="10"/>
  <c r="AE66" i="11" s="1"/>
  <c r="T66" i="10"/>
  <c r="R66" i="10" s="1"/>
  <c r="T67" i="10"/>
  <c r="R67" i="10" s="1"/>
  <c r="T68" i="10"/>
  <c r="AE69" i="11" s="1"/>
  <c r="T69" i="10"/>
  <c r="R69" i="10" s="1"/>
  <c r="AC70" i="11" s="1"/>
  <c r="T70" i="10"/>
  <c r="S70" i="10" s="1"/>
  <c r="AD71" i="11" s="1"/>
  <c r="T71" i="10"/>
  <c r="AE72" i="11" s="1"/>
  <c r="T72" i="10"/>
  <c r="R72" i="10" s="1"/>
  <c r="AC73" i="11" s="1"/>
  <c r="T74" i="10"/>
  <c r="R74" i="10" s="1"/>
  <c r="AC75" i="11" s="1"/>
  <c r="T75" i="10"/>
  <c r="R75" i="10" s="1"/>
  <c r="T76" i="10"/>
  <c r="R76" i="10" s="1"/>
  <c r="T77" i="10"/>
  <c r="AE78" i="11" s="1"/>
  <c r="T78" i="10"/>
  <c r="R78" i="10" s="1"/>
  <c r="AC79" i="11" s="1"/>
  <c r="T79" i="10"/>
  <c r="R79" i="10" s="1"/>
  <c r="AC80" i="11" s="1"/>
  <c r="T80" i="10"/>
  <c r="AE81" i="11" s="1"/>
  <c r="T82" i="10"/>
  <c r="R82" i="10" s="1"/>
  <c r="AC83" i="11" s="1"/>
  <c r="T84" i="10"/>
  <c r="R84" i="10" s="1"/>
  <c r="AC85" i="11" s="1"/>
  <c r="T85" i="10"/>
  <c r="R85" i="10" s="1"/>
  <c r="T86" i="10"/>
  <c r="R86" i="10" s="1"/>
  <c r="AC87" i="11" s="1"/>
  <c r="T87" i="10"/>
  <c r="AE88" i="11" s="1"/>
  <c r="T88" i="10"/>
  <c r="R88" i="10" s="1"/>
  <c r="AC89" i="11" s="1"/>
  <c r="T89" i="10"/>
  <c r="R89" i="10" s="1"/>
  <c r="T90" i="10"/>
  <c r="AE91" i="11" s="1"/>
  <c r="T91" i="10"/>
  <c r="R91" i="10" s="1"/>
  <c r="AC92" i="11" s="1"/>
  <c r="T92" i="10"/>
  <c r="R92" i="10" s="1"/>
  <c r="AC93" i="11" s="1"/>
  <c r="T93" i="10"/>
  <c r="R93" i="10" s="1"/>
  <c r="T94" i="10"/>
  <c r="R94" i="10" s="1"/>
  <c r="AC95" i="11" s="1"/>
  <c r="T96" i="10"/>
  <c r="AE97" i="11" s="1"/>
  <c r="T97" i="10"/>
  <c r="R97" i="10" s="1"/>
  <c r="AC98" i="11" s="1"/>
  <c r="T98" i="10"/>
  <c r="R98" i="10" s="1"/>
  <c r="T99" i="10"/>
  <c r="T100" i="10"/>
  <c r="R100" i="10" s="1"/>
  <c r="AC101" i="11" s="1"/>
  <c r="T101" i="10"/>
  <c r="R101" i="10" s="1"/>
  <c r="AC102" i="11" s="1"/>
  <c r="T102" i="10"/>
  <c r="R102" i="10" s="1"/>
  <c r="AC103" i="11" s="1"/>
  <c r="T103" i="10"/>
  <c r="R103" i="10" s="1"/>
  <c r="AC104" i="11" s="1"/>
  <c r="T105" i="10"/>
  <c r="AE106" i="11" s="1"/>
  <c r="T106" i="10"/>
  <c r="R106" i="10" s="1"/>
  <c r="AC107" i="11" s="1"/>
  <c r="T107" i="10"/>
  <c r="R107" i="10" s="1"/>
  <c r="AC108" i="11" s="1"/>
  <c r="T108" i="10"/>
  <c r="AE109" i="11" s="1"/>
  <c r="T109" i="10"/>
  <c r="R109" i="10" s="1"/>
  <c r="AC110" i="11" s="1"/>
  <c r="T110" i="10"/>
  <c r="R110" i="10" s="1"/>
  <c r="AC111" i="11" s="1"/>
  <c r="T112" i="10"/>
  <c r="R112" i="10" s="1"/>
  <c r="AC113" i="11" s="1"/>
  <c r="T113" i="10"/>
  <c r="R113" i="10" s="1"/>
  <c r="AC114" i="11" s="1"/>
  <c r="T114" i="10"/>
  <c r="AE115" i="11" s="1"/>
  <c r="T115" i="10"/>
  <c r="R115" i="10" s="1"/>
  <c r="AC116" i="11" s="1"/>
  <c r="T116" i="10"/>
  <c r="R116" i="10" s="1"/>
  <c r="AC117" i="11" s="1"/>
  <c r="T117" i="10"/>
  <c r="AE118" i="11" s="1"/>
  <c r="T119" i="10"/>
  <c r="R119" i="10" s="1"/>
  <c r="T121" i="10"/>
  <c r="R121" i="10" s="1"/>
  <c r="AC122" i="11" s="1"/>
  <c r="T122" i="10"/>
  <c r="R122" i="10" s="1"/>
  <c r="T123" i="10"/>
  <c r="R123" i="10" s="1"/>
  <c r="AC124" i="11" s="1"/>
  <c r="T124" i="10"/>
  <c r="AE125" i="11" s="1"/>
  <c r="T126" i="10"/>
  <c r="R126" i="10" s="1"/>
  <c r="AC127" i="11" s="1"/>
  <c r="T127" i="10"/>
  <c r="R127" i="10" s="1"/>
  <c r="T128" i="10"/>
  <c r="R128" i="10" s="1"/>
  <c r="T130" i="10"/>
  <c r="T131" i="10"/>
  <c r="R131" i="10" s="1"/>
  <c r="AC132" i="11" s="1"/>
  <c r="T132" i="10"/>
  <c r="R132" i="10" s="1"/>
  <c r="T133" i="10"/>
  <c r="R133" i="10" s="1"/>
  <c r="AC134" i="11" s="1"/>
  <c r="T134" i="10"/>
  <c r="AE135" i="11" s="1"/>
  <c r="T135" i="10"/>
  <c r="R135" i="10" s="1"/>
  <c r="AC136" i="11" s="1"/>
  <c r="T136" i="10"/>
  <c r="R136" i="10" s="1"/>
  <c r="T137" i="10"/>
  <c r="R137" i="10" s="1"/>
  <c r="AC138" i="11" s="1"/>
  <c r="T138" i="10"/>
  <c r="AE139" i="11" s="1"/>
  <c r="T139" i="10"/>
  <c r="AE140" i="11" s="1"/>
  <c r="T140" i="10"/>
  <c r="R140" i="10" s="1"/>
  <c r="T141" i="10"/>
  <c r="R141" i="10" s="1"/>
  <c r="AC142" i="11" s="1"/>
  <c r="T152" i="10"/>
  <c r="R152" i="10" s="1"/>
  <c r="R153" i="10" s="1"/>
  <c r="T37" i="10"/>
  <c r="AE38" i="11" s="1"/>
  <c r="T38" i="10"/>
  <c r="R38" i="10" s="1"/>
  <c r="T145" i="10"/>
  <c r="R145" i="10" s="1"/>
  <c r="AC146" i="11" s="1"/>
  <c r="T146" i="10"/>
  <c r="R146" i="10" s="1"/>
  <c r="AC147" i="11" s="1"/>
  <c r="T147" i="10"/>
  <c r="R147" i="10" s="1"/>
  <c r="AC148" i="11" s="1"/>
  <c r="T148" i="10"/>
  <c r="R148" i="10" s="1"/>
  <c r="AC149" i="11" s="1"/>
  <c r="T29" i="10"/>
  <c r="R29" i="10" s="1"/>
  <c r="R34" i="10" s="1"/>
  <c r="T13" i="10"/>
  <c r="R13" i="10" s="1"/>
  <c r="AC15" i="11" s="1"/>
  <c r="T14" i="10"/>
  <c r="R14" i="10" s="1"/>
  <c r="AC16" i="11" s="1"/>
  <c r="T15" i="10"/>
  <c r="R15" i="10" s="1"/>
  <c r="AC17" i="11" s="1"/>
  <c r="T16" i="10"/>
  <c r="S16" i="10" s="1"/>
  <c r="T17" i="10"/>
  <c r="R17" i="10" s="1"/>
  <c r="T18" i="10"/>
  <c r="AE19" i="11" s="1"/>
  <c r="T19" i="10"/>
  <c r="R19" i="10" s="1"/>
  <c r="AC20" i="11" s="1"/>
  <c r="T20" i="10"/>
  <c r="R20" i="10" s="1"/>
  <c r="AC21" i="11" s="1"/>
  <c r="T21" i="10"/>
  <c r="R21" i="10" s="1"/>
  <c r="AC22" i="11" s="1"/>
  <c r="T22" i="10"/>
  <c r="R22" i="10" s="1"/>
  <c r="AC23" i="11" s="1"/>
  <c r="T23" i="10"/>
  <c r="R23" i="10" s="1"/>
  <c r="AC24" i="11" s="1"/>
  <c r="T24" i="10"/>
  <c r="S24" i="10" s="1"/>
  <c r="AD25" i="11" s="1"/>
  <c r="T25" i="10"/>
  <c r="R25" i="10" s="1"/>
  <c r="T157" i="10"/>
  <c r="AE158" i="11" s="1"/>
  <c r="T158" i="10"/>
  <c r="R158" i="10" s="1"/>
  <c r="AC159" i="11" s="1"/>
  <c r="T160" i="10"/>
  <c r="R160" i="10" s="1"/>
  <c r="AC161" i="11" s="1"/>
  <c r="T161" i="10"/>
  <c r="R161" i="10" s="1"/>
  <c r="AC162" i="11" s="1"/>
  <c r="T162" i="10"/>
  <c r="AE163" i="11" s="1"/>
  <c r="T163" i="10"/>
  <c r="R163" i="10" s="1"/>
  <c r="AC164" i="11" s="1"/>
  <c r="T164" i="10"/>
  <c r="R164" i="10" s="1"/>
  <c r="AC165" i="11" s="1"/>
  <c r="T165" i="10"/>
  <c r="R165" i="10" s="1"/>
  <c r="T166" i="10"/>
  <c r="AE167" i="11" s="1"/>
  <c r="AC169" i="11"/>
  <c r="T170" i="10"/>
  <c r="R170" i="10" s="1"/>
  <c r="AC171" i="11" s="1"/>
  <c r="T171" i="10"/>
  <c r="AE172" i="11" s="1"/>
  <c r="T172" i="10"/>
  <c r="R172" i="10" s="1"/>
  <c r="AC173" i="11" s="1"/>
  <c r="T173" i="10"/>
  <c r="R173" i="10" s="1"/>
  <c r="T175" i="10"/>
  <c r="R175" i="10" s="1"/>
  <c r="AC176" i="11" s="1"/>
  <c r="T176" i="10"/>
  <c r="T178" i="10"/>
  <c r="R178" i="10" s="1"/>
  <c r="AC179" i="11" s="1"/>
  <c r="T179" i="10"/>
  <c r="R179" i="10" s="1"/>
  <c r="AC180" i="11" s="1"/>
  <c r="T180" i="10"/>
  <c r="R180" i="10" s="1"/>
  <c r="AC181" i="11" s="1"/>
  <c r="T181" i="10"/>
  <c r="R181" i="10" s="1"/>
  <c r="AC182" i="11" s="1"/>
  <c r="T182" i="10"/>
  <c r="S182" i="10" s="1"/>
  <c r="AD183" i="11" s="1"/>
  <c r="T187" i="10"/>
  <c r="R187" i="10" s="1"/>
  <c r="AC188" i="11" s="1"/>
  <c r="S48" i="10"/>
  <c r="AD49" i="11" s="1"/>
  <c r="S56" i="10"/>
  <c r="AD57" i="11" s="1"/>
  <c r="H11" i="10"/>
  <c r="H153" i="10"/>
  <c r="H39" i="10"/>
  <c r="H149" i="10"/>
  <c r="H26" i="10"/>
  <c r="H188" i="10"/>
  <c r="F11" i="10"/>
  <c r="F153" i="10"/>
  <c r="F39" i="10"/>
  <c r="F149" i="10"/>
  <c r="F26" i="10"/>
  <c r="F188" i="10"/>
  <c r="G11" i="10"/>
  <c r="G153" i="10"/>
  <c r="G39" i="10"/>
  <c r="G149" i="10"/>
  <c r="G26" i="10"/>
  <c r="G188" i="10"/>
  <c r="E11" i="10"/>
  <c r="C52" i="29"/>
  <c r="E153" i="10"/>
  <c r="C54" i="29" s="1"/>
  <c r="E39" i="10"/>
  <c r="C51" i="29" s="1"/>
  <c r="E149" i="10"/>
  <c r="C53" i="29" s="1"/>
  <c r="C50" i="29"/>
  <c r="E26" i="10"/>
  <c r="C49" i="29" s="1"/>
  <c r="E188" i="10"/>
  <c r="C55" i="29" s="1"/>
  <c r="D11" i="10"/>
  <c r="D153" i="10"/>
  <c r="D39" i="10"/>
  <c r="B51" i="29" s="1"/>
  <c r="D149" i="10"/>
  <c r="B53" i="29" s="1"/>
  <c r="B55" i="29"/>
  <c r="F49" i="35"/>
  <c r="C49" i="35"/>
  <c r="E49" i="35" s="1"/>
  <c r="D49" i="35"/>
  <c r="B49" i="35"/>
  <c r="T82" i="2"/>
  <c r="T178" i="2"/>
  <c r="J33" i="29"/>
  <c r="B74" i="11"/>
  <c r="B45" i="11"/>
  <c r="AE74" i="11"/>
  <c r="AD74" i="11"/>
  <c r="AC74" i="11"/>
  <c r="B170" i="11"/>
  <c r="A159" i="12"/>
  <c r="B159" i="11"/>
  <c r="A47" i="9"/>
  <c r="F39" i="30"/>
  <c r="C39" i="30"/>
  <c r="B38" i="11"/>
  <c r="J101" i="18"/>
  <c r="H101" i="18"/>
  <c r="G101" i="18"/>
  <c r="E101" i="18"/>
  <c r="D101" i="18"/>
  <c r="C101" i="18"/>
  <c r="B128" i="11"/>
  <c r="E99" i="18"/>
  <c r="D99" i="18"/>
  <c r="C99" i="18"/>
  <c r="B122" i="11"/>
  <c r="J96" i="18"/>
  <c r="H96" i="18"/>
  <c r="E96" i="18"/>
  <c r="D96" i="18"/>
  <c r="C96" i="18"/>
  <c r="B109" i="11"/>
  <c r="B101" i="11"/>
  <c r="G71" i="18"/>
  <c r="G72" i="18"/>
  <c r="G74" i="18"/>
  <c r="G79" i="18"/>
  <c r="G80" i="18"/>
  <c r="G81" i="18"/>
  <c r="G82" i="18"/>
  <c r="G84" i="18"/>
  <c r="G89" i="18"/>
  <c r="G90" i="18"/>
  <c r="G105" i="18"/>
  <c r="G109" i="18"/>
  <c r="G111" i="18"/>
  <c r="G112" i="18"/>
  <c r="G44" i="18"/>
  <c r="G45" i="18"/>
  <c r="G46" i="18"/>
  <c r="G47" i="18"/>
  <c r="G9" i="18"/>
  <c r="G11" i="18"/>
  <c r="G12" i="18"/>
  <c r="G13" i="18"/>
  <c r="G14" i="18"/>
  <c r="G17" i="18"/>
  <c r="G18" i="18"/>
  <c r="G19" i="18"/>
  <c r="G20" i="18"/>
  <c r="G22" i="18"/>
  <c r="G23" i="18"/>
  <c r="G24" i="18"/>
  <c r="G25" i="18"/>
  <c r="G26" i="18"/>
  <c r="G28" i="18"/>
  <c r="G29" i="18"/>
  <c r="G30" i="18"/>
  <c r="G31" i="18"/>
  <c r="G32" i="18"/>
  <c r="G33" i="18"/>
  <c r="G34" i="18"/>
  <c r="G40" i="18"/>
  <c r="H71" i="18"/>
  <c r="H72" i="18"/>
  <c r="H74" i="18"/>
  <c r="H79" i="18"/>
  <c r="H80" i="18"/>
  <c r="H81" i="18"/>
  <c r="H82" i="18"/>
  <c r="H84" i="18"/>
  <c r="H89" i="18"/>
  <c r="H90" i="18"/>
  <c r="H105" i="18"/>
  <c r="H109" i="18"/>
  <c r="H111" i="18"/>
  <c r="H112" i="18"/>
  <c r="H44" i="18"/>
  <c r="H45" i="18"/>
  <c r="H46" i="18"/>
  <c r="H47" i="18"/>
  <c r="H48" i="18"/>
  <c r="H9" i="18"/>
  <c r="H11" i="18"/>
  <c r="H12" i="18"/>
  <c r="H13" i="18"/>
  <c r="H14" i="18"/>
  <c r="H15" i="18"/>
  <c r="H17" i="18"/>
  <c r="H18" i="18"/>
  <c r="H19" i="18"/>
  <c r="H20" i="18"/>
  <c r="H22" i="18"/>
  <c r="H23" i="18"/>
  <c r="H24" i="18"/>
  <c r="H25" i="18"/>
  <c r="H26" i="18"/>
  <c r="H28" i="18"/>
  <c r="H29" i="18"/>
  <c r="H30" i="18"/>
  <c r="H31" i="18"/>
  <c r="H32" i="18"/>
  <c r="H33" i="18"/>
  <c r="H34" i="18"/>
  <c r="H40" i="18"/>
  <c r="D71" i="18"/>
  <c r="D72" i="18"/>
  <c r="D74" i="18"/>
  <c r="D79" i="18"/>
  <c r="D80" i="18"/>
  <c r="D81" i="18"/>
  <c r="D82" i="18"/>
  <c r="D84" i="18"/>
  <c r="D89" i="18"/>
  <c r="D90" i="18"/>
  <c r="D105" i="18"/>
  <c r="D109" i="18"/>
  <c r="D111" i="18"/>
  <c r="D112" i="18"/>
  <c r="D44" i="18"/>
  <c r="D45" i="18"/>
  <c r="D46" i="18"/>
  <c r="D47" i="18"/>
  <c r="D9" i="18"/>
  <c r="D11" i="18"/>
  <c r="D12" i="18"/>
  <c r="D14" i="18"/>
  <c r="D15" i="18"/>
  <c r="D17" i="18"/>
  <c r="D18" i="18"/>
  <c r="D19" i="18"/>
  <c r="D20" i="18"/>
  <c r="D22" i="18"/>
  <c r="D23" i="18"/>
  <c r="D24" i="18"/>
  <c r="D25" i="18"/>
  <c r="D26" i="18"/>
  <c r="D28" i="18"/>
  <c r="D29" i="18"/>
  <c r="D30" i="18"/>
  <c r="D31" i="18"/>
  <c r="D32" i="18"/>
  <c r="D33" i="18"/>
  <c r="D34" i="18"/>
  <c r="D40" i="18"/>
  <c r="J89" i="18"/>
  <c r="E89" i="18"/>
  <c r="C89" i="18"/>
  <c r="B79" i="11"/>
  <c r="B73" i="11"/>
  <c r="J84" i="18"/>
  <c r="E84" i="18"/>
  <c r="C84" i="18"/>
  <c r="B63" i="11"/>
  <c r="B60" i="11"/>
  <c r="C82" i="18"/>
  <c r="E82" i="18"/>
  <c r="J82" i="18"/>
  <c r="J81" i="18"/>
  <c r="E81" i="18"/>
  <c r="C81" i="18"/>
  <c r="C80" i="18"/>
  <c r="E80" i="18"/>
  <c r="J80" i="18"/>
  <c r="B59" i="11"/>
  <c r="G79" i="9"/>
  <c r="H79" i="9"/>
  <c r="K79" i="9"/>
  <c r="L79" i="9"/>
  <c r="M79" i="9"/>
  <c r="N79" i="9"/>
  <c r="O79" i="9"/>
  <c r="P79" i="9"/>
  <c r="Q79" i="9"/>
  <c r="R79" i="9"/>
  <c r="S79" i="9"/>
  <c r="T79" i="9"/>
  <c r="U79" i="9"/>
  <c r="V79" i="9"/>
  <c r="D79" i="9"/>
  <c r="G12" i="29" s="1"/>
  <c r="G63" i="9"/>
  <c r="H63" i="9"/>
  <c r="K63" i="9"/>
  <c r="L63" i="9"/>
  <c r="M63" i="9"/>
  <c r="N63" i="9"/>
  <c r="O63" i="9"/>
  <c r="P63" i="9"/>
  <c r="Q63" i="9"/>
  <c r="R63" i="9"/>
  <c r="S63" i="9"/>
  <c r="T63" i="9"/>
  <c r="U63" i="9"/>
  <c r="V63" i="9"/>
  <c r="D63" i="9"/>
  <c r="G15" i="29" s="1"/>
  <c r="G58" i="9"/>
  <c r="H58" i="9"/>
  <c r="K58" i="9"/>
  <c r="L58" i="9"/>
  <c r="M58" i="9"/>
  <c r="N58" i="9"/>
  <c r="O58" i="9"/>
  <c r="P58" i="9"/>
  <c r="Q58" i="9"/>
  <c r="R58" i="9"/>
  <c r="S58" i="9"/>
  <c r="T58" i="9"/>
  <c r="U58" i="9"/>
  <c r="V58" i="9"/>
  <c r="D58" i="9"/>
  <c r="G14" i="29" s="1"/>
  <c r="G48" i="9"/>
  <c r="H48" i="9"/>
  <c r="K48" i="9"/>
  <c r="L48" i="9"/>
  <c r="M48" i="9"/>
  <c r="N48" i="9"/>
  <c r="O48" i="9"/>
  <c r="P48" i="9"/>
  <c r="Q48" i="9"/>
  <c r="R48" i="9"/>
  <c r="S48" i="9"/>
  <c r="T48" i="9"/>
  <c r="U48" i="9"/>
  <c r="V48" i="9"/>
  <c r="D48" i="9"/>
  <c r="G17" i="29" s="1"/>
  <c r="G40" i="9"/>
  <c r="H40" i="9"/>
  <c r="L40" i="9"/>
  <c r="M40" i="9"/>
  <c r="N40" i="9"/>
  <c r="O40" i="9"/>
  <c r="P40" i="9"/>
  <c r="Q40" i="9"/>
  <c r="R40" i="9"/>
  <c r="S40" i="9"/>
  <c r="T40" i="9"/>
  <c r="U40" i="9"/>
  <c r="V40" i="9"/>
  <c r="D40" i="9"/>
  <c r="G9" i="29" s="1"/>
  <c r="G31" i="9"/>
  <c r="H31" i="9"/>
  <c r="L31" i="9"/>
  <c r="K32" i="9" s="1"/>
  <c r="M31" i="9"/>
  <c r="N31" i="9"/>
  <c r="O31" i="9"/>
  <c r="P31" i="9"/>
  <c r="Q31" i="9"/>
  <c r="R31" i="9"/>
  <c r="S31" i="9"/>
  <c r="T31" i="9"/>
  <c r="U31" i="9"/>
  <c r="V31" i="9"/>
  <c r="D31" i="9"/>
  <c r="G13" i="29" s="1"/>
  <c r="G25" i="9"/>
  <c r="H25" i="9"/>
  <c r="K25" i="9"/>
  <c r="L25" i="9"/>
  <c r="M25" i="9"/>
  <c r="N25" i="9"/>
  <c r="O25" i="9"/>
  <c r="P25" i="9"/>
  <c r="Q25" i="9"/>
  <c r="R25" i="9"/>
  <c r="S25" i="9"/>
  <c r="T25" i="9"/>
  <c r="U25" i="9"/>
  <c r="V25" i="9"/>
  <c r="D25" i="9"/>
  <c r="G11" i="29" s="1"/>
  <c r="O19" i="9"/>
  <c r="P19" i="9"/>
  <c r="Q19" i="9"/>
  <c r="R19" i="9"/>
  <c r="K19" i="9"/>
  <c r="L19" i="9"/>
  <c r="M19" i="9"/>
  <c r="N19" i="9"/>
  <c r="G19" i="9"/>
  <c r="H19" i="9"/>
  <c r="D41" i="6"/>
  <c r="D40" i="6"/>
  <c r="D36" i="6"/>
  <c r="D35" i="6"/>
  <c r="D31" i="6"/>
  <c r="D32" i="6" s="1"/>
  <c r="D26" i="6"/>
  <c r="D15" i="6"/>
  <c r="D16" i="6"/>
  <c r="D17" i="6"/>
  <c r="D18" i="6"/>
  <c r="D19" i="6"/>
  <c r="D20" i="6"/>
  <c r="D21" i="6"/>
  <c r="D22" i="6"/>
  <c r="D23" i="6"/>
  <c r="D24" i="6"/>
  <c r="D25" i="6"/>
  <c r="D14" i="6"/>
  <c r="Y42" i="5"/>
  <c r="Y37" i="5"/>
  <c r="Y32" i="5"/>
  <c r="A170" i="3"/>
  <c r="R170" i="1"/>
  <c r="P170" i="1" s="1"/>
  <c r="AB170" i="2" s="1"/>
  <c r="Q170" i="1"/>
  <c r="AC170" i="2" s="1"/>
  <c r="AE170" i="2"/>
  <c r="AF170" i="2"/>
  <c r="AK170" i="2"/>
  <c r="D152" i="3"/>
  <c r="D166" i="3" s="1"/>
  <c r="G39" i="29"/>
  <c r="S152" i="3"/>
  <c r="S166" i="3" s="1"/>
  <c r="F39" i="29"/>
  <c r="W152" i="2"/>
  <c r="W166" i="2" s="1"/>
  <c r="Q152" i="1"/>
  <c r="AC153" i="2"/>
  <c r="AC154" i="2"/>
  <c r="R152" i="1"/>
  <c r="R166" i="1" s="1"/>
  <c r="AD153" i="2"/>
  <c r="AE152" i="2"/>
  <c r="AF158" i="2"/>
  <c r="AK158" i="2"/>
  <c r="D145" i="3"/>
  <c r="D146" i="3"/>
  <c r="D147" i="3"/>
  <c r="A147" i="3"/>
  <c r="A147" i="2"/>
  <c r="AK147" i="2"/>
  <c r="AF147" i="2"/>
  <c r="AE147" i="2"/>
  <c r="AB147" i="2"/>
  <c r="AC147" i="2"/>
  <c r="W147" i="2"/>
  <c r="AB116" i="2"/>
  <c r="AC116" i="2"/>
  <c r="P117" i="1"/>
  <c r="Q117" i="1"/>
  <c r="P118" i="1"/>
  <c r="AB118" i="2" s="1"/>
  <c r="Q118" i="1"/>
  <c r="AC118" i="2" s="1"/>
  <c r="P144" i="1"/>
  <c r="Q144" i="1"/>
  <c r="AC144" i="2" s="1"/>
  <c r="AB145" i="2"/>
  <c r="AC145" i="2"/>
  <c r="AB146" i="2"/>
  <c r="AC146" i="2"/>
  <c r="AK117" i="2"/>
  <c r="AK134" i="2"/>
  <c r="AK135" i="2"/>
  <c r="AF135" i="2"/>
  <c r="AE135" i="2"/>
  <c r="AD135" i="2"/>
  <c r="Q135" i="1"/>
  <c r="AC135" i="2" s="1"/>
  <c r="A135" i="2"/>
  <c r="E82" i="3"/>
  <c r="F82" i="3"/>
  <c r="G82" i="3"/>
  <c r="H82" i="3"/>
  <c r="I82" i="3"/>
  <c r="J82" i="3"/>
  <c r="K82" i="3"/>
  <c r="L82" i="3"/>
  <c r="M82" i="3"/>
  <c r="N82" i="3"/>
  <c r="O82" i="3"/>
  <c r="P82" i="3"/>
  <c r="Q82" i="3"/>
  <c r="R82" i="3"/>
  <c r="W55" i="2"/>
  <c r="W71" i="2" s="1"/>
  <c r="D36" i="3"/>
  <c r="D38" i="3"/>
  <c r="D39" i="3"/>
  <c r="D40" i="3"/>
  <c r="D41" i="3"/>
  <c r="D42" i="3"/>
  <c r="D43" i="3"/>
  <c r="D44" i="3"/>
  <c r="D45" i="3"/>
  <c r="D46" i="3"/>
  <c r="D47" i="3"/>
  <c r="D48" i="3"/>
  <c r="D49" i="3"/>
  <c r="D35" i="3"/>
  <c r="A157" i="12"/>
  <c r="A181" i="12"/>
  <c r="A172" i="12"/>
  <c r="A167" i="12"/>
  <c r="A119" i="12"/>
  <c r="A120" i="12"/>
  <c r="A83" i="12"/>
  <c r="A73" i="12"/>
  <c r="A60" i="12"/>
  <c r="B121" i="11"/>
  <c r="AC121" i="11"/>
  <c r="AD121" i="11"/>
  <c r="AE121" i="11"/>
  <c r="AF121" i="11"/>
  <c r="AG121" i="11"/>
  <c r="AL121" i="11"/>
  <c r="B166" i="11"/>
  <c r="B160" i="11"/>
  <c r="AC160" i="11"/>
  <c r="AD160" i="11"/>
  <c r="AE160" i="11"/>
  <c r="AF160" i="11"/>
  <c r="AG160" i="11"/>
  <c r="AL160" i="11"/>
  <c r="J50" i="29"/>
  <c r="S27" i="11"/>
  <c r="S40" i="11"/>
  <c r="T27" i="11"/>
  <c r="T40" i="11"/>
  <c r="U27" i="11"/>
  <c r="U40" i="11"/>
  <c r="V27" i="11"/>
  <c r="V40" i="11"/>
  <c r="B184" i="11"/>
  <c r="AC184" i="11"/>
  <c r="AD184" i="11"/>
  <c r="AE184" i="11"/>
  <c r="AF184" i="11"/>
  <c r="AG184" i="11"/>
  <c r="AL184" i="11"/>
  <c r="B175" i="11"/>
  <c r="AC175" i="11"/>
  <c r="AD175" i="11"/>
  <c r="AE175" i="11"/>
  <c r="AF175" i="11"/>
  <c r="AG175" i="11"/>
  <c r="AL175" i="11"/>
  <c r="AC170" i="11"/>
  <c r="AD170" i="11"/>
  <c r="AE170" i="11"/>
  <c r="AF170" i="11"/>
  <c r="AG170" i="11"/>
  <c r="AL170" i="11"/>
  <c r="AC84" i="11"/>
  <c r="AD84" i="11"/>
  <c r="AE84" i="11"/>
  <c r="AF84" i="11"/>
  <c r="AG84" i="11"/>
  <c r="AL84" i="11"/>
  <c r="B84" i="11"/>
  <c r="D27" i="11"/>
  <c r="E27" i="11"/>
  <c r="F27" i="11"/>
  <c r="G27" i="11"/>
  <c r="H27" i="11"/>
  <c r="I27" i="11"/>
  <c r="J27" i="11"/>
  <c r="K27" i="11"/>
  <c r="L27" i="11"/>
  <c r="M27" i="11"/>
  <c r="N27" i="11"/>
  <c r="O27" i="11"/>
  <c r="P27" i="11"/>
  <c r="Q27" i="11"/>
  <c r="R27" i="11"/>
  <c r="B140" i="11"/>
  <c r="D155" i="12"/>
  <c r="D38" i="12"/>
  <c r="U38" i="12" s="1"/>
  <c r="A55" i="3"/>
  <c r="A71" i="9"/>
  <c r="A76" i="9"/>
  <c r="A67" i="9"/>
  <c r="A68" i="9"/>
  <c r="A69" i="9"/>
  <c r="A70" i="9"/>
  <c r="A66" i="9"/>
  <c r="A62" i="9"/>
  <c r="A61" i="9"/>
  <c r="A52" i="9"/>
  <c r="A53" i="9"/>
  <c r="A54" i="9"/>
  <c r="A55" i="9"/>
  <c r="A56" i="9"/>
  <c r="A57" i="9"/>
  <c r="A51" i="9"/>
  <c r="A44" i="9"/>
  <c r="A45" i="9"/>
  <c r="A46" i="9"/>
  <c r="A43" i="9"/>
  <c r="A35" i="9"/>
  <c r="A36" i="9"/>
  <c r="A37" i="9"/>
  <c r="A38" i="9"/>
  <c r="A39" i="9"/>
  <c r="A34" i="9"/>
  <c r="A29" i="9"/>
  <c r="A30" i="9"/>
  <c r="A28" i="9"/>
  <c r="A23" i="9"/>
  <c r="A24" i="9"/>
  <c r="A22" i="9"/>
  <c r="A10" i="9"/>
  <c r="A19" i="18"/>
  <c r="A20" i="18"/>
  <c r="A23" i="18"/>
  <c r="A18" i="18"/>
  <c r="A22" i="18"/>
  <c r="A32" i="18"/>
  <c r="A34" i="18"/>
  <c r="A12" i="18"/>
  <c r="A11" i="18"/>
  <c r="A15" i="18"/>
  <c r="A41" i="6"/>
  <c r="A40" i="6"/>
  <c r="A36" i="6"/>
  <c r="A35" i="6"/>
  <c r="A31" i="6"/>
  <c r="A30" i="6"/>
  <c r="A15" i="6"/>
  <c r="A16" i="6"/>
  <c r="A18" i="6"/>
  <c r="A19" i="6"/>
  <c r="A20" i="6"/>
  <c r="A21" i="6"/>
  <c r="A22" i="6"/>
  <c r="A23" i="6"/>
  <c r="A24" i="6"/>
  <c r="A25" i="6"/>
  <c r="A26" i="6"/>
  <c r="A14" i="6"/>
  <c r="A10" i="6"/>
  <c r="A40" i="5"/>
  <c r="A41" i="5"/>
  <c r="A36" i="5"/>
  <c r="A35" i="5"/>
  <c r="A31" i="5"/>
  <c r="A30" i="5"/>
  <c r="A15" i="5"/>
  <c r="A16" i="5"/>
  <c r="A17" i="5"/>
  <c r="A18" i="5"/>
  <c r="A19" i="5"/>
  <c r="A20" i="5"/>
  <c r="A21" i="5"/>
  <c r="A22" i="5"/>
  <c r="A23" i="5"/>
  <c r="A24" i="5"/>
  <c r="A25" i="5"/>
  <c r="A26" i="5"/>
  <c r="A14" i="5"/>
  <c r="A10" i="5"/>
  <c r="C37" i="29"/>
  <c r="B37" i="29"/>
  <c r="I6" i="27"/>
  <c r="H6" i="27"/>
  <c r="E71" i="18"/>
  <c r="E72" i="18"/>
  <c r="J18" i="18"/>
  <c r="B19" i="18"/>
  <c r="C18" i="18"/>
  <c r="E29" i="16"/>
  <c r="E28" i="16"/>
  <c r="E27" i="16"/>
  <c r="E26" i="16"/>
  <c r="E25" i="16"/>
  <c r="E24" i="16"/>
  <c r="E23" i="16"/>
  <c r="E22" i="16"/>
  <c r="E21" i="16"/>
  <c r="E20" i="16"/>
  <c r="H6" i="30" s="1"/>
  <c r="E19" i="16"/>
  <c r="E18" i="16"/>
  <c r="E17" i="16"/>
  <c r="E14" i="16"/>
  <c r="E12" i="16"/>
  <c r="E13" i="16"/>
  <c r="E11" i="16"/>
  <c r="E10" i="16"/>
  <c r="E9" i="16"/>
  <c r="E8" i="16"/>
  <c r="E7" i="16"/>
  <c r="N11" i="14"/>
  <c r="N9" i="32" s="1"/>
  <c r="I11" i="14"/>
  <c r="D11" i="14"/>
  <c r="D9" i="32" s="1"/>
  <c r="AE131" i="2"/>
  <c r="AE132" i="2"/>
  <c r="AE133" i="2"/>
  <c r="AE134" i="2"/>
  <c r="AE136" i="2"/>
  <c r="AE137" i="2"/>
  <c r="AE138" i="2"/>
  <c r="AE139" i="2"/>
  <c r="AE140" i="2"/>
  <c r="A155" i="12"/>
  <c r="A156" i="12"/>
  <c r="A158" i="12"/>
  <c r="A160" i="12"/>
  <c r="A161" i="12"/>
  <c r="A162" i="12"/>
  <c r="A163" i="12"/>
  <c r="A164" i="12"/>
  <c r="A165" i="12"/>
  <c r="A166" i="12"/>
  <c r="A168" i="12"/>
  <c r="A169" i="12"/>
  <c r="A170" i="12"/>
  <c r="A171" i="12"/>
  <c r="A173" i="12"/>
  <c r="A174" i="12"/>
  <c r="A175" i="12"/>
  <c r="A176" i="12"/>
  <c r="A177" i="12"/>
  <c r="A178" i="12"/>
  <c r="A179" i="12"/>
  <c r="A182" i="12"/>
  <c r="A184" i="12"/>
  <c r="A185" i="12"/>
  <c r="B158" i="11"/>
  <c r="B161" i="11"/>
  <c r="B162" i="11"/>
  <c r="B163" i="11"/>
  <c r="B164" i="11"/>
  <c r="B165" i="11"/>
  <c r="B167" i="11"/>
  <c r="B168" i="11"/>
  <c r="B169" i="11"/>
  <c r="B171" i="11"/>
  <c r="B172" i="11"/>
  <c r="B173" i="11"/>
  <c r="B174" i="11"/>
  <c r="B176" i="11"/>
  <c r="B177" i="11"/>
  <c r="B178" i="11"/>
  <c r="B179" i="11"/>
  <c r="B180" i="11"/>
  <c r="B181" i="11"/>
  <c r="B182" i="11"/>
  <c r="B187" i="11"/>
  <c r="B188" i="11"/>
  <c r="Z28" i="11"/>
  <c r="AA28" i="11"/>
  <c r="Z29" i="11"/>
  <c r="AA29" i="11"/>
  <c r="Z36" i="11"/>
  <c r="AA36" i="11"/>
  <c r="Z37" i="11"/>
  <c r="AA37" i="11"/>
  <c r="Z41" i="11"/>
  <c r="AA41" i="11"/>
  <c r="Z42" i="11"/>
  <c r="AA42" i="11"/>
  <c r="AA144" i="11"/>
  <c r="Z145" i="11"/>
  <c r="AA145" i="11"/>
  <c r="Z151" i="11"/>
  <c r="AA151" i="11"/>
  <c r="Z152" i="11"/>
  <c r="AA152" i="11"/>
  <c r="Z155" i="11"/>
  <c r="AA155" i="11"/>
  <c r="Z156" i="11"/>
  <c r="AA156" i="11"/>
  <c r="Z190" i="11"/>
  <c r="AA190" i="11"/>
  <c r="D13" i="12"/>
  <c r="Z178" i="2"/>
  <c r="AA178" i="2"/>
  <c r="Z82" i="2"/>
  <c r="AA82" i="2"/>
  <c r="AG21" i="11"/>
  <c r="AG22" i="11"/>
  <c r="AG23" i="11"/>
  <c r="AG24" i="11"/>
  <c r="AG25" i="11"/>
  <c r="AG26" i="11"/>
  <c r="W21" i="11"/>
  <c r="W22" i="11"/>
  <c r="W23" i="11"/>
  <c r="W24" i="11"/>
  <c r="W25" i="11"/>
  <c r="W26" i="11"/>
  <c r="AF39" i="2"/>
  <c r="W36" i="2"/>
  <c r="W38" i="2"/>
  <c r="W39" i="2"/>
  <c r="W40" i="2"/>
  <c r="W41" i="2"/>
  <c r="W42" i="2"/>
  <c r="W43" i="2"/>
  <c r="W44" i="2"/>
  <c r="W45" i="2"/>
  <c r="W46" i="2"/>
  <c r="W47" i="2"/>
  <c r="W48" i="2"/>
  <c r="AF36" i="2"/>
  <c r="AF38" i="2"/>
  <c r="AF40" i="2"/>
  <c r="AF41" i="2"/>
  <c r="AF42" i="2"/>
  <c r="AF43" i="2"/>
  <c r="AF44" i="2"/>
  <c r="AF45" i="2"/>
  <c r="AF46" i="2"/>
  <c r="AF47" i="2"/>
  <c r="AF48" i="2"/>
  <c r="AF49" i="2"/>
  <c r="Q36" i="1"/>
  <c r="AC36" i="2" s="1"/>
  <c r="R36" i="1"/>
  <c r="AD36" i="2" s="1"/>
  <c r="Q38" i="1"/>
  <c r="AC38" i="2" s="1"/>
  <c r="R38" i="1"/>
  <c r="Q39" i="1"/>
  <c r="AC39" i="2" s="1"/>
  <c r="R39" i="1"/>
  <c r="Q40" i="1"/>
  <c r="AC40" i="2" s="1"/>
  <c r="R40" i="1"/>
  <c r="Q41" i="1"/>
  <c r="AC41" i="2" s="1"/>
  <c r="R41" i="1"/>
  <c r="Q42" i="1"/>
  <c r="AC42" i="2" s="1"/>
  <c r="R42" i="1"/>
  <c r="Q44" i="1"/>
  <c r="AC44" i="2" s="1"/>
  <c r="R44" i="1"/>
  <c r="Q45" i="1"/>
  <c r="AC45" i="2" s="1"/>
  <c r="R45" i="1"/>
  <c r="Q46" i="1"/>
  <c r="AC46" i="2" s="1"/>
  <c r="R46" i="1"/>
  <c r="Q47" i="1"/>
  <c r="AC47" i="2" s="1"/>
  <c r="R47" i="1"/>
  <c r="Q48" i="1"/>
  <c r="AC48" i="2" s="1"/>
  <c r="R48" i="1"/>
  <c r="Q49" i="1"/>
  <c r="AC49" i="2" s="1"/>
  <c r="R49" i="1"/>
  <c r="Q51" i="1"/>
  <c r="AC51" i="2" s="1"/>
  <c r="R51" i="1"/>
  <c r="S79" i="3"/>
  <c r="AE79" i="2"/>
  <c r="AF79" i="2"/>
  <c r="AK79" i="2"/>
  <c r="Q78" i="1"/>
  <c r="AC79" i="2" s="1"/>
  <c r="R78" i="1"/>
  <c r="Q80" i="1"/>
  <c r="R80" i="1"/>
  <c r="P80" i="1" s="1"/>
  <c r="S110" i="3"/>
  <c r="A85" i="3"/>
  <c r="W85" i="2"/>
  <c r="W110" i="2" s="1"/>
  <c r="AE85" i="2"/>
  <c r="AF85" i="2"/>
  <c r="AK85" i="2"/>
  <c r="AE86" i="2"/>
  <c r="AF86" i="2"/>
  <c r="AK86" i="2"/>
  <c r="AE88" i="2"/>
  <c r="AF88" i="2"/>
  <c r="AK88" i="2"/>
  <c r="AE90" i="2"/>
  <c r="AF90" i="2"/>
  <c r="AK90" i="2"/>
  <c r="AE91" i="2"/>
  <c r="AF91" i="2"/>
  <c r="AK91" i="2"/>
  <c r="AE94" i="2"/>
  <c r="AF94" i="2"/>
  <c r="AK94" i="2"/>
  <c r="AK96" i="2"/>
  <c r="AE97" i="2"/>
  <c r="AK97" i="2"/>
  <c r="AE98" i="2"/>
  <c r="AF98" i="2"/>
  <c r="AK98" i="2"/>
  <c r="AE99" i="2"/>
  <c r="AF99" i="2"/>
  <c r="AK99" i="2"/>
  <c r="AE100" i="2"/>
  <c r="AF100" i="2"/>
  <c r="AK100" i="2"/>
  <c r="AE101" i="2"/>
  <c r="AF101" i="2"/>
  <c r="AK101" i="2"/>
  <c r="AE103" i="2"/>
  <c r="AF103" i="2"/>
  <c r="AK103" i="2"/>
  <c r="AE104" i="2"/>
  <c r="AF104" i="2"/>
  <c r="AK104" i="2"/>
  <c r="AE105" i="2"/>
  <c r="AF105" i="2"/>
  <c r="AK105" i="2"/>
  <c r="AE106" i="2"/>
  <c r="AF106" i="2"/>
  <c r="AK106" i="2"/>
  <c r="AE108" i="2"/>
  <c r="AF108" i="2"/>
  <c r="A85" i="2"/>
  <c r="Q85" i="1"/>
  <c r="R85" i="1"/>
  <c r="P85" i="1" s="1"/>
  <c r="AE114" i="2"/>
  <c r="AF114" i="2"/>
  <c r="AE116" i="2"/>
  <c r="AF116" i="2"/>
  <c r="AK116" i="2"/>
  <c r="AE117" i="2"/>
  <c r="AF117" i="2"/>
  <c r="AE118" i="2"/>
  <c r="AF118" i="2"/>
  <c r="AK118" i="2"/>
  <c r="AE120" i="2"/>
  <c r="AF120" i="2"/>
  <c r="AK120" i="2"/>
  <c r="AB121" i="2"/>
  <c r="AC121" i="2"/>
  <c r="AD121" i="2"/>
  <c r="AE121" i="2"/>
  <c r="AF121" i="2"/>
  <c r="AK121" i="2"/>
  <c r="AE123" i="2"/>
  <c r="AF123" i="2"/>
  <c r="AK123" i="2"/>
  <c r="AE124" i="2"/>
  <c r="AF124" i="2"/>
  <c r="AK124" i="2"/>
  <c r="AE125" i="2"/>
  <c r="AF125" i="2"/>
  <c r="AK125" i="2"/>
  <c r="AE126" i="2"/>
  <c r="AF126" i="2"/>
  <c r="AK126" i="2"/>
  <c r="AE127" i="2"/>
  <c r="AF127" i="2"/>
  <c r="AK127" i="2"/>
  <c r="AE129" i="2"/>
  <c r="AF129" i="2"/>
  <c r="AK129" i="2"/>
  <c r="AE130" i="2"/>
  <c r="AF130" i="2"/>
  <c r="AK130" i="2"/>
  <c r="AF131" i="2"/>
  <c r="AK131" i="2"/>
  <c r="AF132" i="2"/>
  <c r="AK132" i="2"/>
  <c r="AF133" i="2"/>
  <c r="AK133" i="2"/>
  <c r="AF134" i="2"/>
  <c r="AF136" i="2"/>
  <c r="AK136" i="2"/>
  <c r="AF137" i="2"/>
  <c r="AK137" i="2"/>
  <c r="AF138" i="2"/>
  <c r="AK138" i="2"/>
  <c r="AF139" i="2"/>
  <c r="AK139" i="2"/>
  <c r="AB140" i="2"/>
  <c r="AC140" i="2"/>
  <c r="AD140" i="2"/>
  <c r="AF140" i="2"/>
  <c r="AK140" i="2"/>
  <c r="AG141" i="2"/>
  <c r="AH141" i="2"/>
  <c r="R141" i="2"/>
  <c r="G37" i="29"/>
  <c r="E141" i="3"/>
  <c r="F141" i="3"/>
  <c r="A139" i="2"/>
  <c r="A140" i="2"/>
  <c r="B39" i="29"/>
  <c r="C41" i="29"/>
  <c r="D208" i="1"/>
  <c r="E208" i="1"/>
  <c r="F208" i="1"/>
  <c r="G208" i="1"/>
  <c r="H208" i="1"/>
  <c r="I208" i="1"/>
  <c r="J208" i="1"/>
  <c r="K208" i="1"/>
  <c r="L208" i="1"/>
  <c r="M208" i="1"/>
  <c r="N208" i="1"/>
  <c r="O208" i="1"/>
  <c r="B41" i="29"/>
  <c r="C211" i="2"/>
  <c r="K212" i="2" s="1"/>
  <c r="D211" i="2"/>
  <c r="E211" i="2"/>
  <c r="P211" i="2"/>
  <c r="R211" i="2"/>
  <c r="G41" i="29"/>
  <c r="E208" i="3"/>
  <c r="F208" i="3"/>
  <c r="G208" i="3"/>
  <c r="H208" i="3"/>
  <c r="I208" i="3"/>
  <c r="J208" i="3"/>
  <c r="K208" i="3"/>
  <c r="L208" i="3"/>
  <c r="M208" i="3"/>
  <c r="N208" i="3"/>
  <c r="O208" i="3"/>
  <c r="P208" i="3"/>
  <c r="Q208" i="3"/>
  <c r="R208" i="3"/>
  <c r="R179" i="1"/>
  <c r="AD182" i="2" s="1"/>
  <c r="R180" i="1"/>
  <c r="AD183" i="2" s="1"/>
  <c r="R181" i="1"/>
  <c r="AD184" i="2" s="1"/>
  <c r="R182" i="1"/>
  <c r="AD185" i="2" s="1"/>
  <c r="R183" i="1"/>
  <c r="AD186" i="2" s="1"/>
  <c r="Z42" i="5"/>
  <c r="Z37" i="5"/>
  <c r="Z32" i="5"/>
  <c r="Z27" i="5"/>
  <c r="C16" i="29"/>
  <c r="B16" i="29"/>
  <c r="O32" i="13"/>
  <c r="O33" i="13"/>
  <c r="N33" i="13"/>
  <c r="N32" i="13"/>
  <c r="O49" i="13"/>
  <c r="O50" i="13"/>
  <c r="O51" i="13"/>
  <c r="O52" i="13"/>
  <c r="O55" i="13"/>
  <c r="O54" i="13"/>
  <c r="O53" i="13"/>
  <c r="O56" i="13"/>
  <c r="O48" i="13"/>
  <c r="O40" i="13"/>
  <c r="O41" i="13"/>
  <c r="O42" i="13"/>
  <c r="O45" i="13"/>
  <c r="O44" i="13"/>
  <c r="O43" i="13"/>
  <c r="O46" i="13"/>
  <c r="O39" i="13"/>
  <c r="O28" i="13"/>
  <c r="O29" i="13"/>
  <c r="O30" i="13"/>
  <c r="O31" i="13"/>
  <c r="O35" i="13"/>
  <c r="O34" i="13"/>
  <c r="O24" i="13"/>
  <c r="O23" i="13"/>
  <c r="O22" i="13"/>
  <c r="O21" i="13"/>
  <c r="O20" i="13"/>
  <c r="K31" i="30"/>
  <c r="XFC12" i="31"/>
  <c r="XFB12" i="31"/>
  <c r="XEZ12" i="31"/>
  <c r="XFA12" i="31"/>
  <c r="XEX12" i="31"/>
  <c r="XEW12" i="31"/>
  <c r="XEU12" i="31"/>
  <c r="XEV12" i="31"/>
  <c r="XES12" i="31"/>
  <c r="XER12" i="31"/>
  <c r="XEQ12" i="31"/>
  <c r="XEP12" i="31"/>
  <c r="XEM12" i="31"/>
  <c r="XEL12" i="31"/>
  <c r="XEJ12" i="31"/>
  <c r="XEK12" i="31"/>
  <c r="XEH12" i="31"/>
  <c r="XEG12" i="31"/>
  <c r="XEE12" i="31"/>
  <c r="XEF12" i="31"/>
  <c r="XEC12" i="31"/>
  <c r="XEB12" i="31"/>
  <c r="XDZ12" i="31"/>
  <c r="XEA12" i="31"/>
  <c r="XDW12" i="31"/>
  <c r="XDV12" i="31"/>
  <c r="XDT12" i="31"/>
  <c r="XDU12" i="31"/>
  <c r="XDR12" i="31"/>
  <c r="XDQ12" i="31"/>
  <c r="XDO12" i="31"/>
  <c r="XDP12" i="31"/>
  <c r="XDM12" i="31"/>
  <c r="XDL12" i="31"/>
  <c r="XDJ12" i="31"/>
  <c r="XDK12" i="31"/>
  <c r="XDG12" i="31"/>
  <c r="XDF12" i="31"/>
  <c r="XDD12" i="31"/>
  <c r="XDE12" i="31"/>
  <c r="XDB12" i="31"/>
  <c r="XDA12" i="31"/>
  <c r="XCY12" i="31"/>
  <c r="XCZ12" i="31"/>
  <c r="XCW12" i="31"/>
  <c r="XCV12" i="31"/>
  <c r="XCT12" i="31"/>
  <c r="XCU12" i="31"/>
  <c r="XCQ12" i="31"/>
  <c r="XCP12" i="31"/>
  <c r="XCO12" i="31"/>
  <c r="XCN12" i="31"/>
  <c r="XCL12" i="31"/>
  <c r="XCK12" i="31"/>
  <c r="XCI12" i="31"/>
  <c r="XCJ12" i="31"/>
  <c r="XCG12" i="31"/>
  <c r="XCF12" i="31"/>
  <c r="XCE12" i="31"/>
  <c r="XCD12" i="31"/>
  <c r="XCA12" i="31"/>
  <c r="XBZ12" i="31"/>
  <c r="XBX12" i="31"/>
  <c r="XBY12" i="31"/>
  <c r="XBV12" i="31"/>
  <c r="XBU12" i="31"/>
  <c r="XBS12" i="31"/>
  <c r="XBT12" i="31"/>
  <c r="XBQ12" i="31"/>
  <c r="XBP12" i="31"/>
  <c r="XBO12" i="31"/>
  <c r="XBN12" i="31"/>
  <c r="XBK12" i="31"/>
  <c r="XBJ12" i="31"/>
  <c r="XBI12" i="31"/>
  <c r="XBH12" i="31"/>
  <c r="XBF12" i="31"/>
  <c r="XBE12" i="31"/>
  <c r="XBC12" i="31"/>
  <c r="XBD12" i="31"/>
  <c r="XBA12" i="31"/>
  <c r="XAZ12" i="31"/>
  <c r="XAX12" i="31"/>
  <c r="XAY12" i="31"/>
  <c r="XAU12" i="31"/>
  <c r="XAT12" i="31"/>
  <c r="XAR12" i="31"/>
  <c r="XAS12" i="31"/>
  <c r="XAP12" i="31"/>
  <c r="XAO12" i="31"/>
  <c r="XAM12" i="31"/>
  <c r="XAN12" i="31"/>
  <c r="XAK12" i="31"/>
  <c r="XAJ12" i="31"/>
  <c r="XAH12" i="31"/>
  <c r="XAI12" i="31"/>
  <c r="XAE12" i="31"/>
  <c r="XAD12" i="31"/>
  <c r="XAB12" i="31"/>
  <c r="XAC12" i="31"/>
  <c r="WZZ12" i="31"/>
  <c r="WZY12" i="31"/>
  <c r="WZX12" i="31"/>
  <c r="WZW12" i="31"/>
  <c r="WZU12" i="31"/>
  <c r="WZT12" i="31"/>
  <c r="WZR12" i="31"/>
  <c r="WZS12" i="31"/>
  <c r="WZO12" i="31"/>
  <c r="WZN12" i="31"/>
  <c r="WZL12" i="31"/>
  <c r="WZM12" i="31"/>
  <c r="WZJ12" i="31"/>
  <c r="WZI12" i="31"/>
  <c r="WZG12" i="31"/>
  <c r="WZH12" i="31"/>
  <c r="WZE12" i="31"/>
  <c r="WZD12" i="31"/>
  <c r="WZB12" i="31"/>
  <c r="WZC12" i="31"/>
  <c r="WYY12" i="31"/>
  <c r="WYX12" i="31"/>
  <c r="WYV12" i="31"/>
  <c r="WYW12" i="31"/>
  <c r="WYT12" i="31"/>
  <c r="WYS12" i="31"/>
  <c r="WYQ12" i="31"/>
  <c r="WYR12" i="31"/>
  <c r="WYO12" i="31"/>
  <c r="WYN12" i="31"/>
  <c r="WYL12" i="31"/>
  <c r="WYM12" i="31"/>
  <c r="WYI12" i="31"/>
  <c r="WYH12" i="31"/>
  <c r="WYF12" i="31"/>
  <c r="WYG12" i="31"/>
  <c r="WYD12" i="31"/>
  <c r="WYE12" i="31" s="1"/>
  <c r="WYC12" i="31"/>
  <c r="WYB12" i="31"/>
  <c r="WYA12" i="31"/>
  <c r="WXY12" i="31"/>
  <c r="WXX12" i="31"/>
  <c r="WXV12" i="31"/>
  <c r="WXW12" i="31"/>
  <c r="WXS12" i="31"/>
  <c r="WXT12" i="31" s="1"/>
  <c r="WXR12" i="31"/>
  <c r="WXQ12" i="31"/>
  <c r="WXP12" i="31"/>
  <c r="WXN12" i="31"/>
  <c r="WXM12" i="31"/>
  <c r="WXK12" i="31"/>
  <c r="WXL12" i="31"/>
  <c r="WXI12" i="31"/>
  <c r="WXH12" i="31"/>
  <c r="WXF12" i="31"/>
  <c r="WXG12" i="31"/>
  <c r="WXC12" i="31"/>
  <c r="WXB12" i="31"/>
  <c r="WWZ12" i="31"/>
  <c r="WXA12" i="31"/>
  <c r="WWX12" i="31"/>
  <c r="WWW12" i="31"/>
  <c r="WWU12" i="31"/>
  <c r="WWV12" i="31"/>
  <c r="WWS12" i="31"/>
  <c r="WWR12" i="31"/>
  <c r="WWP12" i="31"/>
  <c r="WWQ12" i="31"/>
  <c r="WWM12" i="31"/>
  <c r="WWL12" i="31"/>
  <c r="WWJ12" i="31"/>
  <c r="WWK12" i="31"/>
  <c r="WWH12" i="31"/>
  <c r="WWG12" i="31"/>
  <c r="WWE12" i="31"/>
  <c r="WWF12" i="31"/>
  <c r="WWC12" i="31"/>
  <c r="WWB12" i="31"/>
  <c r="WVZ12" i="31"/>
  <c r="WWA12" i="31"/>
  <c r="WVW12" i="31"/>
  <c r="WVV12" i="31"/>
  <c r="WVT12" i="31"/>
  <c r="WVU12" i="31"/>
  <c r="WVR12" i="31"/>
  <c r="WVQ12" i="31"/>
  <c r="WVO12" i="31"/>
  <c r="WVP12" i="31"/>
  <c r="WVM12" i="31"/>
  <c r="WVL12" i="31"/>
  <c r="WVJ12" i="31"/>
  <c r="WVK12" i="31"/>
  <c r="WVG12" i="31"/>
  <c r="WVF12" i="31"/>
  <c r="WVD12" i="31"/>
  <c r="WVE12" i="31"/>
  <c r="WVB12" i="31"/>
  <c r="WVC12" i="31" s="1"/>
  <c r="WVA12" i="31"/>
  <c r="WUY12" i="31"/>
  <c r="WUZ12" i="31"/>
  <c r="WUW12" i="31"/>
  <c r="WUV12" i="31"/>
  <c r="WUT12" i="31"/>
  <c r="WUU12" i="31"/>
  <c r="WUQ12" i="31"/>
  <c r="WUP12" i="31"/>
  <c r="WUN12" i="31"/>
  <c r="WUO12" i="31"/>
  <c r="WUL12" i="31"/>
  <c r="WUK12" i="31"/>
  <c r="WUI12" i="31"/>
  <c r="WUJ12" i="31"/>
  <c r="WUG12" i="31"/>
  <c r="WUF12" i="31"/>
  <c r="WUD12" i="31"/>
  <c r="WUE12" i="31"/>
  <c r="WUA12" i="31"/>
  <c r="WTZ12" i="31"/>
  <c r="WTX12" i="31"/>
  <c r="WTY12" i="31"/>
  <c r="WTV12" i="31"/>
  <c r="WTU12" i="31"/>
  <c r="WTS12" i="31"/>
  <c r="WTT12" i="31"/>
  <c r="WTQ12" i="31"/>
  <c r="WTP12" i="31"/>
  <c r="WTN12" i="31"/>
  <c r="WTO12" i="31"/>
  <c r="WTK12" i="31"/>
  <c r="WTJ12" i="31"/>
  <c r="WTH12" i="31"/>
  <c r="WTI12" i="31"/>
  <c r="WTF12" i="31"/>
  <c r="WTE12" i="31"/>
  <c r="WTC12" i="31"/>
  <c r="WTD12" i="31"/>
  <c r="WTA12" i="31"/>
  <c r="WSZ12" i="31"/>
  <c r="WSX12" i="31"/>
  <c r="WSY12" i="31"/>
  <c r="WSU12" i="31"/>
  <c r="WST12" i="31"/>
  <c r="WSR12" i="31"/>
  <c r="WSS12" i="31"/>
  <c r="WSP12" i="31"/>
  <c r="WSO12" i="31"/>
  <c r="WSM12" i="31"/>
  <c r="WSN12" i="31"/>
  <c r="WSK12" i="31"/>
  <c r="WSJ12" i="31"/>
  <c r="WSH12" i="31"/>
  <c r="WSI12" i="31"/>
  <c r="WSE12" i="31"/>
  <c r="WSD12" i="31"/>
  <c r="WSB12" i="31"/>
  <c r="WSC12" i="31"/>
  <c r="WRZ12" i="31"/>
  <c r="WRY12" i="31"/>
  <c r="WRW12" i="31"/>
  <c r="WRX12" i="31"/>
  <c r="WRU12" i="31"/>
  <c r="WRT12" i="31"/>
  <c r="WRR12" i="31"/>
  <c r="WRS12" i="31"/>
  <c r="WRO12" i="31"/>
  <c r="WRN12" i="31"/>
  <c r="WRM12" i="31"/>
  <c r="WRL12" i="31"/>
  <c r="WRJ12" i="31"/>
  <c r="WRI12" i="31"/>
  <c r="WRG12" i="31"/>
  <c r="WRH12" i="31"/>
  <c r="WRE12" i="31"/>
  <c r="WRD12" i="31"/>
  <c r="WRB12" i="31"/>
  <c r="WRC12" i="31"/>
  <c r="WQY12" i="31"/>
  <c r="WQX12" i="31"/>
  <c r="WQV12" i="31"/>
  <c r="WQW12" i="31"/>
  <c r="WQT12" i="31"/>
  <c r="WQS12" i="31"/>
  <c r="WQQ12" i="31"/>
  <c r="WQR12" i="31"/>
  <c r="WQO12" i="31"/>
  <c r="WQN12" i="31"/>
  <c r="WQL12" i="31"/>
  <c r="WQM12" i="31"/>
  <c r="WQI12" i="31"/>
  <c r="WQH12" i="31"/>
  <c r="WQF12" i="31"/>
  <c r="WQG12" i="31"/>
  <c r="WQD12" i="31"/>
  <c r="WQC12" i="31"/>
  <c r="WQA12" i="31"/>
  <c r="WQB12" i="31"/>
  <c r="WPY12" i="31"/>
  <c r="WPX12" i="31"/>
  <c r="WPV12" i="31"/>
  <c r="WPW12" i="31"/>
  <c r="WPS12" i="31"/>
  <c r="WPR12" i="31"/>
  <c r="WPP12" i="31"/>
  <c r="WPQ12" i="31"/>
  <c r="WPN12" i="31"/>
  <c r="WPM12" i="31"/>
  <c r="WPK12" i="31"/>
  <c r="WPL12" i="31"/>
  <c r="WPI12" i="31"/>
  <c r="WPH12" i="31"/>
  <c r="WPF12" i="31"/>
  <c r="WPG12" i="31"/>
  <c r="WPC12" i="31"/>
  <c r="WPB12" i="31"/>
  <c r="WOZ12" i="31"/>
  <c r="WPA12" i="31"/>
  <c r="WOX12" i="31"/>
  <c r="WOW12" i="31"/>
  <c r="WOU12" i="31"/>
  <c r="WOV12" i="31"/>
  <c r="WOS12" i="31"/>
  <c r="WOR12" i="31"/>
  <c r="WOP12" i="31"/>
  <c r="WOQ12" i="31"/>
  <c r="WOM12" i="31"/>
  <c r="WOL12" i="31"/>
  <c r="WOK12" i="31"/>
  <c r="WOJ12" i="31"/>
  <c r="WOH12" i="31"/>
  <c r="WOG12" i="31"/>
  <c r="WOE12" i="31"/>
  <c r="WOF12" i="31"/>
  <c r="WOC12" i="31"/>
  <c r="WOB12" i="31"/>
  <c r="WNZ12" i="31"/>
  <c r="WOA12" i="31"/>
  <c r="WNW12" i="31"/>
  <c r="WNV12" i="31"/>
  <c r="WNT12" i="31"/>
  <c r="WNU12" i="31"/>
  <c r="WNR12" i="31"/>
  <c r="WNQ12" i="31"/>
  <c r="WNO12" i="31"/>
  <c r="WNP12" i="31"/>
  <c r="WNM12" i="31"/>
  <c r="WNL12" i="31"/>
  <c r="WNJ12" i="31"/>
  <c r="WNK12" i="31"/>
  <c r="WNG12" i="31"/>
  <c r="WNF12" i="31"/>
  <c r="WND12" i="31"/>
  <c r="WNE12" i="31"/>
  <c r="WNB12" i="31"/>
  <c r="WNA12" i="31"/>
  <c r="WMY12" i="31"/>
  <c r="WMZ12" i="31"/>
  <c r="WMW12" i="31"/>
  <c r="WMV12" i="31"/>
  <c r="WMU12" i="31"/>
  <c r="WMT12" i="31"/>
  <c r="WMQ12" i="31"/>
  <c r="WMP12" i="31"/>
  <c r="WMN12" i="31"/>
  <c r="WMO12" i="31"/>
  <c r="WML12" i="31"/>
  <c r="WMK12" i="31"/>
  <c r="WMI12" i="31"/>
  <c r="WMJ12" i="31"/>
  <c r="WMG12" i="31"/>
  <c r="WMF12" i="31"/>
  <c r="WMD12" i="31"/>
  <c r="WME12" i="31"/>
  <c r="WMA12" i="31"/>
  <c r="WLZ12" i="31"/>
  <c r="WLX12" i="31"/>
  <c r="WLY12" i="31"/>
  <c r="WLV12" i="31"/>
  <c r="WLU12" i="31"/>
  <c r="WLS12" i="31"/>
  <c r="WLT12" i="31"/>
  <c r="WLQ12" i="31"/>
  <c r="WLP12" i="31"/>
  <c r="WLN12" i="31"/>
  <c r="WLO12" i="31"/>
  <c r="WLK12" i="31"/>
  <c r="WLJ12" i="31"/>
  <c r="WLH12" i="31"/>
  <c r="WLI12" i="31"/>
  <c r="WLF12" i="31"/>
  <c r="WLE12" i="31"/>
  <c r="WLC12" i="31"/>
  <c r="WLD12" i="31"/>
  <c r="WLA12" i="31"/>
  <c r="WKZ12" i="31"/>
  <c r="WKY12" i="31"/>
  <c r="WKX12" i="31"/>
  <c r="WKU12" i="31"/>
  <c r="WKT12" i="31"/>
  <c r="WKR12" i="31"/>
  <c r="WKS12" i="31"/>
  <c r="WKP12" i="31"/>
  <c r="WKO12" i="31"/>
  <c r="WKN12" i="31"/>
  <c r="WKM12" i="31"/>
  <c r="WKK12" i="31"/>
  <c r="WKJ12" i="31"/>
  <c r="WKH12" i="31"/>
  <c r="WKI12" i="31"/>
  <c r="WKE12" i="31"/>
  <c r="WKD12" i="31"/>
  <c r="WKB12" i="31"/>
  <c r="WKC12" i="31"/>
  <c r="WJZ12" i="31"/>
  <c r="WJY12" i="31"/>
  <c r="WJW12" i="31"/>
  <c r="WJX12" i="31"/>
  <c r="WJU12" i="31"/>
  <c r="WJT12" i="31"/>
  <c r="WJR12" i="31"/>
  <c r="WJS12" i="31"/>
  <c r="WJO12" i="31"/>
  <c r="WJN12" i="31"/>
  <c r="WJL12" i="31"/>
  <c r="WJM12" i="31"/>
  <c r="WJJ12" i="31"/>
  <c r="WJI12" i="31"/>
  <c r="WJG12" i="31"/>
  <c r="WJH12" i="31"/>
  <c r="WJE12" i="31"/>
  <c r="WJD12" i="31"/>
  <c r="WJB12" i="31"/>
  <c r="WJC12" i="31"/>
  <c r="WIY12" i="31"/>
  <c r="WIX12" i="31"/>
  <c r="WIV12" i="31"/>
  <c r="WIW12" i="31"/>
  <c r="WIT12" i="31"/>
  <c r="WIS12" i="31"/>
  <c r="WIQ12" i="31"/>
  <c r="WIR12" i="31"/>
  <c r="WIO12" i="31"/>
  <c r="WIN12" i="31"/>
  <c r="WIL12" i="31"/>
  <c r="WIM12" i="31"/>
  <c r="WII12" i="31"/>
  <c r="WIH12" i="31"/>
  <c r="WIF12" i="31"/>
  <c r="WIG12" i="31"/>
  <c r="WID12" i="31"/>
  <c r="WIC12" i="31"/>
  <c r="WIA12" i="31"/>
  <c r="WIB12" i="31"/>
  <c r="WHY12" i="31"/>
  <c r="WHX12" i="31"/>
  <c r="WHV12" i="31"/>
  <c r="WHW12" i="31"/>
  <c r="WHS12" i="31"/>
  <c r="WHR12" i="31"/>
  <c r="WHP12" i="31"/>
  <c r="WHQ12" i="31"/>
  <c r="WHN12" i="31"/>
  <c r="WHM12" i="31"/>
  <c r="WHK12" i="31"/>
  <c r="WHL12" i="31"/>
  <c r="WHI12" i="31"/>
  <c r="WHH12" i="31"/>
  <c r="WHF12" i="31"/>
  <c r="WHG12" i="31"/>
  <c r="WHC12" i="31"/>
  <c r="WHB12" i="31"/>
  <c r="WGZ12" i="31"/>
  <c r="WHA12" i="31"/>
  <c r="WGX12" i="31"/>
  <c r="WGW12" i="31"/>
  <c r="WGU12" i="31"/>
  <c r="WGV12" i="31"/>
  <c r="WGS12" i="31"/>
  <c r="WGR12" i="31"/>
  <c r="WGP12" i="31"/>
  <c r="WGQ12" i="31"/>
  <c r="WGM12" i="31"/>
  <c r="WGL12" i="31"/>
  <c r="WGJ12" i="31"/>
  <c r="WGK12" i="31"/>
  <c r="WGH12" i="31"/>
  <c r="WGG12" i="31"/>
  <c r="WGE12" i="31"/>
  <c r="WGF12" i="31"/>
  <c r="WGC12" i="31"/>
  <c r="WGB12" i="31"/>
  <c r="WFZ12" i="31"/>
  <c r="WGA12" i="31"/>
  <c r="WFW12" i="31"/>
  <c r="WFV12" i="31"/>
  <c r="WFT12" i="31"/>
  <c r="WFU12" i="31"/>
  <c r="WFR12" i="31"/>
  <c r="WFQ12" i="31"/>
  <c r="WFO12" i="31"/>
  <c r="WFP12" i="31"/>
  <c r="WFM12" i="31"/>
  <c r="WFL12" i="31"/>
  <c r="WFJ12" i="31"/>
  <c r="WFK12" i="31"/>
  <c r="WFG12" i="31"/>
  <c r="WFF12" i="31"/>
  <c r="WFD12" i="31"/>
  <c r="WFE12" i="31"/>
  <c r="WFB12" i="31"/>
  <c r="WFA12" i="31"/>
  <c r="WEY12" i="31"/>
  <c r="WEZ12" i="31"/>
  <c r="WEW12" i="31"/>
  <c r="WEV12" i="31"/>
  <c r="WET12" i="31"/>
  <c r="WEU12" i="31"/>
  <c r="WEQ12" i="31"/>
  <c r="WEP12" i="31"/>
  <c r="WEN12" i="31"/>
  <c r="WEO12" i="31"/>
  <c r="WEL12" i="31"/>
  <c r="WEK12" i="31"/>
  <c r="WEJ12" i="31"/>
  <c r="WEI12" i="31"/>
  <c r="WEG12" i="31"/>
  <c r="WEF12" i="31"/>
  <c r="WED12" i="31"/>
  <c r="WEE12" i="31"/>
  <c r="WEA12" i="31"/>
  <c r="WDZ12" i="31"/>
  <c r="WDX12" i="31"/>
  <c r="WDY12" i="31"/>
  <c r="WDV12" i="31"/>
  <c r="WDU12" i="31"/>
  <c r="WDS12" i="31"/>
  <c r="WDT12" i="31"/>
  <c r="WDQ12" i="31"/>
  <c r="WDP12" i="31"/>
  <c r="WDO12" i="31"/>
  <c r="WDN12" i="31"/>
  <c r="WDK12" i="31"/>
  <c r="WDJ12" i="31"/>
  <c r="WDH12" i="31"/>
  <c r="WDI12" i="31"/>
  <c r="WDF12" i="31"/>
  <c r="WDE12" i="31"/>
  <c r="WDC12" i="31"/>
  <c r="WDD12" i="31"/>
  <c r="WDA12" i="31"/>
  <c r="WCZ12" i="31"/>
  <c r="WCX12" i="31"/>
  <c r="WCY12" i="31"/>
  <c r="WCU12" i="31"/>
  <c r="WCT12" i="31"/>
  <c r="WCR12" i="31"/>
  <c r="WCS12" i="31"/>
  <c r="WCP12" i="31"/>
  <c r="WCO12" i="31"/>
  <c r="WCM12" i="31"/>
  <c r="WCN12" i="31"/>
  <c r="WCK12" i="31"/>
  <c r="WCJ12" i="31"/>
  <c r="WCH12" i="31"/>
  <c r="WCI12" i="31"/>
  <c r="WCE12" i="31"/>
  <c r="WCD12" i="31"/>
  <c r="WCB12" i="31"/>
  <c r="WCC12" i="31"/>
  <c r="WBZ12" i="31"/>
  <c r="WBY12" i="31"/>
  <c r="WBX12" i="31"/>
  <c r="WBW12" i="31"/>
  <c r="WBU12" i="31"/>
  <c r="WBT12" i="31"/>
  <c r="WBR12" i="31"/>
  <c r="WBS12" i="31"/>
  <c r="WBO12" i="31"/>
  <c r="WBN12" i="31"/>
  <c r="WBL12" i="31"/>
  <c r="WBM12" i="31"/>
  <c r="WBJ12" i="31"/>
  <c r="WBI12" i="31"/>
  <c r="WBH12" i="31"/>
  <c r="WBG12" i="31"/>
  <c r="WBE12" i="31"/>
  <c r="WBD12" i="31"/>
  <c r="WBB12" i="31"/>
  <c r="WBC12" i="31"/>
  <c r="WAY12" i="31"/>
  <c r="WAX12" i="31"/>
  <c r="WAV12" i="31"/>
  <c r="WAW12" i="31"/>
  <c r="WAT12" i="31"/>
  <c r="WAS12" i="31"/>
  <c r="WAQ12" i="31"/>
  <c r="WAR12" i="31"/>
  <c r="WAO12" i="31"/>
  <c r="WAN12" i="31"/>
  <c r="WAL12" i="31"/>
  <c r="WAM12" i="31"/>
  <c r="WAI12" i="31"/>
  <c r="WAH12" i="31"/>
  <c r="WAF12" i="31"/>
  <c r="WAG12" i="31"/>
  <c r="WAD12" i="31"/>
  <c r="WAC12" i="31"/>
  <c r="WAA12" i="31"/>
  <c r="WAB12" i="31"/>
  <c r="VZY12" i="31"/>
  <c r="VZX12" i="31"/>
  <c r="VZV12" i="31"/>
  <c r="VZW12" i="31"/>
  <c r="VZS12" i="31"/>
  <c r="VZR12" i="31"/>
  <c r="VZQ12" i="31"/>
  <c r="VZP12" i="31"/>
  <c r="VZN12" i="31"/>
  <c r="VZM12" i="31"/>
  <c r="VZK12" i="31"/>
  <c r="VZL12" i="31"/>
  <c r="VZI12" i="31"/>
  <c r="VZH12" i="31"/>
  <c r="VZF12" i="31"/>
  <c r="VZG12" i="31"/>
  <c r="VZC12" i="31"/>
  <c r="VZB12" i="31"/>
  <c r="VYZ12" i="31"/>
  <c r="VZA12" i="31"/>
  <c r="VYX12" i="31"/>
  <c r="VYW12" i="31"/>
  <c r="VYU12" i="31"/>
  <c r="VYV12" i="31"/>
  <c r="VYS12" i="31"/>
  <c r="VYR12" i="31"/>
  <c r="VYP12" i="31"/>
  <c r="VYQ12" i="31"/>
  <c r="VYM12" i="31"/>
  <c r="VYL12" i="31"/>
  <c r="VYJ12" i="31"/>
  <c r="VYK12" i="31"/>
  <c r="VYH12" i="31"/>
  <c r="VYG12" i="31"/>
  <c r="VYE12" i="31"/>
  <c r="VYF12" i="31"/>
  <c r="VYC12" i="31"/>
  <c r="VYB12" i="31"/>
  <c r="VXZ12" i="31"/>
  <c r="VYA12" i="31"/>
  <c r="VXW12" i="31"/>
  <c r="VXV12" i="31"/>
  <c r="VXU12" i="31"/>
  <c r="VXT12" i="31"/>
  <c r="VXR12" i="31"/>
  <c r="VXQ12" i="31"/>
  <c r="VXO12" i="31"/>
  <c r="VXP12" i="31"/>
  <c r="VXM12" i="31"/>
  <c r="VXL12" i="31"/>
  <c r="VXK12" i="31"/>
  <c r="VXJ12" i="31"/>
  <c r="VXG12" i="31"/>
  <c r="VXF12" i="31"/>
  <c r="VXD12" i="31"/>
  <c r="VXE12" i="31"/>
  <c r="VXB12" i="31"/>
  <c r="VXA12" i="31"/>
  <c r="VWY12" i="31"/>
  <c r="VWZ12" i="31"/>
  <c r="VWW12" i="31"/>
  <c r="VWV12" i="31"/>
  <c r="VWT12" i="31"/>
  <c r="VWU12" i="31"/>
  <c r="VWQ12" i="31"/>
  <c r="VWP12" i="31"/>
  <c r="VWN12" i="31"/>
  <c r="VWO12" i="31"/>
  <c r="VWL12" i="31"/>
  <c r="VWK12" i="31"/>
  <c r="VWI12" i="31"/>
  <c r="VWJ12" i="31"/>
  <c r="VWG12" i="31"/>
  <c r="VWF12" i="31"/>
  <c r="VWD12" i="31"/>
  <c r="VWE12" i="31"/>
  <c r="VWA12" i="31"/>
  <c r="VVZ12" i="31"/>
  <c r="VVX12" i="31"/>
  <c r="VVY12" i="31"/>
  <c r="VVV12" i="31"/>
  <c r="VVU12" i="31"/>
  <c r="VVS12" i="31"/>
  <c r="VVT12" i="31"/>
  <c r="VVQ12" i="31"/>
  <c r="VVP12" i="31"/>
  <c r="VVN12" i="31"/>
  <c r="VVO12" i="31"/>
  <c r="VVK12" i="31"/>
  <c r="VVJ12" i="31"/>
  <c r="VVH12" i="31"/>
  <c r="VVI12" i="31"/>
  <c r="VVF12" i="31"/>
  <c r="VVE12" i="31"/>
  <c r="VVC12" i="31"/>
  <c r="VVD12" i="31"/>
  <c r="VVA12" i="31"/>
  <c r="VUZ12" i="31"/>
  <c r="VUX12" i="31"/>
  <c r="VUY12" i="31"/>
  <c r="VUU12" i="31"/>
  <c r="VUT12" i="31"/>
  <c r="VUR12" i="31"/>
  <c r="VUS12" i="31"/>
  <c r="VUP12" i="31"/>
  <c r="VUO12" i="31"/>
  <c r="VUM12" i="31"/>
  <c r="VUN12" i="31"/>
  <c r="VUK12" i="31"/>
  <c r="VUJ12" i="31"/>
  <c r="VUH12" i="31"/>
  <c r="VUI12" i="31"/>
  <c r="VUE12" i="31"/>
  <c r="VUD12" i="31"/>
  <c r="VUB12" i="31"/>
  <c r="VUC12" i="31"/>
  <c r="VTZ12" i="31"/>
  <c r="VTY12" i="31"/>
  <c r="VTW12" i="31"/>
  <c r="VTX12" i="31"/>
  <c r="VTU12" i="31"/>
  <c r="VTT12" i="31"/>
  <c r="VTR12" i="31"/>
  <c r="VTS12" i="31"/>
  <c r="VTO12" i="31"/>
  <c r="VTN12" i="31"/>
  <c r="VTL12" i="31"/>
  <c r="VTM12" i="31"/>
  <c r="VTJ12" i="31"/>
  <c r="VTI12" i="31"/>
  <c r="VTG12" i="31"/>
  <c r="VTH12" i="31"/>
  <c r="VTE12" i="31"/>
  <c r="VTD12" i="31"/>
  <c r="VTB12" i="31"/>
  <c r="VTC12" i="31"/>
  <c r="VSY12" i="31"/>
  <c r="VSX12" i="31"/>
  <c r="VSV12" i="31"/>
  <c r="VSW12" i="31"/>
  <c r="VST12" i="31"/>
  <c r="VSS12" i="31"/>
  <c r="VSQ12" i="31"/>
  <c r="VSR12" i="31"/>
  <c r="VSO12" i="31"/>
  <c r="VSN12" i="31"/>
  <c r="VSL12" i="31"/>
  <c r="VSM12" i="31"/>
  <c r="VSI12" i="31"/>
  <c r="VSH12" i="31"/>
  <c r="VSF12" i="31"/>
  <c r="VSG12" i="31"/>
  <c r="VSD12" i="31"/>
  <c r="VSC12" i="31"/>
  <c r="VSA12" i="31"/>
  <c r="VSB12" i="31"/>
  <c r="VRY12" i="31"/>
  <c r="VRX12" i="31"/>
  <c r="VRV12" i="31"/>
  <c r="VRW12" i="31"/>
  <c r="VRS12" i="31"/>
  <c r="VRR12" i="31"/>
  <c r="VRP12" i="31"/>
  <c r="VRQ12" i="31"/>
  <c r="VRN12" i="31"/>
  <c r="VRM12" i="31"/>
  <c r="VRK12" i="31"/>
  <c r="VRL12" i="31"/>
  <c r="VRI12" i="31"/>
  <c r="VRH12" i="31"/>
  <c r="VRG12" i="31"/>
  <c r="VRF12" i="31"/>
  <c r="VRC12" i="31"/>
  <c r="VRB12" i="31"/>
  <c r="VQZ12" i="31"/>
  <c r="VRA12" i="31"/>
  <c r="VQX12" i="31"/>
  <c r="VQW12" i="31"/>
  <c r="VQU12" i="31"/>
  <c r="VQV12" i="31"/>
  <c r="VQS12" i="31"/>
  <c r="VQR12" i="31"/>
  <c r="VQP12" i="31"/>
  <c r="VQQ12" i="31"/>
  <c r="VQM12" i="31"/>
  <c r="VQL12" i="31"/>
  <c r="VQJ12" i="31"/>
  <c r="VQK12" i="31"/>
  <c r="VQH12" i="31"/>
  <c r="VQG12" i="31"/>
  <c r="VQE12" i="31"/>
  <c r="VQF12" i="31"/>
  <c r="VQC12" i="31"/>
  <c r="VQB12" i="31"/>
  <c r="VPZ12" i="31"/>
  <c r="VQA12" i="31"/>
  <c r="VPW12" i="31"/>
  <c r="VPV12" i="31"/>
  <c r="VPT12" i="31"/>
  <c r="VPU12" i="31"/>
  <c r="VPR12" i="31"/>
  <c r="VPQ12" i="31"/>
  <c r="VPO12" i="31"/>
  <c r="VPP12" i="31"/>
  <c r="VPM12" i="31"/>
  <c r="VPL12" i="31"/>
  <c r="VPJ12" i="31"/>
  <c r="VPK12" i="31"/>
  <c r="VPG12" i="31"/>
  <c r="VPF12" i="31"/>
  <c r="VPD12" i="31"/>
  <c r="VPE12" i="31"/>
  <c r="VPB12" i="31"/>
  <c r="VPA12" i="31"/>
  <c r="VOY12" i="31"/>
  <c r="VOZ12" i="31"/>
  <c r="VOW12" i="31"/>
  <c r="VOV12" i="31"/>
  <c r="VOT12" i="31"/>
  <c r="VOU12" i="31"/>
  <c r="VOQ12" i="31"/>
  <c r="VOP12" i="31"/>
  <c r="VON12" i="31"/>
  <c r="VOO12" i="31"/>
  <c r="VOL12" i="31"/>
  <c r="VOK12" i="31"/>
  <c r="VOI12" i="31"/>
  <c r="VOJ12" i="31"/>
  <c r="VOG12" i="31"/>
  <c r="VOF12" i="31"/>
  <c r="VOE12" i="31"/>
  <c r="VOD12" i="31"/>
  <c r="VOA12" i="31"/>
  <c r="VNZ12" i="31"/>
  <c r="VNX12" i="31"/>
  <c r="VNY12" i="31"/>
  <c r="VNV12" i="31"/>
  <c r="VNU12" i="31"/>
  <c r="VNS12" i="31"/>
  <c r="VNT12" i="31"/>
  <c r="VNQ12" i="31"/>
  <c r="VNP12" i="31"/>
  <c r="VNN12" i="31"/>
  <c r="VNO12" i="31"/>
  <c r="VNK12" i="31"/>
  <c r="VNJ12" i="31"/>
  <c r="VNH12" i="31"/>
  <c r="VNI12" i="31"/>
  <c r="VNF12" i="31"/>
  <c r="VNE12" i="31"/>
  <c r="VNC12" i="31"/>
  <c r="VND12" i="31"/>
  <c r="VNA12" i="31"/>
  <c r="VMZ12" i="31"/>
  <c r="VMX12" i="31"/>
  <c r="VMY12" i="31"/>
  <c r="VMU12" i="31"/>
  <c r="VMT12" i="31"/>
  <c r="VMR12" i="31"/>
  <c r="VMS12" i="31"/>
  <c r="VMP12" i="31"/>
  <c r="VMO12" i="31"/>
  <c r="VMN12" i="31"/>
  <c r="VMM12" i="31"/>
  <c r="VMK12" i="31"/>
  <c r="VMJ12" i="31"/>
  <c r="VMH12" i="31"/>
  <c r="VMI12" i="31"/>
  <c r="VME12" i="31"/>
  <c r="VMD12" i="31"/>
  <c r="VMB12" i="31"/>
  <c r="VMC12" i="31"/>
  <c r="VLZ12" i="31"/>
  <c r="VLY12" i="31"/>
  <c r="VLW12" i="31"/>
  <c r="VLX12" i="31"/>
  <c r="VLU12" i="31"/>
  <c r="VLT12" i="31"/>
  <c r="VLR12" i="31"/>
  <c r="VLS12" i="31"/>
  <c r="VLO12" i="31"/>
  <c r="VLN12" i="31"/>
  <c r="VLL12" i="31"/>
  <c r="VLM12" i="31"/>
  <c r="VLJ12" i="31"/>
  <c r="VLI12" i="31"/>
  <c r="VLG12" i="31"/>
  <c r="VLH12" i="31"/>
  <c r="VLE12" i="31"/>
  <c r="VLD12" i="31"/>
  <c r="VLB12" i="31"/>
  <c r="VLC12" i="31"/>
  <c r="VKY12" i="31"/>
  <c r="VKX12" i="31"/>
  <c r="VKV12" i="31"/>
  <c r="VKW12" i="31"/>
  <c r="VKT12" i="31"/>
  <c r="VKS12" i="31"/>
  <c r="VKR12" i="31"/>
  <c r="VKQ12" i="31"/>
  <c r="VKO12" i="31"/>
  <c r="VKN12" i="31"/>
  <c r="VKL12" i="31"/>
  <c r="VKM12" i="31"/>
  <c r="VKI12" i="31"/>
  <c r="VKH12" i="31"/>
  <c r="VKG12" i="31"/>
  <c r="VKF12" i="31"/>
  <c r="VKD12" i="31"/>
  <c r="VKC12" i="31"/>
  <c r="VKA12" i="31"/>
  <c r="VKB12" i="31"/>
  <c r="VJY12" i="31"/>
  <c r="VJX12" i="31"/>
  <c r="VJV12" i="31"/>
  <c r="VJW12" i="31"/>
  <c r="VJS12" i="31"/>
  <c r="VJR12" i="31"/>
  <c r="VJP12" i="31"/>
  <c r="VJQ12" i="31"/>
  <c r="VJN12" i="31"/>
  <c r="VJM12" i="31"/>
  <c r="VJK12" i="31"/>
  <c r="VJL12" i="31"/>
  <c r="VJI12" i="31"/>
  <c r="VJH12" i="31"/>
  <c r="VJF12" i="31"/>
  <c r="VJG12" i="31"/>
  <c r="VJC12" i="31"/>
  <c r="VJB12" i="31"/>
  <c r="VIZ12" i="31"/>
  <c r="VJA12" i="31"/>
  <c r="VIX12" i="31"/>
  <c r="VIW12" i="31"/>
  <c r="VIU12" i="31"/>
  <c r="VIV12" i="31"/>
  <c r="VIS12" i="31"/>
  <c r="VIR12" i="31"/>
  <c r="VIP12" i="31"/>
  <c r="VIQ12" i="31"/>
  <c r="VIM12" i="31"/>
  <c r="VIL12" i="31"/>
  <c r="VIJ12" i="31"/>
  <c r="VIK12" i="31"/>
  <c r="VIH12" i="31"/>
  <c r="VIG12" i="31"/>
  <c r="VIE12" i="31"/>
  <c r="VIF12" i="31"/>
  <c r="VIC12" i="31"/>
  <c r="VIB12" i="31"/>
  <c r="VHZ12" i="31"/>
  <c r="VIA12" i="31"/>
  <c r="VHW12" i="31"/>
  <c r="VHV12" i="31"/>
  <c r="VHT12" i="31"/>
  <c r="VHU12" i="31"/>
  <c r="VHR12" i="31"/>
  <c r="VHQ12" i="31"/>
  <c r="VHO12" i="31"/>
  <c r="VHP12" i="31"/>
  <c r="VHM12" i="31"/>
  <c r="VHL12" i="31"/>
  <c r="VHJ12" i="31"/>
  <c r="VHK12" i="31"/>
  <c r="VHG12" i="31"/>
  <c r="VHF12" i="31"/>
  <c r="VHD12" i="31"/>
  <c r="VHE12" i="31"/>
  <c r="VHB12" i="31"/>
  <c r="VHA12" i="31"/>
  <c r="VGY12" i="31"/>
  <c r="VGZ12" i="31"/>
  <c r="VGW12" i="31"/>
  <c r="VGV12" i="31"/>
  <c r="VGT12" i="31"/>
  <c r="VGU12" i="31"/>
  <c r="VGQ12" i="31"/>
  <c r="VGP12" i="31"/>
  <c r="VGN12" i="31"/>
  <c r="VGO12" i="31"/>
  <c r="VGL12" i="31"/>
  <c r="VGK12" i="31"/>
  <c r="VGI12" i="31"/>
  <c r="VGJ12" i="31"/>
  <c r="VGG12" i="31"/>
  <c r="VGF12" i="31"/>
  <c r="VGD12" i="31"/>
  <c r="VGE12" i="31"/>
  <c r="VGA12" i="31"/>
  <c r="VFZ12" i="31"/>
  <c r="VFX12" i="31"/>
  <c r="VFY12" i="31"/>
  <c r="VFV12" i="31"/>
  <c r="VFU12" i="31"/>
  <c r="VFS12" i="31"/>
  <c r="VFT12" i="31"/>
  <c r="VFQ12" i="31"/>
  <c r="VFP12" i="31"/>
  <c r="VFN12" i="31"/>
  <c r="VFO12" i="31"/>
  <c r="VFK12" i="31"/>
  <c r="VFJ12" i="31"/>
  <c r="VFH12" i="31"/>
  <c r="VFI12" i="31"/>
  <c r="VFF12" i="31"/>
  <c r="VFE12" i="31"/>
  <c r="VFC12" i="31"/>
  <c r="VFD12" i="31"/>
  <c r="VFA12" i="31"/>
  <c r="VEZ12" i="31"/>
  <c r="VEX12" i="31"/>
  <c r="VEY12" i="31"/>
  <c r="VEU12" i="31"/>
  <c r="VET12" i="31"/>
  <c r="VER12" i="31"/>
  <c r="VES12" i="31"/>
  <c r="VEP12" i="31"/>
  <c r="VEO12" i="31"/>
  <c r="VEM12" i="31"/>
  <c r="VEN12" i="31"/>
  <c r="VEK12" i="31"/>
  <c r="VEJ12" i="31"/>
  <c r="VEH12" i="31"/>
  <c r="VEI12" i="31"/>
  <c r="VEE12" i="31"/>
  <c r="VEF12" i="31" s="1"/>
  <c r="VED12" i="31"/>
  <c r="VEC12" i="31"/>
  <c r="VEB12" i="31"/>
  <c r="VDZ12" i="31"/>
  <c r="VEA12" i="31" s="1"/>
  <c r="VDY12" i="31"/>
  <c r="VDW12" i="31"/>
  <c r="VDX12" i="31"/>
  <c r="VDU12" i="31"/>
  <c r="VDT12" i="31"/>
  <c r="VDR12" i="31"/>
  <c r="VDS12" i="31"/>
  <c r="VDO12" i="31"/>
  <c r="VDN12" i="31"/>
  <c r="VDL12" i="31"/>
  <c r="VDM12" i="31"/>
  <c r="VDJ12" i="31"/>
  <c r="VDI12" i="31"/>
  <c r="VDH12" i="31"/>
  <c r="VDG12" i="31"/>
  <c r="VDE12" i="31"/>
  <c r="VDD12" i="31"/>
  <c r="VDB12" i="31"/>
  <c r="VDC12" i="31"/>
  <c r="VCY12" i="31"/>
  <c r="VCX12" i="31"/>
  <c r="VCV12" i="31"/>
  <c r="VCW12" i="31"/>
  <c r="VCT12" i="31"/>
  <c r="VCS12" i="31"/>
  <c r="VCQ12" i="31"/>
  <c r="VCR12" i="31"/>
  <c r="VCO12" i="31"/>
  <c r="VCN12" i="31"/>
  <c r="VCL12" i="31"/>
  <c r="VCM12" i="31"/>
  <c r="VCI12" i="31"/>
  <c r="VCH12" i="31"/>
  <c r="VCF12" i="31"/>
  <c r="VCG12" i="31"/>
  <c r="VCD12" i="31"/>
  <c r="VCC12" i="31"/>
  <c r="VCA12" i="31"/>
  <c r="VCB12" i="31"/>
  <c r="VBY12" i="31"/>
  <c r="VBX12" i="31"/>
  <c r="VBV12" i="31"/>
  <c r="VBW12" i="31"/>
  <c r="VBS12" i="31"/>
  <c r="VBR12" i="31"/>
  <c r="VBP12" i="31"/>
  <c r="VBQ12" i="31"/>
  <c r="VBN12" i="31"/>
  <c r="VBM12" i="31"/>
  <c r="VBK12" i="31"/>
  <c r="VBL12" i="31"/>
  <c r="VBI12" i="31"/>
  <c r="VBH12" i="31"/>
  <c r="VBF12" i="31"/>
  <c r="VBG12" i="31"/>
  <c r="VBC12" i="31"/>
  <c r="VBB12" i="31"/>
  <c r="VAZ12" i="31"/>
  <c r="VBA12" i="31"/>
  <c r="VAX12" i="31"/>
  <c r="VAW12" i="31"/>
  <c r="VAU12" i="31"/>
  <c r="VAV12" i="31"/>
  <c r="VAS12" i="31"/>
  <c r="VAR12" i="31"/>
  <c r="VAP12" i="31"/>
  <c r="VAQ12" i="31"/>
  <c r="VAM12" i="31"/>
  <c r="VAL12" i="31"/>
  <c r="VAJ12" i="31"/>
  <c r="VAK12" i="31"/>
  <c r="VAH12" i="31"/>
  <c r="VAG12" i="31"/>
  <c r="VAE12" i="31"/>
  <c r="VAF12" i="31"/>
  <c r="VAC12" i="31"/>
  <c r="VAB12" i="31"/>
  <c r="UZZ12" i="31"/>
  <c r="VAA12" i="31"/>
  <c r="UZW12" i="31"/>
  <c r="UZV12" i="31"/>
  <c r="UZT12" i="31"/>
  <c r="UZU12" i="31"/>
  <c r="UZR12" i="31"/>
  <c r="UZQ12" i="31"/>
  <c r="UZO12" i="31"/>
  <c r="UZP12" i="31"/>
  <c r="UZM12" i="31"/>
  <c r="UZL12" i="31"/>
  <c r="UZK12" i="31"/>
  <c r="UZJ12" i="31"/>
  <c r="UZG12" i="31"/>
  <c r="UZF12" i="31"/>
  <c r="UZD12" i="31"/>
  <c r="UZE12" i="31"/>
  <c r="UZB12" i="31"/>
  <c r="UZA12" i="31"/>
  <c r="UYY12" i="31"/>
  <c r="UYZ12" i="31"/>
  <c r="UYW12" i="31"/>
  <c r="UYV12" i="31"/>
  <c r="UYT12" i="31"/>
  <c r="UYU12" i="31"/>
  <c r="UYQ12" i="31"/>
  <c r="UYP12" i="31"/>
  <c r="UYN12" i="31"/>
  <c r="UYO12" i="31"/>
  <c r="UYL12" i="31"/>
  <c r="UYK12" i="31"/>
  <c r="UYJ12" i="31"/>
  <c r="UYI12" i="31"/>
  <c r="UYG12" i="31"/>
  <c r="UYF12" i="31"/>
  <c r="UYD12" i="31"/>
  <c r="UYE12" i="31"/>
  <c r="UYA12" i="31"/>
  <c r="UXZ12" i="31"/>
  <c r="UXX12" i="31"/>
  <c r="UXY12" i="31"/>
  <c r="UXV12" i="31"/>
  <c r="UXU12" i="31"/>
  <c r="UXS12" i="31"/>
  <c r="UXT12" i="31"/>
  <c r="UXQ12" i="31"/>
  <c r="UXP12" i="31"/>
  <c r="UXO12" i="31"/>
  <c r="UXN12" i="31"/>
  <c r="UXK12" i="31"/>
  <c r="UXJ12" i="31"/>
  <c r="UXH12" i="31"/>
  <c r="UXI12" i="31"/>
  <c r="UXF12" i="31"/>
  <c r="UXE12" i="31"/>
  <c r="UXD12" i="31"/>
  <c r="UXC12" i="31"/>
  <c r="UXA12" i="31"/>
  <c r="UWZ12" i="31"/>
  <c r="UWX12" i="31"/>
  <c r="UWY12" i="31"/>
  <c r="UWU12" i="31"/>
  <c r="UWT12" i="31"/>
  <c r="UWR12" i="31"/>
  <c r="UWS12" i="31"/>
  <c r="UWP12" i="31"/>
  <c r="UWO12" i="31"/>
  <c r="UWM12" i="31"/>
  <c r="UWN12" i="31"/>
  <c r="UWK12" i="31"/>
  <c r="UWJ12" i="31"/>
  <c r="UWH12" i="31"/>
  <c r="UWI12" i="31"/>
  <c r="UWE12" i="31"/>
  <c r="UWD12" i="31"/>
  <c r="UWB12" i="31"/>
  <c r="UWC12" i="31"/>
  <c r="UVZ12" i="31"/>
  <c r="UVY12" i="31"/>
  <c r="UVW12" i="31"/>
  <c r="UVX12" i="31"/>
  <c r="UVU12" i="31"/>
  <c r="UVT12" i="31"/>
  <c r="UVR12" i="31"/>
  <c r="UVS12" i="31"/>
  <c r="UVO12" i="31"/>
  <c r="UVN12" i="31"/>
  <c r="UVL12" i="31"/>
  <c r="UVM12" i="31"/>
  <c r="UVJ12" i="31"/>
  <c r="UVI12" i="31"/>
  <c r="UVG12" i="31"/>
  <c r="UVH12" i="31"/>
  <c r="UVE12" i="31"/>
  <c r="UVD12" i="31"/>
  <c r="UVB12" i="31"/>
  <c r="UVC12" i="31"/>
  <c r="UUY12" i="31"/>
  <c r="UUX12" i="31"/>
  <c r="UUV12" i="31"/>
  <c r="UUW12" i="31"/>
  <c r="UUT12" i="31"/>
  <c r="UUS12" i="31"/>
  <c r="UUQ12" i="31"/>
  <c r="UUR12" i="31"/>
  <c r="UUO12" i="31"/>
  <c r="UUN12" i="31"/>
  <c r="UUL12" i="31"/>
  <c r="UUM12" i="31"/>
  <c r="UUI12" i="31"/>
  <c r="UUH12" i="31"/>
  <c r="UUF12" i="31"/>
  <c r="UUG12" i="31"/>
  <c r="UUD12" i="31"/>
  <c r="UUC12" i="31"/>
  <c r="UUA12" i="31"/>
  <c r="UUB12" i="31"/>
  <c r="UTY12" i="31"/>
  <c r="UTX12" i="31"/>
  <c r="UTV12" i="31"/>
  <c r="UTW12" i="31"/>
  <c r="UTS12" i="31"/>
  <c r="UTR12" i="31"/>
  <c r="UTP12" i="31"/>
  <c r="UTQ12" i="31"/>
  <c r="UTN12" i="31"/>
  <c r="UTM12" i="31"/>
  <c r="UTK12" i="31"/>
  <c r="UTL12" i="31"/>
  <c r="UTI12" i="31"/>
  <c r="UTH12" i="31"/>
  <c r="UTF12" i="31"/>
  <c r="UTG12" i="31"/>
  <c r="UTC12" i="31"/>
  <c r="UTB12" i="31"/>
  <c r="USZ12" i="31"/>
  <c r="UTA12" i="31"/>
  <c r="USX12" i="31"/>
  <c r="USW12" i="31"/>
  <c r="USU12" i="31"/>
  <c r="USV12" i="31"/>
  <c r="USS12" i="31"/>
  <c r="USR12" i="31"/>
  <c r="USP12" i="31"/>
  <c r="USQ12" i="31"/>
  <c r="USM12" i="31"/>
  <c r="USL12" i="31"/>
  <c r="USJ12" i="31"/>
  <c r="USK12" i="31"/>
  <c r="USH12" i="31"/>
  <c r="USG12" i="31"/>
  <c r="USE12" i="31"/>
  <c r="USF12" i="31"/>
  <c r="USC12" i="31"/>
  <c r="USB12" i="31"/>
  <c r="URZ12" i="31"/>
  <c r="USA12" i="31"/>
  <c r="URW12" i="31"/>
  <c r="URV12" i="31"/>
  <c r="URT12" i="31"/>
  <c r="URU12" i="31"/>
  <c r="URR12" i="31"/>
  <c r="URQ12" i="31"/>
  <c r="URO12" i="31"/>
  <c r="URP12" i="31"/>
  <c r="URM12" i="31"/>
  <c r="URL12" i="31"/>
  <c r="URJ12" i="31"/>
  <c r="URK12" i="31"/>
  <c r="URG12" i="31"/>
  <c r="URF12" i="31"/>
  <c r="URD12" i="31"/>
  <c r="URE12" i="31"/>
  <c r="URB12" i="31"/>
  <c r="URA12" i="31"/>
  <c r="UQY12" i="31"/>
  <c r="UQZ12" i="31"/>
  <c r="UQW12" i="31"/>
  <c r="UQV12" i="31"/>
  <c r="UQT12" i="31"/>
  <c r="UQU12" i="31"/>
  <c r="UQQ12" i="31"/>
  <c r="UQP12" i="31"/>
  <c r="UQN12" i="31"/>
  <c r="UQO12" i="31"/>
  <c r="UQL12" i="31"/>
  <c r="UQK12" i="31"/>
  <c r="UQI12" i="31"/>
  <c r="UQJ12" i="31"/>
  <c r="UQG12" i="31"/>
  <c r="UQH12" i="31" s="1"/>
  <c r="UQF12" i="31"/>
  <c r="UQE12" i="31"/>
  <c r="UQD12" i="31"/>
  <c r="UQA12" i="31"/>
  <c r="UPZ12" i="31"/>
  <c r="UPX12" i="31"/>
  <c r="UPY12" i="31"/>
  <c r="UPV12" i="31"/>
  <c r="UPU12" i="31"/>
  <c r="UPS12" i="31"/>
  <c r="UPT12" i="31"/>
  <c r="UPQ12" i="31"/>
  <c r="UPR12" i="31" s="1"/>
  <c r="UPP12" i="31"/>
  <c r="UPN12" i="31"/>
  <c r="UPO12" i="31"/>
  <c r="UPK12" i="31"/>
  <c r="UPJ12" i="31"/>
  <c r="UPH12" i="31"/>
  <c r="UPI12" i="31"/>
  <c r="UPF12" i="31"/>
  <c r="UPE12" i="31"/>
  <c r="UPD12" i="31"/>
  <c r="UPC12" i="31"/>
  <c r="UPA12" i="31"/>
  <c r="UOZ12" i="31"/>
  <c r="UOX12" i="31"/>
  <c r="UOY12" i="31"/>
  <c r="UOU12" i="31"/>
  <c r="UOT12" i="31"/>
  <c r="UOR12" i="31"/>
  <c r="UOS12" i="31"/>
  <c r="UOP12" i="31"/>
  <c r="UOO12" i="31"/>
  <c r="UOM12" i="31"/>
  <c r="UON12" i="31"/>
  <c r="UOK12" i="31"/>
  <c r="UOJ12" i="31"/>
  <c r="UOH12" i="31"/>
  <c r="UOI12" i="31"/>
  <c r="UOE12" i="31"/>
  <c r="UOD12" i="31"/>
  <c r="UOC12" i="31"/>
  <c r="UOB12" i="31"/>
  <c r="UNZ12" i="31"/>
  <c r="UNY12" i="31"/>
  <c r="UNW12" i="31"/>
  <c r="UNX12" i="31"/>
  <c r="UNU12" i="31"/>
  <c r="UNT12" i="31"/>
  <c r="UNR12" i="31"/>
  <c r="UNS12" i="31"/>
  <c r="UNO12" i="31"/>
  <c r="UNN12" i="31"/>
  <c r="UNL12" i="31"/>
  <c r="UNM12" i="31"/>
  <c r="UNJ12" i="31"/>
  <c r="UNI12" i="31"/>
  <c r="UNG12" i="31"/>
  <c r="UNH12" i="31"/>
  <c r="UNE12" i="31"/>
  <c r="UND12" i="31"/>
  <c r="UNB12" i="31"/>
  <c r="UNC12" i="31"/>
  <c r="UMY12" i="31"/>
  <c r="UMX12" i="31"/>
  <c r="UMV12" i="31"/>
  <c r="UMW12" i="31"/>
  <c r="UMT12" i="31"/>
  <c r="UMS12" i="31"/>
  <c r="UMQ12" i="31"/>
  <c r="UMR12" i="31"/>
  <c r="UMO12" i="31"/>
  <c r="UMN12" i="31"/>
  <c r="UML12" i="31"/>
  <c r="UMM12" i="31"/>
  <c r="UMI12" i="31"/>
  <c r="UMH12" i="31"/>
  <c r="UMF12" i="31"/>
  <c r="UMG12" i="31"/>
  <c r="UMD12" i="31"/>
  <c r="UMC12" i="31"/>
  <c r="UMA12" i="31"/>
  <c r="UMB12" i="31"/>
  <c r="ULY12" i="31"/>
  <c r="ULX12" i="31"/>
  <c r="ULW12" i="31"/>
  <c r="ULV12" i="31"/>
  <c r="ULS12" i="31"/>
  <c r="ULR12" i="31"/>
  <c r="ULP12" i="31"/>
  <c r="ULQ12" i="31"/>
  <c r="ULN12" i="31"/>
  <c r="ULM12" i="31"/>
  <c r="ULK12" i="31"/>
  <c r="ULL12" i="31"/>
  <c r="ULI12" i="31"/>
  <c r="ULH12" i="31"/>
  <c r="ULF12" i="31"/>
  <c r="ULG12" i="31"/>
  <c r="ULC12" i="31"/>
  <c r="ULB12" i="31"/>
  <c r="UKZ12" i="31"/>
  <c r="ULA12" i="31"/>
  <c r="UKX12" i="31"/>
  <c r="UKW12" i="31"/>
  <c r="UKU12" i="31"/>
  <c r="UKV12" i="31"/>
  <c r="UKS12" i="31"/>
  <c r="UKR12" i="31"/>
  <c r="UKP12" i="31"/>
  <c r="UKQ12" i="31"/>
  <c r="UKM12" i="31"/>
  <c r="UKL12" i="31"/>
  <c r="UKJ12" i="31"/>
  <c r="UKK12" i="31"/>
  <c r="UKH12" i="31"/>
  <c r="UKG12" i="31"/>
  <c r="UKE12" i="31"/>
  <c r="UKF12" i="31"/>
  <c r="UKC12" i="31"/>
  <c r="UKB12" i="31"/>
  <c r="UJZ12" i="31"/>
  <c r="UKA12" i="31"/>
  <c r="UJW12" i="31"/>
  <c r="UJV12" i="31"/>
  <c r="UJT12" i="31"/>
  <c r="UJU12" i="31"/>
  <c r="UJR12" i="31"/>
  <c r="UJQ12" i="31"/>
  <c r="UJO12" i="31"/>
  <c r="UJP12" i="31"/>
  <c r="UJM12" i="31"/>
  <c r="UJL12" i="31"/>
  <c r="UJJ12" i="31"/>
  <c r="UJK12" i="31"/>
  <c r="UJG12" i="31"/>
  <c r="UJF12" i="31"/>
  <c r="UJD12" i="31"/>
  <c r="UJE12" i="31"/>
  <c r="UJB12" i="31"/>
  <c r="UJA12" i="31"/>
  <c r="UIY12" i="31"/>
  <c r="UIZ12" i="31"/>
  <c r="UIW12" i="31"/>
  <c r="UIV12" i="31"/>
  <c r="UIT12" i="31"/>
  <c r="UIU12" i="31"/>
  <c r="UIQ12" i="31"/>
  <c r="UIP12" i="31"/>
  <c r="UIN12" i="31"/>
  <c r="UIO12" i="31"/>
  <c r="UIL12" i="31"/>
  <c r="UIK12" i="31"/>
  <c r="UII12" i="31"/>
  <c r="UIJ12" i="31"/>
  <c r="UIG12" i="31"/>
  <c r="UIF12" i="31"/>
  <c r="UID12" i="31"/>
  <c r="UIE12" i="31"/>
  <c r="UIA12" i="31"/>
  <c r="UHZ12" i="31"/>
  <c r="UHX12" i="31"/>
  <c r="UHY12" i="31"/>
  <c r="UHV12" i="31"/>
  <c r="UHU12" i="31"/>
  <c r="UHS12" i="31"/>
  <c r="UHT12" i="31"/>
  <c r="UHQ12" i="31"/>
  <c r="UHP12" i="31"/>
  <c r="UHN12" i="31"/>
  <c r="UHO12" i="31"/>
  <c r="UHK12" i="31"/>
  <c r="UHJ12" i="31"/>
  <c r="UHH12" i="31"/>
  <c r="UHI12" i="31"/>
  <c r="UHF12" i="31"/>
  <c r="UHE12" i="31"/>
  <c r="UHC12" i="31"/>
  <c r="UHD12" i="31"/>
  <c r="UHA12" i="31"/>
  <c r="UGZ12" i="31"/>
  <c r="UGX12" i="31"/>
  <c r="UGY12" i="31"/>
  <c r="UGU12" i="31"/>
  <c r="UGT12" i="31"/>
  <c r="UGR12" i="31"/>
  <c r="UGS12" i="31"/>
  <c r="UGP12" i="31"/>
  <c r="UGO12" i="31"/>
  <c r="UGM12" i="31"/>
  <c r="UGN12" i="31"/>
  <c r="UGK12" i="31"/>
  <c r="UGJ12" i="31"/>
  <c r="UGH12" i="31"/>
  <c r="UGI12" i="31"/>
  <c r="UGE12" i="31"/>
  <c r="UGD12" i="31"/>
  <c r="UGB12" i="31"/>
  <c r="UGC12" i="31"/>
  <c r="UFZ12" i="31"/>
  <c r="UFY12" i="31"/>
  <c r="UFW12" i="31"/>
  <c r="UFX12" i="31"/>
  <c r="UFU12" i="31"/>
  <c r="UFT12" i="31"/>
  <c r="UFR12" i="31"/>
  <c r="UFS12" i="31"/>
  <c r="UFO12" i="31"/>
  <c r="UFN12" i="31"/>
  <c r="UFL12" i="31"/>
  <c r="UFM12" i="31"/>
  <c r="UFJ12" i="31"/>
  <c r="UFI12" i="31"/>
  <c r="UFH12" i="31"/>
  <c r="UFG12" i="31"/>
  <c r="UFE12" i="31"/>
  <c r="UFD12" i="31"/>
  <c r="UFB12" i="31"/>
  <c r="UFC12" i="31"/>
  <c r="UEY12" i="31"/>
  <c r="UEX12" i="31"/>
  <c r="UEV12" i="31"/>
  <c r="UEW12" i="31"/>
  <c r="UET12" i="31"/>
  <c r="UES12" i="31"/>
  <c r="UEQ12" i="31"/>
  <c r="UER12" i="31"/>
  <c r="UEO12" i="31"/>
  <c r="UEN12" i="31"/>
  <c r="UEL12" i="31"/>
  <c r="UEM12" i="31"/>
  <c r="UEI12" i="31"/>
  <c r="UEH12" i="31"/>
  <c r="UEF12" i="31"/>
  <c r="UEG12" i="31"/>
  <c r="UED12" i="31"/>
  <c r="UEC12" i="31"/>
  <c r="UEA12" i="31"/>
  <c r="UEB12" i="31"/>
  <c r="UDY12" i="31"/>
  <c r="UDX12" i="31"/>
  <c r="UDV12" i="31"/>
  <c r="UDW12" i="31"/>
  <c r="UDS12" i="31"/>
  <c r="UDR12" i="31"/>
  <c r="UDP12" i="31"/>
  <c r="UDQ12" i="31"/>
  <c r="UDN12" i="31"/>
  <c r="UDM12" i="31"/>
  <c r="UDK12" i="31"/>
  <c r="UDL12" i="31"/>
  <c r="UDI12" i="31"/>
  <c r="UDH12" i="31"/>
  <c r="UDF12" i="31"/>
  <c r="UDG12" i="31"/>
  <c r="UDC12" i="31"/>
  <c r="UDB12" i="31"/>
  <c r="UCZ12" i="31"/>
  <c r="UDA12" i="31"/>
  <c r="UCX12" i="31"/>
  <c r="UCW12" i="31"/>
  <c r="UCU12" i="31"/>
  <c r="UCV12" i="31"/>
  <c r="UCS12" i="31"/>
  <c r="UCR12" i="31"/>
  <c r="UCP12" i="31"/>
  <c r="UCQ12" i="31"/>
  <c r="UCM12" i="31"/>
  <c r="UCL12" i="31"/>
  <c r="UCJ12" i="31"/>
  <c r="UCK12" i="31"/>
  <c r="UCH12" i="31"/>
  <c r="UCG12" i="31"/>
  <c r="UCE12" i="31"/>
  <c r="UCF12" i="31"/>
  <c r="UCC12" i="31"/>
  <c r="UCB12" i="31"/>
  <c r="UBZ12" i="31"/>
  <c r="UCA12" i="31"/>
  <c r="UBW12" i="31"/>
  <c r="UBV12" i="31"/>
  <c r="UBT12" i="31"/>
  <c r="UBU12" i="31"/>
  <c r="UBR12" i="31"/>
  <c r="UBQ12" i="31"/>
  <c r="UBO12" i="31"/>
  <c r="UBP12" i="31"/>
  <c r="UBM12" i="31"/>
  <c r="UBL12" i="31"/>
  <c r="UBJ12" i="31"/>
  <c r="UBK12" i="31"/>
  <c r="UBG12" i="31"/>
  <c r="UBF12" i="31"/>
  <c r="UBD12" i="31"/>
  <c r="UBE12" i="31"/>
  <c r="UBB12" i="31"/>
  <c r="UBA12" i="31"/>
  <c r="UAY12" i="31"/>
  <c r="UAZ12" i="31"/>
  <c r="UAW12" i="31"/>
  <c r="UAV12" i="31"/>
  <c r="UAT12" i="31"/>
  <c r="UAU12" i="31"/>
  <c r="UAQ12" i="31"/>
  <c r="UAP12" i="31"/>
  <c r="UAN12" i="31"/>
  <c r="UAO12" i="31"/>
  <c r="UAL12" i="31"/>
  <c r="UAK12" i="31"/>
  <c r="UAI12" i="31"/>
  <c r="UAJ12" i="31"/>
  <c r="UAG12" i="31"/>
  <c r="UAF12" i="31"/>
  <c r="UAD12" i="31"/>
  <c r="UAE12" i="31"/>
  <c r="UAA12" i="31"/>
  <c r="TZZ12" i="31"/>
  <c r="TZX12" i="31"/>
  <c r="TZY12" i="31"/>
  <c r="TZV12" i="31"/>
  <c r="TZU12" i="31"/>
  <c r="TZS12" i="31"/>
  <c r="TZT12" i="31"/>
  <c r="TZQ12" i="31"/>
  <c r="TZP12" i="31"/>
  <c r="TZN12" i="31"/>
  <c r="TZO12" i="31"/>
  <c r="TZK12" i="31"/>
  <c r="TZJ12" i="31"/>
  <c r="TZH12" i="31"/>
  <c r="TZI12" i="31"/>
  <c r="TZF12" i="31"/>
  <c r="TZE12" i="31"/>
  <c r="TZC12" i="31"/>
  <c r="TZD12" i="31"/>
  <c r="TZA12" i="31"/>
  <c r="TYZ12" i="31"/>
  <c r="TYX12" i="31"/>
  <c r="TYY12" i="31"/>
  <c r="TYU12" i="31"/>
  <c r="TYV12" i="31" s="1"/>
  <c r="TYT12" i="31"/>
  <c r="TYS12" i="31"/>
  <c r="TYR12" i="31"/>
  <c r="TYP12" i="31"/>
  <c r="TYO12" i="31"/>
  <c r="TYM12" i="31"/>
  <c r="TYN12" i="31"/>
  <c r="TYK12" i="31"/>
  <c r="TYJ12" i="31"/>
  <c r="TYH12" i="31"/>
  <c r="TYI12" i="31"/>
  <c r="TYE12" i="31"/>
  <c r="TYD12" i="31"/>
  <c r="TYB12" i="31"/>
  <c r="TYC12" i="31"/>
  <c r="TXZ12" i="31"/>
  <c r="TXY12" i="31"/>
  <c r="TXW12" i="31"/>
  <c r="TXX12" i="31"/>
  <c r="TXU12" i="31"/>
  <c r="TXT12" i="31"/>
  <c r="TXR12" i="31"/>
  <c r="TXS12" i="31"/>
  <c r="TXO12" i="31"/>
  <c r="TXN12" i="31"/>
  <c r="TXL12" i="31"/>
  <c r="TXM12" i="31"/>
  <c r="TXJ12" i="31"/>
  <c r="TXI12" i="31"/>
  <c r="TXG12" i="31"/>
  <c r="TXH12" i="31"/>
  <c r="TXE12" i="31"/>
  <c r="TXD12" i="31"/>
  <c r="TXB12" i="31"/>
  <c r="TXC12" i="31"/>
  <c r="TWY12" i="31"/>
  <c r="TWX12" i="31"/>
  <c r="TWV12" i="31"/>
  <c r="TWW12" i="31"/>
  <c r="TWT12" i="31"/>
  <c r="TWS12" i="31"/>
  <c r="TWQ12" i="31"/>
  <c r="TWR12" i="31"/>
  <c r="TWO12" i="31"/>
  <c r="TWN12" i="31"/>
  <c r="TWL12" i="31"/>
  <c r="TWM12" i="31"/>
  <c r="TWI12" i="31"/>
  <c r="TWH12" i="31"/>
  <c r="TWF12" i="31"/>
  <c r="TWG12" i="31"/>
  <c r="TWD12" i="31"/>
  <c r="TWC12" i="31"/>
  <c r="TWA12" i="31"/>
  <c r="TWB12" i="31"/>
  <c r="TVY12" i="31"/>
  <c r="TVX12" i="31"/>
  <c r="TVV12" i="31"/>
  <c r="TVW12" i="31"/>
  <c r="TVS12" i="31"/>
  <c r="TVT12" i="31" s="1"/>
  <c r="TVR12" i="31"/>
  <c r="TVP12" i="31"/>
  <c r="TVQ12" i="31"/>
  <c r="TVN12" i="31"/>
  <c r="TVM12" i="31"/>
  <c r="TVK12" i="31"/>
  <c r="TVL12" i="31"/>
  <c r="TVI12" i="31"/>
  <c r="TVH12" i="31"/>
  <c r="TVF12" i="31"/>
  <c r="TVG12" i="31"/>
  <c r="TVC12" i="31"/>
  <c r="TVB12" i="31"/>
  <c r="TUZ12" i="31"/>
  <c r="TVA12" i="31"/>
  <c r="TUX12" i="31"/>
  <c r="TUW12" i="31"/>
  <c r="TUU12" i="31"/>
  <c r="TUV12" i="31"/>
  <c r="TUS12" i="31"/>
  <c r="TUR12" i="31"/>
  <c r="TUP12" i="31"/>
  <c r="TUQ12" i="31"/>
  <c r="TUM12" i="31"/>
  <c r="TUL12" i="31"/>
  <c r="TUJ12" i="31"/>
  <c r="TUK12" i="31"/>
  <c r="TUH12" i="31"/>
  <c r="TUG12" i="31"/>
  <c r="TUE12" i="31"/>
  <c r="TUF12" i="31"/>
  <c r="TUC12" i="31"/>
  <c r="TUB12" i="31"/>
  <c r="TTZ12" i="31"/>
  <c r="TUA12" i="31"/>
  <c r="TTW12" i="31"/>
  <c r="TTV12" i="31"/>
  <c r="TTT12" i="31"/>
  <c r="TTU12" i="31"/>
  <c r="TTR12" i="31"/>
  <c r="TTQ12" i="31"/>
  <c r="TTO12" i="31"/>
  <c r="TTP12" i="31"/>
  <c r="TTM12" i="31"/>
  <c r="TTL12" i="31"/>
  <c r="TTJ12" i="31"/>
  <c r="TTK12" i="31"/>
  <c r="TTG12" i="31"/>
  <c r="TTF12" i="31"/>
  <c r="TTD12" i="31"/>
  <c r="TTE12" i="31"/>
  <c r="TTB12" i="31"/>
  <c r="TTA12" i="31"/>
  <c r="TSY12" i="31"/>
  <c r="TSZ12" i="31"/>
  <c r="TSW12" i="31"/>
  <c r="TSV12" i="31"/>
  <c r="TST12" i="31"/>
  <c r="TSU12" i="31"/>
  <c r="TSQ12" i="31"/>
  <c r="TSP12" i="31"/>
  <c r="TSN12" i="31"/>
  <c r="TSO12" i="31"/>
  <c r="TSL12" i="31"/>
  <c r="TSK12" i="31"/>
  <c r="TSI12" i="31"/>
  <c r="TSJ12" i="31"/>
  <c r="TSG12" i="31"/>
  <c r="TSF12" i="31"/>
  <c r="TSD12" i="31"/>
  <c r="TSE12" i="31"/>
  <c r="TSA12" i="31"/>
  <c r="TRZ12" i="31"/>
  <c r="TRX12" i="31"/>
  <c r="TRY12" i="31"/>
  <c r="TRV12" i="31"/>
  <c r="TRU12" i="31"/>
  <c r="TRS12" i="31"/>
  <c r="TRT12" i="31"/>
  <c r="TRQ12" i="31"/>
  <c r="TRP12" i="31"/>
  <c r="TRN12" i="31"/>
  <c r="TRO12" i="31"/>
  <c r="TRK12" i="31"/>
  <c r="TRJ12" i="31"/>
  <c r="TRH12" i="31"/>
  <c r="TRI12" i="31"/>
  <c r="TRF12" i="31"/>
  <c r="TRE12" i="31"/>
  <c r="TRD12" i="31"/>
  <c r="TRC12" i="31"/>
  <c r="TRA12" i="31"/>
  <c r="TQZ12" i="31"/>
  <c r="TQX12" i="31"/>
  <c r="TQY12" i="31"/>
  <c r="TQU12" i="31"/>
  <c r="TQT12" i="31"/>
  <c r="TQR12" i="31"/>
  <c r="TQS12" i="31"/>
  <c r="TQP12" i="31"/>
  <c r="TQO12" i="31"/>
  <c r="TQM12" i="31"/>
  <c r="TQN12" i="31"/>
  <c r="TQK12" i="31"/>
  <c r="TQJ12" i="31"/>
  <c r="TQH12" i="31"/>
  <c r="TQI12" i="31"/>
  <c r="TQE12" i="31"/>
  <c r="TQD12" i="31"/>
  <c r="TQB12" i="31"/>
  <c r="TQC12" i="31"/>
  <c r="TPZ12" i="31"/>
  <c r="TPY12" i="31"/>
  <c r="TPX12" i="31"/>
  <c r="TPW12" i="31"/>
  <c r="TPU12" i="31"/>
  <c r="TPT12" i="31"/>
  <c r="TPR12" i="31"/>
  <c r="TPS12" i="31"/>
  <c r="TPO12" i="31"/>
  <c r="TPN12" i="31"/>
  <c r="TPL12" i="31"/>
  <c r="TPM12" i="31"/>
  <c r="TPJ12" i="31"/>
  <c r="TPI12" i="31"/>
  <c r="TPG12" i="31"/>
  <c r="TPH12" i="31"/>
  <c r="TPE12" i="31"/>
  <c r="TPD12" i="31"/>
  <c r="TPB12" i="31"/>
  <c r="TPC12" i="31"/>
  <c r="TOY12" i="31"/>
  <c r="TOX12" i="31"/>
  <c r="TOV12" i="31"/>
  <c r="TOW12" i="31"/>
  <c r="TOT12" i="31"/>
  <c r="TOS12" i="31"/>
  <c r="TOQ12" i="31"/>
  <c r="TOR12" i="31"/>
  <c r="TOO12" i="31"/>
  <c r="TON12" i="31"/>
  <c r="TOL12" i="31"/>
  <c r="TOM12" i="31"/>
  <c r="TOI12" i="31"/>
  <c r="TOH12" i="31"/>
  <c r="TOF12" i="31"/>
  <c r="TOG12" i="31"/>
  <c r="TOD12" i="31"/>
  <c r="TOC12" i="31"/>
  <c r="TOB12" i="31"/>
  <c r="TOA12" i="31"/>
  <c r="TNY12" i="31"/>
  <c r="TNX12" i="31"/>
  <c r="TNV12" i="31"/>
  <c r="TNW12" i="31"/>
  <c r="TNS12" i="31"/>
  <c r="TNR12" i="31"/>
  <c r="TNP12" i="31"/>
  <c r="TNQ12" i="31"/>
  <c r="TNN12" i="31"/>
  <c r="TNM12" i="31"/>
  <c r="TNK12" i="31"/>
  <c r="TNL12" i="31"/>
  <c r="TNI12" i="31"/>
  <c r="TNH12" i="31"/>
  <c r="TNF12" i="31"/>
  <c r="TNG12" i="31"/>
  <c r="TNC12" i="31"/>
  <c r="TNB12" i="31"/>
  <c r="TMZ12" i="31"/>
  <c r="TNA12" i="31"/>
  <c r="TMX12" i="31"/>
  <c r="TMW12" i="31"/>
  <c r="TMU12" i="31"/>
  <c r="TMV12" i="31"/>
  <c r="TMS12" i="31"/>
  <c r="TMR12" i="31"/>
  <c r="TMP12" i="31"/>
  <c r="TMQ12" i="31"/>
  <c r="TMM12" i="31"/>
  <c r="TML12" i="31"/>
  <c r="TMJ12" i="31"/>
  <c r="TMK12" i="31"/>
  <c r="TMH12" i="31"/>
  <c r="TMG12" i="31"/>
  <c r="TME12" i="31"/>
  <c r="TMF12" i="31"/>
  <c r="TMC12" i="31"/>
  <c r="TMB12" i="31"/>
  <c r="TLZ12" i="31"/>
  <c r="TMA12" i="31"/>
  <c r="TLW12" i="31"/>
  <c r="TLV12" i="31"/>
  <c r="TLT12" i="31"/>
  <c r="TLU12" i="31"/>
  <c r="TLR12" i="31"/>
  <c r="TLQ12" i="31"/>
  <c r="TLO12" i="31"/>
  <c r="TLP12" i="31"/>
  <c r="TLM12" i="31"/>
  <c r="TLL12" i="31"/>
  <c r="TLJ12" i="31"/>
  <c r="TLK12" i="31"/>
  <c r="TLG12" i="31"/>
  <c r="TLF12" i="31"/>
  <c r="TLD12" i="31"/>
  <c r="TLE12" i="31"/>
  <c r="TLB12" i="31"/>
  <c r="TLA12" i="31"/>
  <c r="TKY12" i="31"/>
  <c r="TKZ12" i="31"/>
  <c r="TKW12" i="31"/>
  <c r="TKV12" i="31"/>
  <c r="TKT12" i="31"/>
  <c r="TKU12" i="31"/>
  <c r="TKQ12" i="31"/>
  <c r="TKP12" i="31"/>
  <c r="TKN12" i="31"/>
  <c r="TKO12" i="31"/>
  <c r="TKL12" i="31"/>
  <c r="TKK12" i="31"/>
  <c r="TKI12" i="31"/>
  <c r="TKJ12" i="31"/>
  <c r="TKG12" i="31"/>
  <c r="TKF12" i="31"/>
  <c r="TKD12" i="31"/>
  <c r="TKE12" i="31"/>
  <c r="TKA12" i="31"/>
  <c r="TJZ12" i="31"/>
  <c r="TJX12" i="31"/>
  <c r="TJY12" i="31"/>
  <c r="TJV12" i="31"/>
  <c r="TJU12" i="31"/>
  <c r="TJS12" i="31"/>
  <c r="TJT12" i="31"/>
  <c r="TJQ12" i="31"/>
  <c r="TJP12" i="31"/>
  <c r="TJN12" i="31"/>
  <c r="TJO12" i="31"/>
  <c r="TJK12" i="31"/>
  <c r="TJJ12" i="31"/>
  <c r="TJH12" i="31"/>
  <c r="TJI12" i="31"/>
  <c r="TJF12" i="31"/>
  <c r="TJE12" i="31"/>
  <c r="TJC12" i="31"/>
  <c r="TJD12" i="31"/>
  <c r="TJA12" i="31"/>
  <c r="TIZ12" i="31"/>
  <c r="TIX12" i="31"/>
  <c r="TIY12" i="31"/>
  <c r="TIU12" i="31"/>
  <c r="TIT12" i="31"/>
  <c r="TIR12" i="31"/>
  <c r="TIS12" i="31"/>
  <c r="TIP12" i="31"/>
  <c r="TIO12" i="31"/>
  <c r="TIM12" i="31"/>
  <c r="TIN12" i="31"/>
  <c r="TIK12" i="31"/>
  <c r="TIJ12" i="31"/>
  <c r="TIH12" i="31"/>
  <c r="TII12" i="31"/>
  <c r="TIE12" i="31"/>
  <c r="TID12" i="31"/>
  <c r="TIB12" i="31"/>
  <c r="TIC12" i="31"/>
  <c r="THZ12" i="31"/>
  <c r="THY12" i="31"/>
  <c r="THW12" i="31"/>
  <c r="THX12" i="31"/>
  <c r="THU12" i="31"/>
  <c r="THT12" i="31"/>
  <c r="THR12" i="31"/>
  <c r="THS12" i="31"/>
  <c r="THO12" i="31"/>
  <c r="THN12" i="31"/>
  <c r="THL12" i="31"/>
  <c r="THM12" i="31"/>
  <c r="THJ12" i="31"/>
  <c r="THI12" i="31"/>
  <c r="THG12" i="31"/>
  <c r="THH12" i="31"/>
  <c r="THE12" i="31"/>
  <c r="THD12" i="31"/>
  <c r="THC12" i="31"/>
  <c r="THB12" i="31"/>
  <c r="TGY12" i="31"/>
  <c r="TGX12" i="31"/>
  <c r="TGV12" i="31"/>
  <c r="TGW12" i="31"/>
  <c r="TGT12" i="31"/>
  <c r="TGS12" i="31"/>
  <c r="TGQ12" i="31"/>
  <c r="TGR12" i="31"/>
  <c r="TGO12" i="31"/>
  <c r="TGN12" i="31"/>
  <c r="TGL12" i="31"/>
  <c r="TGM12" i="31"/>
  <c r="TGI12" i="31"/>
  <c r="TGH12" i="31"/>
  <c r="TGF12" i="31"/>
  <c r="TGG12" i="31"/>
  <c r="TGD12" i="31"/>
  <c r="TGC12" i="31"/>
  <c r="TGA12" i="31"/>
  <c r="TGB12" i="31"/>
  <c r="TFY12" i="31"/>
  <c r="TFX12" i="31"/>
  <c r="TFV12" i="31"/>
  <c r="TFW12" i="31"/>
  <c r="TFS12" i="31"/>
  <c r="TFR12" i="31"/>
  <c r="TFP12" i="31"/>
  <c r="TFQ12" i="31"/>
  <c r="TFN12" i="31"/>
  <c r="TFM12" i="31"/>
  <c r="TFK12" i="31"/>
  <c r="TFL12" i="31"/>
  <c r="TFI12" i="31"/>
  <c r="TFH12" i="31"/>
  <c r="TFF12" i="31"/>
  <c r="TFG12" i="31"/>
  <c r="TFC12" i="31"/>
  <c r="TFB12" i="31"/>
  <c r="TEZ12" i="31"/>
  <c r="TFA12" i="31"/>
  <c r="TEX12" i="31"/>
  <c r="TEW12" i="31"/>
  <c r="TEU12" i="31"/>
  <c r="TEV12" i="31"/>
  <c r="TES12" i="31"/>
  <c r="TER12" i="31"/>
  <c r="TEP12" i="31"/>
  <c r="TEQ12" i="31"/>
  <c r="TEM12" i="31"/>
  <c r="TEL12" i="31"/>
  <c r="TEJ12" i="31"/>
  <c r="TEK12" i="31"/>
  <c r="TEH12" i="31"/>
  <c r="TEG12" i="31"/>
  <c r="TEE12" i="31"/>
  <c r="TEF12" i="31"/>
  <c r="TEC12" i="31"/>
  <c r="TEB12" i="31"/>
  <c r="TDZ12" i="31"/>
  <c r="TEA12" i="31"/>
  <c r="TDW12" i="31"/>
  <c r="TDV12" i="31"/>
  <c r="TDT12" i="31"/>
  <c r="TDU12" i="31"/>
  <c r="TDR12" i="31"/>
  <c r="TDQ12" i="31"/>
  <c r="TDO12" i="31"/>
  <c r="TDP12" i="31"/>
  <c r="TDM12" i="31"/>
  <c r="TDL12" i="31"/>
  <c r="TDJ12" i="31"/>
  <c r="TDK12" i="31"/>
  <c r="TDG12" i="31"/>
  <c r="TDF12" i="31"/>
  <c r="TDD12" i="31"/>
  <c r="TDE12" i="31"/>
  <c r="TDB12" i="31"/>
  <c r="TDA12" i="31"/>
  <c r="TCY12" i="31"/>
  <c r="TCZ12" i="31"/>
  <c r="TCW12" i="31"/>
  <c r="TCV12" i="31"/>
  <c r="TCT12" i="31"/>
  <c r="TCU12" i="31"/>
  <c r="TCQ12" i="31"/>
  <c r="TCR12" i="31" s="1"/>
  <c r="TCP12" i="31"/>
  <c r="TCO12" i="31"/>
  <c r="TCN12" i="31"/>
  <c r="TCL12" i="31"/>
  <c r="TCK12" i="31"/>
  <c r="TCI12" i="31"/>
  <c r="TCJ12" i="31"/>
  <c r="TCG12" i="31"/>
  <c r="TCF12" i="31"/>
  <c r="TCD12" i="31"/>
  <c r="TCE12" i="31"/>
  <c r="TCA12" i="31"/>
  <c r="TBZ12" i="31"/>
  <c r="TBX12" i="31"/>
  <c r="TBY12" i="31"/>
  <c r="TBV12" i="31"/>
  <c r="TBU12" i="31"/>
  <c r="TBS12" i="31"/>
  <c r="TBT12" i="31"/>
  <c r="TBQ12" i="31"/>
  <c r="TBR12" i="31" s="1"/>
  <c r="TBP12" i="31"/>
  <c r="TBO12" i="31"/>
  <c r="TBN12" i="31"/>
  <c r="TBK12" i="31"/>
  <c r="TBJ12" i="31"/>
  <c r="TBH12" i="31"/>
  <c r="TBI12" i="31"/>
  <c r="TBF12" i="31"/>
  <c r="TBE12" i="31"/>
  <c r="TBC12" i="31"/>
  <c r="TBD12" i="31"/>
  <c r="TBA12" i="31"/>
  <c r="TAZ12" i="31"/>
  <c r="TAX12" i="31"/>
  <c r="TAY12" i="31"/>
  <c r="TAU12" i="31"/>
  <c r="TAT12" i="31"/>
  <c r="TAR12" i="31"/>
  <c r="TAS12" i="31"/>
  <c r="TAP12" i="31"/>
  <c r="TAO12" i="31"/>
  <c r="TAM12" i="31"/>
  <c r="TAN12" i="31"/>
  <c r="TAK12" i="31"/>
  <c r="TAJ12" i="31"/>
  <c r="TAH12" i="31"/>
  <c r="TAI12" i="31"/>
  <c r="TAE12" i="31"/>
  <c r="TAD12" i="31"/>
  <c r="TAB12" i="31"/>
  <c r="TAC12" i="31"/>
  <c r="SZZ12" i="31"/>
  <c r="TAA12" i="31" s="1"/>
  <c r="SZY12" i="31"/>
  <c r="SZW12" i="31"/>
  <c r="SZX12" i="31"/>
  <c r="SZU12" i="31"/>
  <c r="SZT12" i="31"/>
  <c r="SZR12" i="31"/>
  <c r="SZS12" i="31"/>
  <c r="SZO12" i="31"/>
  <c r="SZN12" i="31"/>
  <c r="SZL12" i="31"/>
  <c r="SZM12" i="31"/>
  <c r="SZJ12" i="31"/>
  <c r="SZI12" i="31"/>
  <c r="SZG12" i="31"/>
  <c r="SZH12" i="31"/>
  <c r="SZE12" i="31"/>
  <c r="SZD12" i="31"/>
  <c r="SZB12" i="31"/>
  <c r="SZC12" i="31"/>
  <c r="SYY12" i="31"/>
  <c r="SYX12" i="31"/>
  <c r="SYV12" i="31"/>
  <c r="SYW12" i="31"/>
  <c r="SYT12" i="31"/>
  <c r="SYS12" i="31"/>
  <c r="SYQ12" i="31"/>
  <c r="SYR12" i="31"/>
  <c r="SYO12" i="31"/>
  <c r="SYN12" i="31"/>
  <c r="SYL12" i="31"/>
  <c r="SYM12" i="31"/>
  <c r="SYI12" i="31"/>
  <c r="SYH12" i="31"/>
  <c r="SYF12" i="31"/>
  <c r="SYG12" i="31"/>
  <c r="SYD12" i="31"/>
  <c r="SYC12" i="31"/>
  <c r="SYA12" i="31"/>
  <c r="SYB12" i="31"/>
  <c r="SXY12" i="31"/>
  <c r="SXX12" i="31"/>
  <c r="SXV12" i="31"/>
  <c r="SXW12" i="31"/>
  <c r="SXS12" i="31"/>
  <c r="SXR12" i="31"/>
  <c r="SXP12" i="31"/>
  <c r="SXQ12" i="31"/>
  <c r="SXN12" i="31"/>
  <c r="SXM12" i="31"/>
  <c r="SXK12" i="31"/>
  <c r="SXL12" i="31"/>
  <c r="SXI12" i="31"/>
  <c r="SXH12" i="31"/>
  <c r="SXG12" i="31"/>
  <c r="SXF12" i="31"/>
  <c r="SXC12" i="31"/>
  <c r="SXB12" i="31"/>
  <c r="SWZ12" i="31"/>
  <c r="SXA12" i="31"/>
  <c r="SWX12" i="31"/>
  <c r="SWW12" i="31"/>
  <c r="SWU12" i="31"/>
  <c r="SWV12" i="31"/>
  <c r="SWS12" i="31"/>
  <c r="SWR12" i="31"/>
  <c r="SWP12" i="31"/>
  <c r="SWQ12" i="31"/>
  <c r="SWM12" i="31"/>
  <c r="SWL12" i="31"/>
  <c r="SWJ12" i="31"/>
  <c r="SWK12" i="31"/>
  <c r="SWH12" i="31"/>
  <c r="SWG12" i="31"/>
  <c r="SWE12" i="31"/>
  <c r="SWF12" i="31"/>
  <c r="SWC12" i="31"/>
  <c r="SWB12" i="31"/>
  <c r="SVZ12" i="31"/>
  <c r="SWA12" i="31"/>
  <c r="SVW12" i="31"/>
  <c r="SVV12" i="31"/>
  <c r="SVT12" i="31"/>
  <c r="SVU12" i="31"/>
  <c r="SVR12" i="31"/>
  <c r="SVQ12" i="31"/>
  <c r="SVO12" i="31"/>
  <c r="SVP12" i="31"/>
  <c r="SVM12" i="31"/>
  <c r="SVL12" i="31"/>
  <c r="SVJ12" i="31"/>
  <c r="SVK12" i="31"/>
  <c r="SVG12" i="31"/>
  <c r="SVF12" i="31"/>
  <c r="SVD12" i="31"/>
  <c r="SVE12" i="31"/>
  <c r="SVB12" i="31"/>
  <c r="SVA12" i="31"/>
  <c r="SUY12" i="31"/>
  <c r="SUZ12" i="31"/>
  <c r="SUW12" i="31"/>
  <c r="SUV12" i="31"/>
  <c r="SUT12" i="31"/>
  <c r="SUU12" i="31"/>
  <c r="SUQ12" i="31"/>
  <c r="SUP12" i="31"/>
  <c r="SUN12" i="31"/>
  <c r="SUO12" i="31"/>
  <c r="SUL12" i="31"/>
  <c r="SUK12" i="31"/>
  <c r="SUI12" i="31"/>
  <c r="SUJ12" i="31"/>
  <c r="SUG12" i="31"/>
  <c r="SUF12" i="31"/>
  <c r="SUD12" i="31"/>
  <c r="SUE12" i="31"/>
  <c r="SUA12" i="31"/>
  <c r="STZ12" i="31"/>
  <c r="STX12" i="31"/>
  <c r="STY12" i="31"/>
  <c r="STV12" i="31"/>
  <c r="STU12" i="31"/>
  <c r="STS12" i="31"/>
  <c r="STT12" i="31"/>
  <c r="STQ12" i="31"/>
  <c r="STP12" i="31"/>
  <c r="STN12" i="31"/>
  <c r="STO12" i="31"/>
  <c r="STK12" i="31"/>
  <c r="STJ12" i="31"/>
  <c r="STH12" i="31"/>
  <c r="STI12" i="31"/>
  <c r="STF12" i="31"/>
  <c r="STE12" i="31"/>
  <c r="STC12" i="31"/>
  <c r="STD12" i="31"/>
  <c r="STA12" i="31"/>
  <c r="SSZ12" i="31"/>
  <c r="SSX12" i="31"/>
  <c r="SSY12" i="31"/>
  <c r="SSU12" i="31"/>
  <c r="SST12" i="31"/>
  <c r="SSR12" i="31"/>
  <c r="SSS12" i="31"/>
  <c r="SSP12" i="31"/>
  <c r="SSO12" i="31"/>
  <c r="SSM12" i="31"/>
  <c r="SSN12" i="31"/>
  <c r="SSK12" i="31"/>
  <c r="SSJ12" i="31"/>
  <c r="SSH12" i="31"/>
  <c r="SSI12" i="31"/>
  <c r="SSE12" i="31"/>
  <c r="SSD12" i="31"/>
  <c r="SSB12" i="31"/>
  <c r="SSC12" i="31"/>
  <c r="SRZ12" i="31"/>
  <c r="SRY12" i="31"/>
  <c r="SRW12" i="31"/>
  <c r="SRX12" i="31"/>
  <c r="SRU12" i="31"/>
  <c r="SRT12" i="31"/>
  <c r="SRR12" i="31"/>
  <c r="SRS12" i="31"/>
  <c r="SRO12" i="31"/>
  <c r="SRN12" i="31"/>
  <c r="SRL12" i="31"/>
  <c r="SRM12" i="31"/>
  <c r="SRJ12" i="31"/>
  <c r="SRI12" i="31"/>
  <c r="SRG12" i="31"/>
  <c r="SRH12" i="31"/>
  <c r="SRE12" i="31"/>
  <c r="SRD12" i="31"/>
  <c r="SRB12" i="31"/>
  <c r="SRC12" i="31"/>
  <c r="SQY12" i="31"/>
  <c r="SQX12" i="31"/>
  <c r="SQV12" i="31"/>
  <c r="SQW12" i="31"/>
  <c r="SQT12" i="31"/>
  <c r="SQS12" i="31"/>
  <c r="SQQ12" i="31"/>
  <c r="SQR12" i="31"/>
  <c r="SQO12" i="31"/>
  <c r="SQN12" i="31"/>
  <c r="SQL12" i="31"/>
  <c r="SQM12" i="31"/>
  <c r="SQI12" i="31"/>
  <c r="SQH12" i="31"/>
  <c r="SQF12" i="31"/>
  <c r="SQG12" i="31"/>
  <c r="SQD12" i="31"/>
  <c r="SQC12" i="31"/>
  <c r="SQA12" i="31"/>
  <c r="SQB12" i="31"/>
  <c r="SPY12" i="31"/>
  <c r="SPX12" i="31"/>
  <c r="SPV12" i="31"/>
  <c r="SPW12" i="31"/>
  <c r="SPS12" i="31"/>
  <c r="SPR12" i="31"/>
  <c r="SPP12" i="31"/>
  <c r="SPQ12" i="31"/>
  <c r="SPN12" i="31"/>
  <c r="SPM12" i="31"/>
  <c r="SPL12" i="31"/>
  <c r="SPK12" i="31"/>
  <c r="SPI12" i="31"/>
  <c r="SPH12" i="31"/>
  <c r="SPG12" i="31"/>
  <c r="SPF12" i="31"/>
  <c r="SPC12" i="31"/>
  <c r="SPB12" i="31"/>
  <c r="SOZ12" i="31"/>
  <c r="SPA12" i="31"/>
  <c r="SOX12" i="31"/>
  <c r="SOW12" i="31"/>
  <c r="SOU12" i="31"/>
  <c r="SOV12" i="31"/>
  <c r="SOS12" i="31"/>
  <c r="SOR12" i="31"/>
  <c r="SOP12" i="31"/>
  <c r="SOQ12" i="31"/>
  <c r="SOM12" i="31"/>
  <c r="SOL12" i="31"/>
  <c r="SOJ12" i="31"/>
  <c r="SOK12" i="31"/>
  <c r="SOH12" i="31"/>
  <c r="SOG12" i="31"/>
  <c r="SOE12" i="31"/>
  <c r="SOF12" i="31"/>
  <c r="SOC12" i="31"/>
  <c r="SOB12" i="31"/>
  <c r="SNZ12" i="31"/>
  <c r="SOA12" i="31"/>
  <c r="SNW12" i="31"/>
  <c r="SNV12" i="31"/>
  <c r="SNT12" i="31"/>
  <c r="SNU12" i="31"/>
  <c r="SNR12" i="31"/>
  <c r="SNQ12" i="31"/>
  <c r="SNP12" i="31"/>
  <c r="SNO12" i="31"/>
  <c r="SNM12" i="31"/>
  <c r="SNL12" i="31"/>
  <c r="SNJ12" i="31"/>
  <c r="SNK12" i="31"/>
  <c r="SNG12" i="31"/>
  <c r="SNF12" i="31"/>
  <c r="SND12" i="31"/>
  <c r="SNE12" i="31"/>
  <c r="SNB12" i="31"/>
  <c r="SNA12" i="31"/>
  <c r="SMY12" i="31"/>
  <c r="SMZ12" i="31"/>
  <c r="SMW12" i="31"/>
  <c r="SMV12" i="31"/>
  <c r="SMT12" i="31"/>
  <c r="SMU12" i="31"/>
  <c r="SMQ12" i="31"/>
  <c r="SMP12" i="31"/>
  <c r="SMN12" i="31"/>
  <c r="SMO12" i="31"/>
  <c r="SML12" i="31"/>
  <c r="SMK12" i="31"/>
  <c r="SMI12" i="31"/>
  <c r="SMJ12" i="31"/>
  <c r="SMG12" i="31"/>
  <c r="SMF12" i="31"/>
  <c r="SMD12" i="31"/>
  <c r="SME12" i="31"/>
  <c r="SMA12" i="31"/>
  <c r="SLZ12" i="31"/>
  <c r="SLX12" i="31"/>
  <c r="SLY12" i="31"/>
  <c r="SLV12" i="31"/>
  <c r="SLU12" i="31"/>
  <c r="SLS12" i="31"/>
  <c r="SLT12" i="31"/>
  <c r="SLQ12" i="31"/>
  <c r="SLP12" i="31"/>
  <c r="SLN12" i="31"/>
  <c r="SLO12" i="31"/>
  <c r="SLK12" i="31"/>
  <c r="SLJ12" i="31"/>
  <c r="SLH12" i="31"/>
  <c r="SLI12" i="31"/>
  <c r="SLF12" i="31"/>
  <c r="SLE12" i="31"/>
  <c r="SLC12" i="31"/>
  <c r="SLD12" i="31"/>
  <c r="SLA12" i="31"/>
  <c r="SKZ12" i="31"/>
  <c r="SKX12" i="31"/>
  <c r="SKY12" i="31"/>
  <c r="SKU12" i="31"/>
  <c r="SKT12" i="31"/>
  <c r="SKR12" i="31"/>
  <c r="SKS12" i="31"/>
  <c r="SKP12" i="31"/>
  <c r="SKO12" i="31"/>
  <c r="SKM12" i="31"/>
  <c r="SKN12" i="31"/>
  <c r="SKK12" i="31"/>
  <c r="SKJ12" i="31"/>
  <c r="SKH12" i="31"/>
  <c r="SKI12" i="31"/>
  <c r="SKE12" i="31"/>
  <c r="SKD12" i="31"/>
  <c r="SKB12" i="31"/>
  <c r="SKC12" i="31"/>
  <c r="SJZ12" i="31"/>
  <c r="SJY12" i="31"/>
  <c r="SJW12" i="31"/>
  <c r="SJX12" i="31"/>
  <c r="SJU12" i="31"/>
  <c r="SJT12" i="31"/>
  <c r="SJR12" i="31"/>
  <c r="SJS12" i="31"/>
  <c r="SJO12" i="31"/>
  <c r="SJN12" i="31"/>
  <c r="SJL12" i="31"/>
  <c r="SJM12" i="31"/>
  <c r="SJJ12" i="31"/>
  <c r="SJI12" i="31"/>
  <c r="SJG12" i="31"/>
  <c r="SJH12" i="31"/>
  <c r="SJE12" i="31"/>
  <c r="SJD12" i="31"/>
  <c r="SJB12" i="31"/>
  <c r="SJC12" i="31"/>
  <c r="SIY12" i="31"/>
  <c r="SIX12" i="31"/>
  <c r="SIV12" i="31"/>
  <c r="SIW12" i="31"/>
  <c r="SIT12" i="31"/>
  <c r="SIS12" i="31"/>
  <c r="SIQ12" i="31"/>
  <c r="SIR12" i="31"/>
  <c r="SIO12" i="31"/>
  <c r="SIN12" i="31"/>
  <c r="SIL12" i="31"/>
  <c r="SIM12" i="31"/>
  <c r="SII12" i="31"/>
  <c r="SIH12" i="31"/>
  <c r="SIF12" i="31"/>
  <c r="SIG12" i="31"/>
  <c r="SID12" i="31"/>
  <c r="SIC12" i="31"/>
  <c r="SIA12" i="31"/>
  <c r="SIB12" i="31"/>
  <c r="SHY12" i="31"/>
  <c r="SHX12" i="31"/>
  <c r="SHV12" i="31"/>
  <c r="SHW12" i="31"/>
  <c r="SHS12" i="31"/>
  <c r="SHR12" i="31"/>
  <c r="SHP12" i="31"/>
  <c r="SHQ12" i="31"/>
  <c r="SHN12" i="31"/>
  <c r="SHM12" i="31"/>
  <c r="SHK12" i="31"/>
  <c r="SHL12" i="31"/>
  <c r="SHI12" i="31"/>
  <c r="SHH12" i="31"/>
  <c r="SHF12" i="31"/>
  <c r="SHG12" i="31"/>
  <c r="SHC12" i="31"/>
  <c r="SHB12" i="31"/>
  <c r="SGZ12" i="31"/>
  <c r="SHA12" i="31"/>
  <c r="SGX12" i="31"/>
  <c r="SGW12" i="31"/>
  <c r="SGU12" i="31"/>
  <c r="SGV12" i="31"/>
  <c r="SGS12" i="31"/>
  <c r="SGR12" i="31"/>
  <c r="SGP12" i="31"/>
  <c r="SGQ12" i="31"/>
  <c r="SGM12" i="31"/>
  <c r="SGL12" i="31"/>
  <c r="SGJ12" i="31"/>
  <c r="SGK12" i="31"/>
  <c r="SGH12" i="31"/>
  <c r="SGG12" i="31"/>
  <c r="SGE12" i="31"/>
  <c r="SGF12" i="31"/>
  <c r="SGC12" i="31"/>
  <c r="SGB12" i="31"/>
  <c r="SFZ12" i="31"/>
  <c r="SGA12" i="31"/>
  <c r="SFW12" i="31"/>
  <c r="SFV12" i="31"/>
  <c r="SFT12" i="31"/>
  <c r="SFU12" i="31"/>
  <c r="SFR12" i="31"/>
  <c r="SFQ12" i="31"/>
  <c r="SFO12" i="31"/>
  <c r="SFP12" i="31"/>
  <c r="SFM12" i="31"/>
  <c r="SFL12" i="31"/>
  <c r="SFJ12" i="31"/>
  <c r="SFK12" i="31"/>
  <c r="SFG12" i="31"/>
  <c r="SFF12" i="31"/>
  <c r="SFD12" i="31"/>
  <c r="SFE12" i="31"/>
  <c r="SFB12" i="31"/>
  <c r="SFA12" i="31"/>
  <c r="SEY12" i="31"/>
  <c r="SEZ12" i="31"/>
  <c r="SEW12" i="31"/>
  <c r="SEV12" i="31"/>
  <c r="SET12" i="31"/>
  <c r="SEU12" i="31"/>
  <c r="SEQ12" i="31"/>
  <c r="SEP12" i="31"/>
  <c r="SEN12" i="31"/>
  <c r="SEO12" i="31"/>
  <c r="SEL12" i="31"/>
  <c r="SEK12" i="31"/>
  <c r="SEI12" i="31"/>
  <c r="SEJ12" i="31"/>
  <c r="SEG12" i="31"/>
  <c r="SEF12" i="31"/>
  <c r="SED12" i="31"/>
  <c r="SEE12" i="31"/>
  <c r="SEA12" i="31"/>
  <c r="SEB12" i="31" s="1"/>
  <c r="SDZ12" i="31"/>
  <c r="SDY12" i="31"/>
  <c r="SDX12" i="31"/>
  <c r="SDV12" i="31"/>
  <c r="SDU12" i="31"/>
  <c r="SDS12" i="31"/>
  <c r="SDT12" i="31"/>
  <c r="SDQ12" i="31"/>
  <c r="SDP12" i="31"/>
  <c r="SDN12" i="31"/>
  <c r="SDO12" i="31"/>
  <c r="SDK12" i="31"/>
  <c r="SDJ12" i="31"/>
  <c r="SDH12" i="31"/>
  <c r="SDI12" i="31"/>
  <c r="SDF12" i="31"/>
  <c r="SDE12" i="31"/>
  <c r="SDC12" i="31"/>
  <c r="SDD12" i="31"/>
  <c r="SDA12" i="31"/>
  <c r="SCZ12" i="31"/>
  <c r="SCX12" i="31"/>
  <c r="SCY12" i="31"/>
  <c r="SCU12" i="31"/>
  <c r="SCT12" i="31"/>
  <c r="SCR12" i="31"/>
  <c r="SCS12" i="31"/>
  <c r="SCP12" i="31"/>
  <c r="SCO12" i="31"/>
  <c r="SCM12" i="31"/>
  <c r="SCN12" i="31"/>
  <c r="SCK12" i="31"/>
  <c r="SCL12" i="31" s="1"/>
  <c r="SCJ12" i="31"/>
  <c r="SCI12" i="31"/>
  <c r="SCH12" i="31"/>
  <c r="SCE12" i="31"/>
  <c r="SCD12" i="31"/>
  <c r="SCB12" i="31"/>
  <c r="SCC12" i="31"/>
  <c r="SBZ12" i="31"/>
  <c r="SBY12" i="31"/>
  <c r="SBW12" i="31"/>
  <c r="SBX12" i="31"/>
  <c r="SBU12" i="31"/>
  <c r="SBV12" i="31" s="1"/>
  <c r="SBT12" i="31"/>
  <c r="SBR12" i="31"/>
  <c r="SBS12" i="31"/>
  <c r="SBO12" i="31"/>
  <c r="SBN12" i="31"/>
  <c r="SBL12" i="31"/>
  <c r="SBM12" i="31"/>
  <c r="SBJ12" i="31"/>
  <c r="SBI12" i="31"/>
  <c r="SBH12" i="31"/>
  <c r="SBG12" i="31"/>
  <c r="SBE12" i="31"/>
  <c r="SBD12" i="31"/>
  <c r="SBB12" i="31"/>
  <c r="SBC12" i="31"/>
  <c r="SAY12" i="31"/>
  <c r="SAX12" i="31"/>
  <c r="SAV12" i="31"/>
  <c r="SAW12" i="31"/>
  <c r="SAT12" i="31"/>
  <c r="SAS12" i="31"/>
  <c r="SAQ12" i="31"/>
  <c r="SAR12" i="31"/>
  <c r="SAO12" i="31"/>
  <c r="SAN12" i="31"/>
  <c r="SAL12" i="31"/>
  <c r="SAM12" i="31"/>
  <c r="SAI12" i="31"/>
  <c r="SAH12" i="31"/>
  <c r="SAF12" i="31"/>
  <c r="SAG12" i="31"/>
  <c r="SAD12" i="31"/>
  <c r="SAC12" i="31"/>
  <c r="SAA12" i="31"/>
  <c r="SAB12" i="31"/>
  <c r="RZY12" i="31"/>
  <c r="RZX12" i="31"/>
  <c r="RZV12" i="31"/>
  <c r="RZW12" i="31"/>
  <c r="RZS12" i="31"/>
  <c r="RZR12" i="31"/>
  <c r="RZP12" i="31"/>
  <c r="RZQ12" i="31"/>
  <c r="RZN12" i="31"/>
  <c r="RZM12" i="31"/>
  <c r="RZK12" i="31"/>
  <c r="RZL12" i="31"/>
  <c r="RZI12" i="31"/>
  <c r="RZH12" i="31"/>
  <c r="RZF12" i="31"/>
  <c r="RZG12" i="31"/>
  <c r="RZC12" i="31"/>
  <c r="RZB12" i="31"/>
  <c r="RYZ12" i="31"/>
  <c r="RZA12" i="31"/>
  <c r="RYX12" i="31"/>
  <c r="RYW12" i="31"/>
  <c r="RYU12" i="31"/>
  <c r="RYV12" i="31"/>
  <c r="RYS12" i="31"/>
  <c r="RYR12" i="31"/>
  <c r="RYP12" i="31"/>
  <c r="RYQ12" i="31"/>
  <c r="RYM12" i="31"/>
  <c r="RYL12" i="31"/>
  <c r="RYJ12" i="31"/>
  <c r="RYK12" i="31"/>
  <c r="RYH12" i="31"/>
  <c r="RYG12" i="31"/>
  <c r="RYE12" i="31"/>
  <c r="RYF12" i="31"/>
  <c r="RYC12" i="31"/>
  <c r="RYB12" i="31"/>
  <c r="RXZ12" i="31"/>
  <c r="RYA12" i="31"/>
  <c r="RXW12" i="31"/>
  <c r="RXV12" i="31"/>
  <c r="RXT12" i="31"/>
  <c r="RXU12" i="31"/>
  <c r="RXR12" i="31"/>
  <c r="RXQ12" i="31"/>
  <c r="RXO12" i="31"/>
  <c r="RXP12" i="31"/>
  <c r="RXM12" i="31"/>
  <c r="RXL12" i="31"/>
  <c r="RXJ12" i="31"/>
  <c r="RXK12" i="31"/>
  <c r="RXG12" i="31"/>
  <c r="RXF12" i="31"/>
  <c r="RXD12" i="31"/>
  <c r="RXE12" i="31"/>
  <c r="RXB12" i="31"/>
  <c r="RXA12" i="31"/>
  <c r="RWY12" i="31"/>
  <c r="RWZ12" i="31"/>
  <c r="RWW12" i="31"/>
  <c r="RWV12" i="31"/>
  <c r="RWT12" i="31"/>
  <c r="RWU12" i="31"/>
  <c r="RWQ12" i="31"/>
  <c r="RWP12" i="31"/>
  <c r="RWN12" i="31"/>
  <c r="RWO12" i="31"/>
  <c r="RWL12" i="31"/>
  <c r="RWK12" i="31"/>
  <c r="RWI12" i="31"/>
  <c r="RWJ12" i="31"/>
  <c r="RWG12" i="31"/>
  <c r="RWF12" i="31"/>
  <c r="RWD12" i="31"/>
  <c r="RWE12" i="31"/>
  <c r="RWA12" i="31"/>
  <c r="RVZ12" i="31"/>
  <c r="RVX12" i="31"/>
  <c r="RVY12" i="31"/>
  <c r="RVV12" i="31"/>
  <c r="RVU12" i="31"/>
  <c r="RVS12" i="31"/>
  <c r="RVT12" i="31"/>
  <c r="RVQ12" i="31"/>
  <c r="RVP12" i="31"/>
  <c r="RVN12" i="31"/>
  <c r="RVO12" i="31"/>
  <c r="RVK12" i="31"/>
  <c r="RVJ12" i="31"/>
  <c r="RVH12" i="31"/>
  <c r="RVI12" i="31"/>
  <c r="RVF12" i="31"/>
  <c r="RVE12" i="31"/>
  <c r="RVC12" i="31"/>
  <c r="RVD12" i="31"/>
  <c r="RVA12" i="31"/>
  <c r="RUZ12" i="31"/>
  <c r="RUX12" i="31"/>
  <c r="RUY12" i="31"/>
  <c r="RUU12" i="31"/>
  <c r="RUT12" i="31"/>
  <c r="RUR12" i="31"/>
  <c r="RUS12" i="31"/>
  <c r="RUP12" i="31"/>
  <c r="RUO12" i="31"/>
  <c r="RUM12" i="31"/>
  <c r="RUN12" i="31"/>
  <c r="RUK12" i="31"/>
  <c r="RUJ12" i="31"/>
  <c r="RUH12" i="31"/>
  <c r="RUI12" i="31"/>
  <c r="RUE12" i="31"/>
  <c r="RUD12" i="31"/>
  <c r="RUB12" i="31"/>
  <c r="RUC12" i="31"/>
  <c r="RTZ12" i="31"/>
  <c r="RTY12" i="31"/>
  <c r="RTW12" i="31"/>
  <c r="RTX12" i="31"/>
  <c r="RTU12" i="31"/>
  <c r="RTT12" i="31"/>
  <c r="RTR12" i="31"/>
  <c r="RTS12" i="31"/>
  <c r="RTO12" i="31"/>
  <c r="RTN12" i="31"/>
  <c r="RTL12" i="31"/>
  <c r="RTM12" i="31"/>
  <c r="RTJ12" i="31"/>
  <c r="RTI12" i="31"/>
  <c r="RTG12" i="31"/>
  <c r="RTH12" i="31"/>
  <c r="RTE12" i="31"/>
  <c r="RTD12" i="31"/>
  <c r="RTB12" i="31"/>
  <c r="RTC12" i="31"/>
  <c r="RSY12" i="31"/>
  <c r="RSX12" i="31"/>
  <c r="RSV12" i="31"/>
  <c r="RSW12" i="31"/>
  <c r="RST12" i="31"/>
  <c r="RSS12" i="31"/>
  <c r="RSQ12" i="31"/>
  <c r="RSR12" i="31"/>
  <c r="RSO12" i="31"/>
  <c r="RSN12" i="31"/>
  <c r="RSL12" i="31"/>
  <c r="RSM12" i="31"/>
  <c r="RSI12" i="31"/>
  <c r="RSH12" i="31"/>
  <c r="RSG12" i="31"/>
  <c r="RSF12" i="31"/>
  <c r="RSD12" i="31"/>
  <c r="RSC12" i="31"/>
  <c r="RSA12" i="31"/>
  <c r="RSB12" i="31"/>
  <c r="RRY12" i="31"/>
  <c r="RRX12" i="31"/>
  <c r="RRV12" i="31"/>
  <c r="RRW12" i="31"/>
  <c r="RRS12" i="31"/>
  <c r="RRR12" i="31"/>
  <c r="RRP12" i="31"/>
  <c r="RRQ12" i="31"/>
  <c r="RRN12" i="31"/>
  <c r="RRM12" i="31"/>
  <c r="RRK12" i="31"/>
  <c r="RRL12" i="31"/>
  <c r="RRI12" i="31"/>
  <c r="RRH12" i="31"/>
  <c r="RRF12" i="31"/>
  <c r="RRG12" i="31"/>
  <c r="RRC12" i="31"/>
  <c r="RRB12" i="31"/>
  <c r="RQZ12" i="31"/>
  <c r="RRA12" i="31"/>
  <c r="RQX12" i="31"/>
  <c r="RQW12" i="31"/>
  <c r="RQV12" i="31"/>
  <c r="RQU12" i="31"/>
  <c r="RQS12" i="31"/>
  <c r="RQR12" i="31"/>
  <c r="RQP12" i="31"/>
  <c r="RQQ12" i="31"/>
  <c r="RQM12" i="31"/>
  <c r="RQL12" i="31"/>
  <c r="RQJ12" i="31"/>
  <c r="RQK12" i="31"/>
  <c r="RQH12" i="31"/>
  <c r="RQG12" i="31"/>
  <c r="RQE12" i="31"/>
  <c r="RQF12" i="31"/>
  <c r="RQC12" i="31"/>
  <c r="RQB12" i="31"/>
  <c r="RPZ12" i="31"/>
  <c r="RQA12" i="31"/>
  <c r="RPW12" i="31"/>
  <c r="RPV12" i="31"/>
  <c r="RPT12" i="31"/>
  <c r="RPU12" i="31"/>
  <c r="RPR12" i="31"/>
  <c r="RPQ12" i="31"/>
  <c r="RPO12" i="31"/>
  <c r="RPP12" i="31"/>
  <c r="RPM12" i="31"/>
  <c r="RPL12" i="31"/>
  <c r="RPJ12" i="31"/>
  <c r="RPK12" i="31"/>
  <c r="RPG12" i="31"/>
  <c r="RPF12" i="31"/>
  <c r="RPD12" i="31"/>
  <c r="RPE12" i="31"/>
  <c r="RPB12" i="31"/>
  <c r="RPA12" i="31"/>
  <c r="ROY12" i="31"/>
  <c r="ROZ12" i="31"/>
  <c r="ROW12" i="31"/>
  <c r="ROV12" i="31"/>
  <c r="ROT12" i="31"/>
  <c r="ROU12" i="31"/>
  <c r="ROQ12" i="31"/>
  <c r="ROP12" i="31"/>
  <c r="RON12" i="31"/>
  <c r="ROO12" i="31"/>
  <c r="ROL12" i="31"/>
  <c r="ROK12" i="31"/>
  <c r="ROI12" i="31"/>
  <c r="ROJ12" i="31"/>
  <c r="ROG12" i="31"/>
  <c r="ROF12" i="31"/>
  <c r="ROD12" i="31"/>
  <c r="ROE12" i="31"/>
  <c r="ROA12" i="31"/>
  <c r="RNZ12" i="31"/>
  <c r="RNX12" i="31"/>
  <c r="RNY12" i="31"/>
  <c r="RNV12" i="31"/>
  <c r="RNU12" i="31"/>
  <c r="RNS12" i="31"/>
  <c r="RNT12" i="31"/>
  <c r="RNQ12" i="31"/>
  <c r="RNP12" i="31"/>
  <c r="RNN12" i="31"/>
  <c r="RNO12" i="31"/>
  <c r="RNK12" i="31"/>
  <c r="RNJ12" i="31"/>
  <c r="RNH12" i="31"/>
  <c r="RNI12" i="31"/>
  <c r="RNF12" i="31"/>
  <c r="RNE12" i="31"/>
  <c r="RNC12" i="31"/>
  <c r="RND12" i="31"/>
  <c r="RNA12" i="31"/>
  <c r="RMZ12" i="31"/>
  <c r="RMX12" i="31"/>
  <c r="RMY12" i="31"/>
  <c r="RMU12" i="31"/>
  <c r="RMT12" i="31"/>
  <c r="RMR12" i="31"/>
  <c r="RMS12" i="31"/>
  <c r="RMP12" i="31"/>
  <c r="RMO12" i="31"/>
  <c r="RMM12" i="31"/>
  <c r="RMN12" i="31"/>
  <c r="RMK12" i="31"/>
  <c r="RMJ12" i="31"/>
  <c r="RMH12" i="31"/>
  <c r="RMI12" i="31"/>
  <c r="RME12" i="31"/>
  <c r="RMD12" i="31"/>
  <c r="RMB12" i="31"/>
  <c r="RMC12" i="31"/>
  <c r="RLZ12" i="31"/>
  <c r="RLY12" i="31"/>
  <c r="RLW12" i="31"/>
  <c r="RLX12" i="31"/>
  <c r="RLU12" i="31"/>
  <c r="RLT12" i="31"/>
  <c r="RLR12" i="31"/>
  <c r="RLS12" i="31"/>
  <c r="RLO12" i="31"/>
  <c r="RLN12" i="31"/>
  <c r="RLL12" i="31"/>
  <c r="RLM12" i="31"/>
  <c r="RLJ12" i="31"/>
  <c r="RLI12" i="31"/>
  <c r="RLG12" i="31"/>
  <c r="RLH12" i="31"/>
  <c r="RLE12" i="31"/>
  <c r="RLD12" i="31"/>
  <c r="RLB12" i="31"/>
  <c r="RLC12" i="31"/>
  <c r="RKY12" i="31"/>
  <c r="RKX12" i="31"/>
  <c r="RKV12" i="31"/>
  <c r="RKW12" i="31"/>
  <c r="RKT12" i="31"/>
  <c r="RKS12" i="31"/>
  <c r="RKQ12" i="31"/>
  <c r="RKR12" i="31"/>
  <c r="RKO12" i="31"/>
  <c r="RKN12" i="31"/>
  <c r="RKL12" i="31"/>
  <c r="RKM12" i="31"/>
  <c r="RKI12" i="31"/>
  <c r="RKH12" i="31"/>
  <c r="RKF12" i="31"/>
  <c r="RKG12" i="31"/>
  <c r="RKD12" i="31"/>
  <c r="RKC12" i="31"/>
  <c r="RKB12" i="31"/>
  <c r="RKA12" i="31"/>
  <c r="RJY12" i="31"/>
  <c r="RJX12" i="31"/>
  <c r="RJV12" i="31"/>
  <c r="RJW12" i="31"/>
  <c r="RJS12" i="31"/>
  <c r="RJR12" i="31"/>
  <c r="RJP12" i="31"/>
  <c r="RJQ12" i="31"/>
  <c r="RJN12" i="31"/>
  <c r="RJM12" i="31"/>
  <c r="RJK12" i="31"/>
  <c r="RJL12" i="31"/>
  <c r="RJI12" i="31"/>
  <c r="RJH12" i="31"/>
  <c r="RJF12" i="31"/>
  <c r="RJG12" i="31"/>
  <c r="RJC12" i="31"/>
  <c r="RJD12" i="31" s="1"/>
  <c r="RJB12" i="31"/>
  <c r="RIZ12" i="31"/>
  <c r="RJA12" i="31"/>
  <c r="RIX12" i="31"/>
  <c r="RIW12" i="31"/>
  <c r="RIU12" i="31"/>
  <c r="RIV12" i="31"/>
  <c r="RIS12" i="31"/>
  <c r="RIT12" i="31" s="1"/>
  <c r="RIR12" i="31"/>
  <c r="RIQ12" i="31"/>
  <c r="RIP12" i="31"/>
  <c r="RIM12" i="31"/>
  <c r="RIL12" i="31"/>
  <c r="RIJ12" i="31"/>
  <c r="RIK12" i="31"/>
  <c r="RIH12" i="31"/>
  <c r="RIG12" i="31"/>
  <c r="RIE12" i="31"/>
  <c r="RIF12" i="31"/>
  <c r="RIC12" i="31"/>
  <c r="RIB12" i="31"/>
  <c r="RHZ12" i="31"/>
  <c r="RIA12" i="31"/>
  <c r="RHW12" i="31"/>
  <c r="RHV12" i="31"/>
  <c r="RHT12" i="31"/>
  <c r="RHU12" i="31"/>
  <c r="RHR12" i="31"/>
  <c r="RHQ12" i="31"/>
  <c r="RHO12" i="31"/>
  <c r="RHP12" i="31"/>
  <c r="RHM12" i="31"/>
  <c r="RHL12" i="31"/>
  <c r="RHJ12" i="31"/>
  <c r="RHK12" i="31"/>
  <c r="RHG12" i="31"/>
  <c r="RHF12" i="31"/>
  <c r="RHD12" i="31"/>
  <c r="RHE12" i="31"/>
  <c r="RHB12" i="31"/>
  <c r="RHA12" i="31"/>
  <c r="RGY12" i="31"/>
  <c r="RGZ12" i="31"/>
  <c r="RGW12" i="31"/>
  <c r="RGV12" i="31"/>
  <c r="RGT12" i="31"/>
  <c r="RGU12" i="31"/>
  <c r="RGQ12" i="31"/>
  <c r="RGP12" i="31"/>
  <c r="RGN12" i="31"/>
  <c r="RGO12" i="31"/>
  <c r="RGL12" i="31"/>
  <c r="RGK12" i="31"/>
  <c r="RGI12" i="31"/>
  <c r="RGJ12" i="31"/>
  <c r="RGG12" i="31"/>
  <c r="RGF12" i="31"/>
  <c r="RGD12" i="31"/>
  <c r="RGE12" i="31"/>
  <c r="RGA12" i="31"/>
  <c r="RFZ12" i="31"/>
  <c r="RFX12" i="31"/>
  <c r="RFY12" i="31"/>
  <c r="RFV12" i="31"/>
  <c r="RFU12" i="31"/>
  <c r="RFS12" i="31"/>
  <c r="RFT12" i="31"/>
  <c r="RFQ12" i="31"/>
  <c r="RFR12" i="31" s="1"/>
  <c r="RFP12" i="31"/>
  <c r="RFN12" i="31"/>
  <c r="RFO12" i="31"/>
  <c r="RFK12" i="31"/>
  <c r="RFJ12" i="31"/>
  <c r="RFH12" i="31"/>
  <c r="RFI12" i="31"/>
  <c r="RFF12" i="31"/>
  <c r="RFE12" i="31"/>
  <c r="RFC12" i="31"/>
  <c r="RFD12" i="31"/>
  <c r="RFA12" i="31"/>
  <c r="REZ12" i="31"/>
  <c r="REX12" i="31"/>
  <c r="REY12" i="31"/>
  <c r="REU12" i="31"/>
  <c r="RET12" i="31"/>
  <c r="RER12" i="31"/>
  <c r="RES12" i="31"/>
  <c r="REP12" i="31"/>
  <c r="REO12" i="31"/>
  <c r="REM12" i="31"/>
  <c r="REN12" i="31"/>
  <c r="REK12" i="31"/>
  <c r="REJ12" i="31"/>
  <c r="REH12" i="31"/>
  <c r="REI12" i="31"/>
  <c r="REE12" i="31"/>
  <c r="RED12" i="31"/>
  <c r="REB12" i="31"/>
  <c r="REC12" i="31"/>
  <c r="RDZ12" i="31"/>
  <c r="RDY12" i="31"/>
  <c r="RDW12" i="31"/>
  <c r="RDX12" i="31"/>
  <c r="RDU12" i="31"/>
  <c r="RDT12" i="31"/>
  <c r="RDS12" i="31"/>
  <c r="RDR12" i="31"/>
  <c r="RDO12" i="31"/>
  <c r="RDN12" i="31"/>
  <c r="RDL12" i="31"/>
  <c r="RDM12" i="31"/>
  <c r="RDJ12" i="31"/>
  <c r="RDI12" i="31"/>
  <c r="RDG12" i="31"/>
  <c r="RDH12" i="31"/>
  <c r="RDE12" i="31"/>
  <c r="RDD12" i="31"/>
  <c r="RDB12" i="31"/>
  <c r="RDC12" i="31"/>
  <c r="RCY12" i="31"/>
  <c r="RCX12" i="31"/>
  <c r="RCV12" i="31"/>
  <c r="RCW12" i="31"/>
  <c r="RCT12" i="31"/>
  <c r="RCS12" i="31"/>
  <c r="RCQ12" i="31"/>
  <c r="RCR12" i="31"/>
  <c r="RCO12" i="31"/>
  <c r="RCN12" i="31"/>
  <c r="RCL12" i="31"/>
  <c r="RCM12" i="31"/>
  <c r="RCI12" i="31"/>
  <c r="RCH12" i="31"/>
  <c r="RCF12" i="31"/>
  <c r="RCG12" i="31"/>
  <c r="RCD12" i="31"/>
  <c r="RCC12" i="31"/>
  <c r="RCA12" i="31"/>
  <c r="RCB12" i="31"/>
  <c r="RBY12" i="31"/>
  <c r="RBX12" i="31"/>
  <c r="RBV12" i="31"/>
  <c r="RBW12" i="31"/>
  <c r="RBS12" i="31"/>
  <c r="RBR12" i="31"/>
  <c r="RBP12" i="31"/>
  <c r="RBQ12" i="31"/>
  <c r="RBN12" i="31"/>
  <c r="RBM12" i="31"/>
  <c r="RBK12" i="31"/>
  <c r="RBL12" i="31"/>
  <c r="RBI12" i="31"/>
  <c r="RBH12" i="31"/>
  <c r="RBF12" i="31"/>
  <c r="RBG12" i="31"/>
  <c r="RBC12" i="31"/>
  <c r="RBB12" i="31"/>
  <c r="RBA12" i="31"/>
  <c r="RAZ12" i="31"/>
  <c r="RAX12" i="31"/>
  <c r="RAW12" i="31"/>
  <c r="RAU12" i="31"/>
  <c r="RAV12" i="31"/>
  <c r="RAS12" i="31"/>
  <c r="RAR12" i="31"/>
  <c r="RAP12" i="31"/>
  <c r="RAQ12" i="31"/>
  <c r="RAM12" i="31"/>
  <c r="RAL12" i="31"/>
  <c r="RAJ12" i="31"/>
  <c r="RAK12" i="31"/>
  <c r="RAH12" i="31"/>
  <c r="RAG12" i="31"/>
  <c r="RAE12" i="31"/>
  <c r="RAF12" i="31"/>
  <c r="RAC12" i="31"/>
  <c r="RAB12" i="31"/>
  <c r="QZZ12" i="31"/>
  <c r="RAA12" i="31"/>
  <c r="QZW12" i="31"/>
  <c r="QZV12" i="31"/>
  <c r="QZT12" i="31"/>
  <c r="QZU12" i="31"/>
  <c r="QZR12" i="31"/>
  <c r="QZQ12" i="31"/>
  <c r="QZO12" i="31"/>
  <c r="QZP12" i="31"/>
  <c r="QZM12" i="31"/>
  <c r="QZL12" i="31"/>
  <c r="QZJ12" i="31"/>
  <c r="QZK12" i="31"/>
  <c r="QZG12" i="31"/>
  <c r="QZF12" i="31"/>
  <c r="QZD12" i="31"/>
  <c r="QZE12" i="31"/>
  <c r="QZB12" i="31"/>
  <c r="QZA12" i="31"/>
  <c r="QYY12" i="31"/>
  <c r="QYZ12" i="31"/>
  <c r="QYW12" i="31"/>
  <c r="QYV12" i="31"/>
  <c r="QYU12" i="31"/>
  <c r="QYT12" i="31"/>
  <c r="QYQ12" i="31"/>
  <c r="QYP12" i="31"/>
  <c r="QYN12" i="31"/>
  <c r="QYO12" i="31"/>
  <c r="QYL12" i="31"/>
  <c r="QYK12" i="31"/>
  <c r="QYI12" i="31"/>
  <c r="QYJ12" i="31"/>
  <c r="QYG12" i="31"/>
  <c r="QYF12" i="31"/>
  <c r="QYD12" i="31"/>
  <c r="QYE12" i="31"/>
  <c r="QYA12" i="31"/>
  <c r="QXZ12" i="31"/>
  <c r="QXX12" i="31"/>
  <c r="QXY12" i="31"/>
  <c r="QXV12" i="31"/>
  <c r="QXU12" i="31"/>
  <c r="QXS12" i="31"/>
  <c r="QXT12" i="31"/>
  <c r="QXQ12" i="31"/>
  <c r="QXP12" i="31"/>
  <c r="QXN12" i="31"/>
  <c r="QXO12" i="31"/>
  <c r="QXK12" i="31"/>
  <c r="QXJ12" i="31"/>
  <c r="QXH12" i="31"/>
  <c r="QXI12" i="31"/>
  <c r="QXF12" i="31"/>
  <c r="QXE12" i="31"/>
  <c r="QXC12" i="31"/>
  <c r="QXD12" i="31"/>
  <c r="QXA12" i="31"/>
  <c r="QWZ12" i="31"/>
  <c r="QWX12" i="31"/>
  <c r="QWY12" i="31"/>
  <c r="QWU12" i="31"/>
  <c r="QWT12" i="31"/>
  <c r="QWR12" i="31"/>
  <c r="QWS12" i="31"/>
  <c r="QWP12" i="31"/>
  <c r="QWO12" i="31"/>
  <c r="QWM12" i="31"/>
  <c r="QWN12" i="31"/>
  <c r="QWK12" i="31"/>
  <c r="QWJ12" i="31"/>
  <c r="QWH12" i="31"/>
  <c r="QWI12" i="31"/>
  <c r="QWE12" i="31"/>
  <c r="QWD12" i="31"/>
  <c r="QWB12" i="31"/>
  <c r="QWC12" i="31"/>
  <c r="QVZ12" i="31"/>
  <c r="QVY12" i="31"/>
  <c r="QVW12" i="31"/>
  <c r="QVX12" i="31"/>
  <c r="QVU12" i="31"/>
  <c r="QVT12" i="31"/>
  <c r="QVR12" i="31"/>
  <c r="QVS12" i="31"/>
  <c r="QVO12" i="31"/>
  <c r="QVN12" i="31"/>
  <c r="QVL12" i="31"/>
  <c r="QVM12" i="31"/>
  <c r="QVJ12" i="31"/>
  <c r="QVI12" i="31"/>
  <c r="QVG12" i="31"/>
  <c r="QVH12" i="31"/>
  <c r="QVE12" i="31"/>
  <c r="QVD12" i="31"/>
  <c r="QVB12" i="31"/>
  <c r="QVC12" i="31"/>
  <c r="QUY12" i="31"/>
  <c r="QUX12" i="31"/>
  <c r="QUV12" i="31"/>
  <c r="QUW12" i="31"/>
  <c r="QUT12" i="31"/>
  <c r="QUS12" i="31"/>
  <c r="QUQ12" i="31"/>
  <c r="QUR12" i="31"/>
  <c r="QUO12" i="31"/>
  <c r="QUN12" i="31"/>
  <c r="QUL12" i="31"/>
  <c r="QUM12" i="31"/>
  <c r="QUI12" i="31"/>
  <c r="QUH12" i="31"/>
  <c r="QUF12" i="31"/>
  <c r="QUG12" i="31"/>
  <c r="QUD12" i="31"/>
  <c r="QUC12" i="31"/>
  <c r="QUA12" i="31"/>
  <c r="QUB12" i="31"/>
  <c r="QTY12" i="31"/>
  <c r="QTX12" i="31"/>
  <c r="QTV12" i="31"/>
  <c r="QTW12" i="31"/>
  <c r="QTS12" i="31"/>
  <c r="QTR12" i="31"/>
  <c r="QTP12" i="31"/>
  <c r="QTQ12" i="31"/>
  <c r="QTN12" i="31"/>
  <c r="QTM12" i="31"/>
  <c r="QTK12" i="31"/>
  <c r="QTL12" i="31"/>
  <c r="QTI12" i="31"/>
  <c r="QTH12" i="31"/>
  <c r="QTF12" i="31"/>
  <c r="QTG12" i="31"/>
  <c r="QTC12" i="31"/>
  <c r="QTB12" i="31"/>
  <c r="QSZ12" i="31"/>
  <c r="QTA12" i="31"/>
  <c r="QSX12" i="31"/>
  <c r="QSW12" i="31"/>
  <c r="QSU12" i="31"/>
  <c r="QSV12" i="31"/>
  <c r="QSS12" i="31"/>
  <c r="QSR12" i="31"/>
  <c r="QSP12" i="31"/>
  <c r="QSQ12" i="31"/>
  <c r="QSM12" i="31"/>
  <c r="QSL12" i="31"/>
  <c r="QSJ12" i="31"/>
  <c r="QSK12" i="31"/>
  <c r="QSH12" i="31"/>
  <c r="QSG12" i="31"/>
  <c r="QSE12" i="31"/>
  <c r="QSF12" i="31"/>
  <c r="QSC12" i="31"/>
  <c r="QSB12" i="31"/>
  <c r="QRZ12" i="31"/>
  <c r="QSA12" i="31"/>
  <c r="QRW12" i="31"/>
  <c r="QRV12" i="31"/>
  <c r="QRU12" i="31"/>
  <c r="QRT12" i="31"/>
  <c r="QRR12" i="31"/>
  <c r="QRQ12" i="31"/>
  <c r="QRO12" i="31"/>
  <c r="QRP12" i="31"/>
  <c r="QRM12" i="31"/>
  <c r="QRL12" i="31"/>
  <c r="QRJ12" i="31"/>
  <c r="QRK12" i="31"/>
  <c r="QRG12" i="31"/>
  <c r="QRF12" i="31"/>
  <c r="QRD12" i="31"/>
  <c r="QRE12" i="31"/>
  <c r="QRB12" i="31"/>
  <c r="QRA12" i="31"/>
  <c r="QQY12" i="31"/>
  <c r="QQZ12" i="31"/>
  <c r="QQW12" i="31"/>
  <c r="QQV12" i="31"/>
  <c r="QQT12" i="31"/>
  <c r="QQU12" i="31"/>
  <c r="QQQ12" i="31"/>
  <c r="QQP12" i="31"/>
  <c r="QQO12" i="31"/>
  <c r="QQN12" i="31"/>
  <c r="QQL12" i="31"/>
  <c r="QQK12" i="31"/>
  <c r="QQI12" i="31"/>
  <c r="QQJ12" i="31"/>
  <c r="QQG12" i="31"/>
  <c r="QQF12" i="31"/>
  <c r="QQD12" i="31"/>
  <c r="QQE12" i="31"/>
  <c r="QQA12" i="31"/>
  <c r="QPZ12" i="31"/>
  <c r="QPX12" i="31"/>
  <c r="QPY12" i="31"/>
  <c r="QPV12" i="31"/>
  <c r="QPU12" i="31"/>
  <c r="QPS12" i="31"/>
  <c r="QPT12" i="31"/>
  <c r="QPQ12" i="31"/>
  <c r="QPP12" i="31"/>
  <c r="QPN12" i="31"/>
  <c r="QPO12" i="31"/>
  <c r="QPK12" i="31"/>
  <c r="QPJ12" i="31"/>
  <c r="QPH12" i="31"/>
  <c r="QPI12" i="31"/>
  <c r="QPF12" i="31"/>
  <c r="QPE12" i="31"/>
  <c r="QPC12" i="31"/>
  <c r="QPD12" i="31"/>
  <c r="QPA12" i="31"/>
  <c r="QOZ12" i="31"/>
  <c r="QOX12" i="31"/>
  <c r="QOY12" i="31"/>
  <c r="QOU12" i="31"/>
  <c r="QOT12" i="31"/>
  <c r="QOR12" i="31"/>
  <c r="QOS12" i="31"/>
  <c r="QOP12" i="31"/>
  <c r="QOO12" i="31"/>
  <c r="QOM12" i="31"/>
  <c r="QON12" i="31"/>
  <c r="QOK12" i="31"/>
  <c r="QOJ12" i="31"/>
  <c r="QOH12" i="31"/>
  <c r="QOI12" i="31"/>
  <c r="QOE12" i="31"/>
  <c r="QOD12" i="31"/>
  <c r="QOB12" i="31"/>
  <c r="QOC12" i="31"/>
  <c r="QNZ12" i="31"/>
  <c r="QNY12" i="31"/>
  <c r="QNW12" i="31"/>
  <c r="QNX12" i="31"/>
  <c r="QNU12" i="31"/>
  <c r="QNT12" i="31"/>
  <c r="QNR12" i="31"/>
  <c r="QNS12" i="31"/>
  <c r="QNO12" i="31"/>
  <c r="QNN12" i="31"/>
  <c r="QNL12" i="31"/>
  <c r="QNM12" i="31"/>
  <c r="QNJ12" i="31"/>
  <c r="QNI12" i="31"/>
  <c r="QNG12" i="31"/>
  <c r="QNH12" i="31"/>
  <c r="QNE12" i="31"/>
  <c r="QND12" i="31"/>
  <c r="QNB12" i="31"/>
  <c r="QNC12" i="31"/>
  <c r="QMY12" i="31"/>
  <c r="QMX12" i="31"/>
  <c r="QMV12" i="31"/>
  <c r="QMW12" i="31"/>
  <c r="QMT12" i="31"/>
  <c r="QMS12" i="31"/>
  <c r="QMQ12" i="31"/>
  <c r="QMR12" i="31"/>
  <c r="QMO12" i="31"/>
  <c r="QMN12" i="31"/>
  <c r="QML12" i="31"/>
  <c r="QMM12" i="31"/>
  <c r="QMI12" i="31"/>
  <c r="QMH12" i="31"/>
  <c r="QMF12" i="31"/>
  <c r="QMG12" i="31"/>
  <c r="QMD12" i="31"/>
  <c r="QMC12" i="31"/>
  <c r="QMA12" i="31"/>
  <c r="QMB12" i="31"/>
  <c r="QLY12" i="31"/>
  <c r="QLX12" i="31"/>
  <c r="QLV12" i="31"/>
  <c r="QLW12" i="31"/>
  <c r="QLS12" i="31"/>
  <c r="QLR12" i="31"/>
  <c r="QLP12" i="31"/>
  <c r="QLQ12" i="31"/>
  <c r="QLN12" i="31"/>
  <c r="QLM12" i="31"/>
  <c r="QLK12" i="31"/>
  <c r="QLL12" i="31"/>
  <c r="QLI12" i="31"/>
  <c r="QLH12" i="31"/>
  <c r="QLF12" i="31"/>
  <c r="QLG12" i="31"/>
  <c r="QLC12" i="31"/>
  <c r="QLB12" i="31"/>
  <c r="QKZ12" i="31"/>
  <c r="QLA12" i="31"/>
  <c r="QKX12" i="31"/>
  <c r="QKW12" i="31"/>
  <c r="QKU12" i="31"/>
  <c r="QKV12" i="31"/>
  <c r="QKS12" i="31"/>
  <c r="QKR12" i="31"/>
  <c r="QKP12" i="31"/>
  <c r="QKQ12" i="31"/>
  <c r="QKM12" i="31"/>
  <c r="QKL12" i="31"/>
  <c r="QKJ12" i="31"/>
  <c r="QKK12" i="31"/>
  <c r="QKH12" i="31"/>
  <c r="QKG12" i="31"/>
  <c r="QKE12" i="31"/>
  <c r="QKF12" i="31"/>
  <c r="QKC12" i="31"/>
  <c r="QKB12" i="31"/>
  <c r="QJZ12" i="31"/>
  <c r="QKA12" i="31"/>
  <c r="QJW12" i="31"/>
  <c r="QJV12" i="31"/>
  <c r="QJT12" i="31"/>
  <c r="QJU12" i="31"/>
  <c r="QJR12" i="31"/>
  <c r="QJQ12" i="31"/>
  <c r="QJO12" i="31"/>
  <c r="QJP12" i="31"/>
  <c r="QJM12" i="31"/>
  <c r="QJL12" i="31"/>
  <c r="QJJ12" i="31"/>
  <c r="QJK12" i="31"/>
  <c r="QJG12" i="31"/>
  <c r="QJH12" i="31" s="1"/>
  <c r="QJF12" i="31"/>
  <c r="QJD12" i="31"/>
  <c r="QJE12" i="31"/>
  <c r="QJB12" i="31"/>
  <c r="QJA12" i="31"/>
  <c r="QIY12" i="31"/>
  <c r="QIZ12" i="31"/>
  <c r="QIW12" i="31"/>
  <c r="QIV12" i="31"/>
  <c r="QIT12" i="31"/>
  <c r="QIU12" i="31"/>
  <c r="QIQ12" i="31"/>
  <c r="QIP12" i="31"/>
  <c r="QIN12" i="31"/>
  <c r="QIO12" i="31"/>
  <c r="QIL12" i="31"/>
  <c r="QIK12" i="31"/>
  <c r="QII12" i="31"/>
  <c r="QIJ12" i="31"/>
  <c r="QIG12" i="31"/>
  <c r="QIF12" i="31"/>
  <c r="QIE12" i="31"/>
  <c r="QID12" i="31"/>
  <c r="QIA12" i="31"/>
  <c r="QHZ12" i="31"/>
  <c r="QHX12" i="31"/>
  <c r="QHY12" i="31"/>
  <c r="QHV12" i="31"/>
  <c r="QHU12" i="31"/>
  <c r="QHS12" i="31"/>
  <c r="QHT12" i="31"/>
  <c r="QHQ12" i="31"/>
  <c r="QHP12" i="31"/>
  <c r="QHN12" i="31"/>
  <c r="QHO12" i="31"/>
  <c r="QHK12" i="31"/>
  <c r="QHJ12" i="31"/>
  <c r="QHH12" i="31"/>
  <c r="QHI12" i="31"/>
  <c r="QHF12" i="31"/>
  <c r="QHE12" i="31"/>
  <c r="QHC12" i="31"/>
  <c r="QHD12" i="31"/>
  <c r="QHA12" i="31"/>
  <c r="QGZ12" i="31"/>
  <c r="QGX12" i="31"/>
  <c r="QGY12" i="31"/>
  <c r="QGU12" i="31"/>
  <c r="QGT12" i="31"/>
  <c r="QGR12" i="31"/>
  <c r="QGS12" i="31"/>
  <c r="QGP12" i="31"/>
  <c r="QGO12" i="31"/>
  <c r="QGM12" i="31"/>
  <c r="QGN12" i="31"/>
  <c r="QGK12" i="31"/>
  <c r="QGJ12" i="31"/>
  <c r="QGH12" i="31"/>
  <c r="QGI12" i="31"/>
  <c r="QGE12" i="31"/>
  <c r="QGD12" i="31"/>
  <c r="QGB12" i="31"/>
  <c r="QGC12" i="31"/>
  <c r="QFZ12" i="31"/>
  <c r="QFY12" i="31"/>
  <c r="QFW12" i="31"/>
  <c r="QFX12" i="31"/>
  <c r="QFU12" i="31"/>
  <c r="QFT12" i="31"/>
  <c r="QFR12" i="31"/>
  <c r="QFS12" i="31"/>
  <c r="QFO12" i="31"/>
  <c r="QFN12" i="31"/>
  <c r="QFL12" i="31"/>
  <c r="QFM12" i="31"/>
  <c r="QFJ12" i="31"/>
  <c r="QFI12" i="31"/>
  <c r="QFG12" i="31"/>
  <c r="QFH12" i="31"/>
  <c r="QFE12" i="31"/>
  <c r="QFD12" i="31"/>
  <c r="QFB12" i="31"/>
  <c r="QFC12" i="31"/>
  <c r="QEY12" i="31"/>
  <c r="QEX12" i="31"/>
  <c r="QEV12" i="31"/>
  <c r="QEW12" i="31"/>
  <c r="QET12" i="31"/>
  <c r="QES12" i="31"/>
  <c r="QEQ12" i="31"/>
  <c r="QER12" i="31"/>
  <c r="QEO12" i="31"/>
  <c r="QEN12" i="31"/>
  <c r="QEL12" i="31"/>
  <c r="QEM12" i="31"/>
  <c r="QEI12" i="31"/>
  <c r="QEH12" i="31"/>
  <c r="QEF12" i="31"/>
  <c r="QEG12" i="31"/>
  <c r="QED12" i="31"/>
  <c r="QEC12" i="31"/>
  <c r="QEA12" i="31"/>
  <c r="QEB12" i="31"/>
  <c r="QDY12" i="31"/>
  <c r="QDX12" i="31"/>
  <c r="QDV12" i="31"/>
  <c r="QDW12" i="31"/>
  <c r="QDS12" i="31"/>
  <c r="QDR12" i="31"/>
  <c r="QDP12" i="31"/>
  <c r="QDQ12" i="31"/>
  <c r="QDN12" i="31"/>
  <c r="QDM12" i="31"/>
  <c r="QDL12" i="31"/>
  <c r="QDK12" i="31"/>
  <c r="QDI12" i="31"/>
  <c r="QDH12" i="31"/>
  <c r="QDF12" i="31"/>
  <c r="QDG12" i="31"/>
  <c r="QDC12" i="31"/>
  <c r="QDB12" i="31"/>
  <c r="QCZ12" i="31"/>
  <c r="QDA12" i="31"/>
  <c r="QCX12" i="31"/>
  <c r="QCW12" i="31"/>
  <c r="QCU12" i="31"/>
  <c r="QCV12" i="31"/>
  <c r="QCS12" i="31"/>
  <c r="QCR12" i="31"/>
  <c r="QCP12" i="31"/>
  <c r="QCQ12" i="31"/>
  <c r="QCM12" i="31"/>
  <c r="QCL12" i="31"/>
  <c r="QCJ12" i="31"/>
  <c r="QCK12" i="31"/>
  <c r="QCH12" i="31"/>
  <c r="QCG12" i="31"/>
  <c r="QCE12" i="31"/>
  <c r="QCF12" i="31"/>
  <c r="QCC12" i="31"/>
  <c r="QCB12" i="31"/>
  <c r="QBZ12" i="31"/>
  <c r="QCA12" i="31"/>
  <c r="QBW12" i="31"/>
  <c r="QBV12" i="31"/>
  <c r="QBT12" i="31"/>
  <c r="QBU12" i="31"/>
  <c r="QBR12" i="31"/>
  <c r="QBQ12" i="31"/>
  <c r="QBO12" i="31"/>
  <c r="QBP12" i="31"/>
  <c r="QBM12" i="31"/>
  <c r="QBL12" i="31"/>
  <c r="QBJ12" i="31"/>
  <c r="QBK12" i="31"/>
  <c r="QBG12" i="31"/>
  <c r="QBF12" i="31"/>
  <c r="QBD12" i="31"/>
  <c r="QBE12" i="31"/>
  <c r="QBB12" i="31"/>
  <c r="QBA12" i="31"/>
  <c r="QAY12" i="31"/>
  <c r="QAZ12" i="31"/>
  <c r="QAW12" i="31"/>
  <c r="QAV12" i="31"/>
  <c r="QAU12" i="31"/>
  <c r="QAT12" i="31"/>
  <c r="QAQ12" i="31"/>
  <c r="QAP12" i="31"/>
  <c r="QAN12" i="31"/>
  <c r="QAO12" i="31"/>
  <c r="QAL12" i="31"/>
  <c r="QAK12" i="31"/>
  <c r="QAI12" i="31"/>
  <c r="QAJ12" i="31"/>
  <c r="QAG12" i="31"/>
  <c r="QAF12" i="31"/>
  <c r="QAD12" i="31"/>
  <c r="QAE12" i="31"/>
  <c r="QAA12" i="31"/>
  <c r="PZZ12" i="31"/>
  <c r="PZX12" i="31"/>
  <c r="PZY12" i="31"/>
  <c r="PZV12" i="31"/>
  <c r="PZU12" i="31"/>
  <c r="PZS12" i="31"/>
  <c r="PZT12" i="31"/>
  <c r="PZQ12" i="31"/>
  <c r="PZP12" i="31"/>
  <c r="PZN12" i="31"/>
  <c r="PZO12" i="31"/>
  <c r="PZK12" i="31"/>
  <c r="PZJ12" i="31"/>
  <c r="PZH12" i="31"/>
  <c r="PZI12" i="31"/>
  <c r="PZF12" i="31"/>
  <c r="PZE12" i="31"/>
  <c r="PZC12" i="31"/>
  <c r="PZD12" i="31"/>
  <c r="PZA12" i="31"/>
  <c r="PYZ12" i="31"/>
  <c r="PYX12" i="31"/>
  <c r="PYY12" i="31"/>
  <c r="PYU12" i="31"/>
  <c r="PYT12" i="31"/>
  <c r="PYR12" i="31"/>
  <c r="PYS12" i="31"/>
  <c r="PYP12" i="31"/>
  <c r="PYQ12" i="31" s="1"/>
  <c r="PYO12" i="31"/>
  <c r="PYN12" i="31"/>
  <c r="PYM12" i="31"/>
  <c r="PYK12" i="31"/>
  <c r="PYJ12" i="31"/>
  <c r="PYH12" i="31"/>
  <c r="PYI12" i="31"/>
  <c r="PYE12" i="31"/>
  <c r="PYD12" i="31"/>
  <c r="PYB12" i="31"/>
  <c r="PYC12" i="31"/>
  <c r="PXZ12" i="31"/>
  <c r="PXY12" i="31"/>
  <c r="PXW12" i="31"/>
  <c r="PXX12" i="31"/>
  <c r="PXU12" i="31"/>
  <c r="PXT12" i="31"/>
  <c r="PXR12" i="31"/>
  <c r="PXS12" i="31"/>
  <c r="PXO12" i="31"/>
  <c r="PXN12" i="31"/>
  <c r="PXL12" i="31"/>
  <c r="PXM12" i="31"/>
  <c r="PXJ12" i="31"/>
  <c r="PXI12" i="31"/>
  <c r="PXG12" i="31"/>
  <c r="PXH12" i="31"/>
  <c r="PXE12" i="31"/>
  <c r="PXD12" i="31"/>
  <c r="PXB12" i="31"/>
  <c r="PXC12" i="31"/>
  <c r="PWY12" i="31"/>
  <c r="PWZ12" i="31" s="1"/>
  <c r="PWX12" i="31"/>
  <c r="PWV12" i="31"/>
  <c r="PWW12" i="31"/>
  <c r="PWT12" i="31"/>
  <c r="PWS12" i="31"/>
  <c r="PWQ12" i="31"/>
  <c r="PWR12" i="31"/>
  <c r="PWO12" i="31"/>
  <c r="PWN12" i="31"/>
  <c r="PWL12" i="31"/>
  <c r="PWM12" i="31"/>
  <c r="PWI12" i="31"/>
  <c r="PWH12" i="31"/>
  <c r="PWF12" i="31"/>
  <c r="PWG12" i="31"/>
  <c r="PWD12" i="31"/>
  <c r="PWC12" i="31"/>
  <c r="PWA12" i="31"/>
  <c r="PWB12" i="31"/>
  <c r="PVY12" i="31"/>
  <c r="PVX12" i="31"/>
  <c r="PVV12" i="31"/>
  <c r="PVW12" i="31"/>
  <c r="PVS12" i="31"/>
  <c r="PVR12" i="31"/>
  <c r="PVP12" i="31"/>
  <c r="PVQ12" i="31"/>
  <c r="PVN12" i="31"/>
  <c r="PVM12" i="31"/>
  <c r="PVK12" i="31"/>
  <c r="PVL12" i="31"/>
  <c r="PVI12" i="31"/>
  <c r="PVH12" i="31"/>
  <c r="PVF12" i="31"/>
  <c r="PVG12" i="31"/>
  <c r="PVC12" i="31"/>
  <c r="PVB12" i="31"/>
  <c r="PUZ12" i="31"/>
  <c r="PVA12" i="31"/>
  <c r="PUX12" i="31"/>
  <c r="PUW12" i="31"/>
  <c r="PUU12" i="31"/>
  <c r="PUV12" i="31"/>
  <c r="PUS12" i="31"/>
  <c r="PUR12" i="31"/>
  <c r="PUQ12" i="31"/>
  <c r="PUP12" i="31"/>
  <c r="PUM12" i="31"/>
  <c r="PUL12" i="31"/>
  <c r="PUJ12" i="31"/>
  <c r="PUK12" i="31"/>
  <c r="PUH12" i="31"/>
  <c r="PUG12" i="31"/>
  <c r="PUE12" i="31"/>
  <c r="PUF12" i="31"/>
  <c r="PUC12" i="31"/>
  <c r="PUB12" i="31"/>
  <c r="PTZ12" i="31"/>
  <c r="PUA12" i="31"/>
  <c r="PTW12" i="31"/>
  <c r="PTV12" i="31"/>
  <c r="PTT12" i="31"/>
  <c r="PTU12" i="31"/>
  <c r="PTR12" i="31"/>
  <c r="PTQ12" i="31"/>
  <c r="PTO12" i="31"/>
  <c r="PTP12" i="31"/>
  <c r="PTM12" i="31"/>
  <c r="PTL12" i="31"/>
  <c r="PTJ12" i="31"/>
  <c r="PTK12" i="31"/>
  <c r="PTG12" i="31"/>
  <c r="PTF12" i="31"/>
  <c r="PTD12" i="31"/>
  <c r="PTE12" i="31"/>
  <c r="PTB12" i="31"/>
  <c r="PTA12" i="31"/>
  <c r="PSY12" i="31"/>
  <c r="PSZ12" i="31"/>
  <c r="PSW12" i="31"/>
  <c r="PSV12" i="31"/>
  <c r="PST12" i="31"/>
  <c r="PSU12" i="31"/>
  <c r="PSQ12" i="31"/>
  <c r="PSP12" i="31"/>
  <c r="PSN12" i="31"/>
  <c r="PSO12" i="31"/>
  <c r="PSL12" i="31"/>
  <c r="PSK12" i="31"/>
  <c r="PSI12" i="31"/>
  <c r="PSJ12" i="31"/>
  <c r="PSG12" i="31"/>
  <c r="PSF12" i="31"/>
  <c r="PSD12" i="31"/>
  <c r="PSE12" i="31"/>
  <c r="PSA12" i="31"/>
  <c r="PRZ12" i="31"/>
  <c r="PRX12" i="31"/>
  <c r="PRY12" i="31"/>
  <c r="PRV12" i="31"/>
  <c r="PRW12" i="31" s="1"/>
  <c r="PRU12" i="31"/>
  <c r="PRS12" i="31"/>
  <c r="PRT12" i="31"/>
  <c r="PRQ12" i="31"/>
  <c r="PRP12" i="31"/>
  <c r="PRN12" i="31"/>
  <c r="PRO12" i="31"/>
  <c r="PRK12" i="31"/>
  <c r="PRJ12" i="31"/>
  <c r="PRH12" i="31"/>
  <c r="PRI12" i="31"/>
  <c r="PRF12" i="31"/>
  <c r="PRE12" i="31"/>
  <c r="PRC12" i="31"/>
  <c r="PRD12" i="31"/>
  <c r="PRA12" i="31"/>
  <c r="PQZ12" i="31"/>
  <c r="PQX12" i="31"/>
  <c r="PQY12" i="31"/>
  <c r="PQU12" i="31"/>
  <c r="PQT12" i="31"/>
  <c r="PQR12" i="31"/>
  <c r="PQS12" i="31"/>
  <c r="PQP12" i="31"/>
  <c r="PQO12" i="31"/>
  <c r="PQM12" i="31"/>
  <c r="PQN12" i="31"/>
  <c r="PQK12" i="31"/>
  <c r="PQJ12" i="31"/>
  <c r="PQH12" i="31"/>
  <c r="PQI12" i="31"/>
  <c r="PQE12" i="31"/>
  <c r="PQD12" i="31"/>
  <c r="PQB12" i="31"/>
  <c r="PQC12" i="31"/>
  <c r="PPZ12" i="31"/>
  <c r="PPY12" i="31"/>
  <c r="PPW12" i="31"/>
  <c r="PPX12" i="31"/>
  <c r="PPU12" i="31"/>
  <c r="PPT12" i="31"/>
  <c r="PPR12" i="31"/>
  <c r="PPS12" i="31"/>
  <c r="PPO12" i="31"/>
  <c r="PPN12" i="31"/>
  <c r="PPL12" i="31"/>
  <c r="PPM12" i="31"/>
  <c r="PPJ12" i="31"/>
  <c r="PPI12" i="31"/>
  <c r="PPG12" i="31"/>
  <c r="PPH12" i="31"/>
  <c r="PPE12" i="31"/>
  <c r="PPD12" i="31"/>
  <c r="PPB12" i="31"/>
  <c r="PPC12" i="31"/>
  <c r="POY12" i="31"/>
  <c r="POX12" i="31"/>
  <c r="POV12" i="31"/>
  <c r="POW12" i="31"/>
  <c r="POT12" i="31"/>
  <c r="POS12" i="31"/>
  <c r="POQ12" i="31"/>
  <c r="POR12" i="31"/>
  <c r="POO12" i="31"/>
  <c r="PON12" i="31"/>
  <c r="POL12" i="31"/>
  <c r="POM12" i="31"/>
  <c r="POI12" i="31"/>
  <c r="POH12" i="31"/>
  <c r="POF12" i="31"/>
  <c r="POG12" i="31"/>
  <c r="POD12" i="31"/>
  <c r="POC12" i="31"/>
  <c r="POA12" i="31"/>
  <c r="POB12" i="31"/>
  <c r="PNY12" i="31"/>
  <c r="PNX12" i="31"/>
  <c r="PNV12" i="31"/>
  <c r="PNW12" i="31"/>
  <c r="PNS12" i="31"/>
  <c r="PNR12" i="31"/>
  <c r="PNP12" i="31"/>
  <c r="PNQ12" i="31"/>
  <c r="PNN12" i="31"/>
  <c r="PNM12" i="31"/>
  <c r="PNK12" i="31"/>
  <c r="PNL12" i="31"/>
  <c r="PNI12" i="31"/>
  <c r="PNH12" i="31"/>
  <c r="PNF12" i="31"/>
  <c r="PNG12" i="31"/>
  <c r="PNC12" i="31"/>
  <c r="PNB12" i="31"/>
  <c r="PNA12" i="31"/>
  <c r="PMZ12" i="31"/>
  <c r="PMX12" i="31"/>
  <c r="PMW12" i="31"/>
  <c r="PMU12" i="31"/>
  <c r="PMV12" i="31"/>
  <c r="PMS12" i="31"/>
  <c r="PMR12" i="31"/>
  <c r="PMP12" i="31"/>
  <c r="PMQ12" i="31"/>
  <c r="PMM12" i="31"/>
  <c r="PML12" i="31"/>
  <c r="PMJ12" i="31"/>
  <c r="PMK12" i="31"/>
  <c r="PMH12" i="31"/>
  <c r="PMG12" i="31"/>
  <c r="PME12" i="31"/>
  <c r="PMF12" i="31"/>
  <c r="PMC12" i="31"/>
  <c r="PMB12" i="31"/>
  <c r="PLZ12" i="31"/>
  <c r="PMA12" i="31"/>
  <c r="PLW12" i="31"/>
  <c r="PLV12" i="31"/>
  <c r="PLT12" i="31"/>
  <c r="PLU12" i="31"/>
  <c r="PLR12" i="31"/>
  <c r="PLQ12" i="31"/>
  <c r="PLO12" i="31"/>
  <c r="PLP12" i="31"/>
  <c r="PLM12" i="31"/>
  <c r="PLL12" i="31"/>
  <c r="PLJ12" i="31"/>
  <c r="PLK12" i="31"/>
  <c r="PLG12" i="31"/>
  <c r="PLF12" i="31"/>
  <c r="PLD12" i="31"/>
  <c r="PLE12" i="31"/>
  <c r="PLB12" i="31"/>
  <c r="PLA12" i="31"/>
  <c r="PKY12" i="31"/>
  <c r="PKZ12" i="31"/>
  <c r="PKW12" i="31"/>
  <c r="PKV12" i="31"/>
  <c r="PKT12" i="31"/>
  <c r="PKU12" i="31"/>
  <c r="PKQ12" i="31"/>
  <c r="PKP12" i="31"/>
  <c r="PKO12" i="31"/>
  <c r="PKN12" i="31"/>
  <c r="PKL12" i="31"/>
  <c r="PKK12" i="31"/>
  <c r="PKI12" i="31"/>
  <c r="PKJ12" i="31"/>
  <c r="PKG12" i="31"/>
  <c r="PKF12" i="31"/>
  <c r="PKD12" i="31"/>
  <c r="PKE12" i="31"/>
  <c r="PKA12" i="31"/>
  <c r="PJZ12" i="31"/>
  <c r="PJY12" i="31"/>
  <c r="PJX12" i="31"/>
  <c r="PJV12" i="31"/>
  <c r="PJU12" i="31"/>
  <c r="PJS12" i="31"/>
  <c r="PJT12" i="31"/>
  <c r="PJQ12" i="31"/>
  <c r="PJP12" i="31"/>
  <c r="PJN12" i="31"/>
  <c r="PJO12" i="31"/>
  <c r="PJK12" i="31"/>
  <c r="PJJ12" i="31"/>
  <c r="PJH12" i="31"/>
  <c r="PJI12" i="31"/>
  <c r="PJF12" i="31"/>
  <c r="PJE12" i="31"/>
  <c r="PJC12" i="31"/>
  <c r="PJD12" i="31"/>
  <c r="PJA12" i="31"/>
  <c r="PIZ12" i="31"/>
  <c r="PIX12" i="31"/>
  <c r="PIY12" i="31"/>
  <c r="PIU12" i="31"/>
  <c r="PIT12" i="31"/>
  <c r="PIR12" i="31"/>
  <c r="PIS12" i="31"/>
  <c r="PIP12" i="31"/>
  <c r="PIO12" i="31"/>
  <c r="PIM12" i="31"/>
  <c r="PIN12" i="31"/>
  <c r="PIK12" i="31"/>
  <c r="PIJ12" i="31"/>
  <c r="PIH12" i="31"/>
  <c r="PII12" i="31"/>
  <c r="PIE12" i="31"/>
  <c r="PIF12" i="31" s="1"/>
  <c r="PID12" i="31"/>
  <c r="PIB12" i="31"/>
  <c r="PIC12" i="31"/>
  <c r="PHZ12" i="31"/>
  <c r="PHY12" i="31"/>
  <c r="PHW12" i="31"/>
  <c r="PHX12" i="31"/>
  <c r="PHU12" i="31"/>
  <c r="PHT12" i="31"/>
  <c r="PHR12" i="31"/>
  <c r="PHS12" i="31"/>
  <c r="PHO12" i="31"/>
  <c r="PHN12" i="31"/>
  <c r="PHL12" i="31"/>
  <c r="PHM12" i="31"/>
  <c r="PHJ12" i="31"/>
  <c r="PHI12" i="31"/>
  <c r="PHG12" i="31"/>
  <c r="PHH12" i="31"/>
  <c r="PHE12" i="31"/>
  <c r="PHD12" i="31"/>
  <c r="PHB12" i="31"/>
  <c r="PHC12" i="31"/>
  <c r="PGY12" i="31"/>
  <c r="PGX12" i="31"/>
  <c r="PGV12" i="31"/>
  <c r="PGW12" i="31"/>
  <c r="PGT12" i="31"/>
  <c r="PGS12" i="31"/>
  <c r="PGQ12" i="31"/>
  <c r="PGR12" i="31"/>
  <c r="PGO12" i="31"/>
  <c r="PGN12" i="31"/>
  <c r="PGL12" i="31"/>
  <c r="PGM12" i="31"/>
  <c r="PGI12" i="31"/>
  <c r="PGH12" i="31"/>
  <c r="PGF12" i="31"/>
  <c r="PGG12" i="31"/>
  <c r="PGD12" i="31"/>
  <c r="PGC12" i="31"/>
  <c r="PGA12" i="31"/>
  <c r="PGB12" i="31"/>
  <c r="PFY12" i="31"/>
  <c r="PFX12" i="31"/>
  <c r="PFV12" i="31"/>
  <c r="PFW12" i="31"/>
  <c r="PFS12" i="31"/>
  <c r="PFR12" i="31"/>
  <c r="PFP12" i="31"/>
  <c r="PFQ12" i="31"/>
  <c r="PFN12" i="31"/>
  <c r="PFM12" i="31"/>
  <c r="PFK12" i="31"/>
  <c r="PFL12" i="31"/>
  <c r="PFI12" i="31"/>
  <c r="PFH12" i="31"/>
  <c r="PFF12" i="31"/>
  <c r="PFG12" i="31"/>
  <c r="PFC12" i="31"/>
  <c r="PFB12" i="31"/>
  <c r="PEZ12" i="31"/>
  <c r="PFA12" i="31"/>
  <c r="PEX12" i="31"/>
  <c r="PEW12" i="31"/>
  <c r="PEU12" i="31"/>
  <c r="PEV12" i="31"/>
  <c r="PES12" i="31"/>
  <c r="PER12" i="31"/>
  <c r="PEP12" i="31"/>
  <c r="PEQ12" i="31"/>
  <c r="PEM12" i="31"/>
  <c r="PEL12" i="31"/>
  <c r="PEJ12" i="31"/>
  <c r="PEK12" i="31"/>
  <c r="PEH12" i="31"/>
  <c r="PEG12" i="31"/>
  <c r="PEE12" i="31"/>
  <c r="PEF12" i="31"/>
  <c r="PEC12" i="31"/>
  <c r="PEB12" i="31"/>
  <c r="PDZ12" i="31"/>
  <c r="PEA12" i="31"/>
  <c r="PDW12" i="31"/>
  <c r="PDV12" i="31"/>
  <c r="PDT12" i="31"/>
  <c r="PDU12" i="31"/>
  <c r="PDR12" i="31"/>
  <c r="PDQ12" i="31"/>
  <c r="PDO12" i="31"/>
  <c r="PDP12" i="31"/>
  <c r="PDM12" i="31"/>
  <c r="PDL12" i="31"/>
  <c r="PDJ12" i="31"/>
  <c r="PDK12" i="31"/>
  <c r="PDG12" i="31"/>
  <c r="PDF12" i="31"/>
  <c r="PDD12" i="31"/>
  <c r="PDE12" i="31"/>
  <c r="PDB12" i="31"/>
  <c r="PDA12" i="31"/>
  <c r="PCY12" i="31"/>
  <c r="PCZ12" i="31"/>
  <c r="PCW12" i="31"/>
  <c r="PCV12" i="31"/>
  <c r="PCT12" i="31"/>
  <c r="PCU12" i="31"/>
  <c r="PCQ12" i="31"/>
  <c r="PCP12" i="31"/>
  <c r="PCN12" i="31"/>
  <c r="PCO12" i="31"/>
  <c r="PCL12" i="31"/>
  <c r="PCK12" i="31"/>
  <c r="PCI12" i="31"/>
  <c r="PCJ12" i="31"/>
  <c r="PCG12" i="31"/>
  <c r="PCF12" i="31"/>
  <c r="PCD12" i="31"/>
  <c r="PCE12" i="31"/>
  <c r="PCA12" i="31"/>
  <c r="PBZ12" i="31"/>
  <c r="PBX12" i="31"/>
  <c r="PBY12" i="31"/>
  <c r="PBV12" i="31"/>
  <c r="PBU12" i="31"/>
  <c r="PBS12" i="31"/>
  <c r="PBT12" i="31"/>
  <c r="PBQ12" i="31"/>
  <c r="PBP12" i="31"/>
  <c r="PBN12" i="31"/>
  <c r="PBO12" i="31"/>
  <c r="PBK12" i="31"/>
  <c r="PBJ12" i="31"/>
  <c r="PBH12" i="31"/>
  <c r="PBI12" i="31"/>
  <c r="PBF12" i="31"/>
  <c r="PBE12" i="31"/>
  <c r="PBC12" i="31"/>
  <c r="PBD12" i="31"/>
  <c r="PBA12" i="31"/>
  <c r="PAZ12" i="31"/>
  <c r="PAX12" i="31"/>
  <c r="PAY12" i="31"/>
  <c r="PAU12" i="31"/>
  <c r="PAV12" i="31" s="1"/>
  <c r="PAT12" i="31"/>
  <c r="PAR12" i="31"/>
  <c r="PAS12" i="31"/>
  <c r="PAP12" i="31"/>
  <c r="PAO12" i="31"/>
  <c r="PAM12" i="31"/>
  <c r="PAN12" i="31"/>
  <c r="PAK12" i="31"/>
  <c r="PAJ12" i="31"/>
  <c r="PAH12" i="31"/>
  <c r="PAI12" i="31"/>
  <c r="PAE12" i="31"/>
  <c r="PAD12" i="31"/>
  <c r="PAB12" i="31"/>
  <c r="PAC12" i="31"/>
  <c r="OZZ12" i="31"/>
  <c r="OZY12" i="31"/>
  <c r="OZW12" i="31"/>
  <c r="OZX12" i="31"/>
  <c r="OZU12" i="31"/>
  <c r="OZT12" i="31"/>
  <c r="OZR12" i="31"/>
  <c r="OZS12" i="31"/>
  <c r="OZO12" i="31"/>
  <c r="OZN12" i="31"/>
  <c r="OZL12" i="31"/>
  <c r="OZM12" i="31"/>
  <c r="OZJ12" i="31"/>
  <c r="OZI12" i="31"/>
  <c r="OZG12" i="31"/>
  <c r="OZH12" i="31"/>
  <c r="OZE12" i="31"/>
  <c r="OZD12" i="31"/>
  <c r="OZB12" i="31"/>
  <c r="OZC12" i="31"/>
  <c r="OYY12" i="31"/>
  <c r="OYX12" i="31"/>
  <c r="OYV12" i="31"/>
  <c r="OYW12" i="31"/>
  <c r="OYT12" i="31"/>
  <c r="OYS12" i="31"/>
  <c r="OYQ12" i="31"/>
  <c r="OYR12" i="31"/>
  <c r="OYO12" i="31"/>
  <c r="OYN12" i="31"/>
  <c r="OYL12" i="31"/>
  <c r="OYM12" i="31"/>
  <c r="OYI12" i="31"/>
  <c r="OYH12" i="31"/>
  <c r="OYF12" i="31"/>
  <c r="OYG12" i="31"/>
  <c r="OYD12" i="31"/>
  <c r="OYC12" i="31"/>
  <c r="OYA12" i="31"/>
  <c r="OYB12" i="31"/>
  <c r="OXY12" i="31"/>
  <c r="OXX12" i="31"/>
  <c r="OXV12" i="31"/>
  <c r="OXW12" i="31"/>
  <c r="OXS12" i="31"/>
  <c r="OXR12" i="31"/>
  <c r="OXP12" i="31"/>
  <c r="OXQ12" i="31"/>
  <c r="OXN12" i="31"/>
  <c r="OXM12" i="31"/>
  <c r="OXK12" i="31"/>
  <c r="OXL12" i="31"/>
  <c r="OXI12" i="31"/>
  <c r="OXH12" i="31"/>
  <c r="OXF12" i="31"/>
  <c r="OXG12" i="31"/>
  <c r="OXC12" i="31"/>
  <c r="OXB12" i="31"/>
  <c r="OWZ12" i="31"/>
  <c r="OXA12" i="31"/>
  <c r="OWX12" i="31"/>
  <c r="OWW12" i="31"/>
  <c r="OWU12" i="31"/>
  <c r="OWV12" i="31"/>
  <c r="OWS12" i="31"/>
  <c r="OWR12" i="31"/>
  <c r="OWP12" i="31"/>
  <c r="OWQ12" i="31"/>
  <c r="OWM12" i="31"/>
  <c r="OWL12" i="31"/>
  <c r="OWJ12" i="31"/>
  <c r="OWK12" i="31"/>
  <c r="OWH12" i="31"/>
  <c r="OWG12" i="31"/>
  <c r="OWE12" i="31"/>
  <c r="OWF12" i="31"/>
  <c r="OWC12" i="31"/>
  <c r="OWB12" i="31"/>
  <c r="OVZ12" i="31"/>
  <c r="OWA12" i="31"/>
  <c r="OVW12" i="31"/>
  <c r="OVV12" i="31"/>
  <c r="OVT12" i="31"/>
  <c r="OVU12" i="31"/>
  <c r="OVR12" i="31"/>
  <c r="OVQ12" i="31"/>
  <c r="OVO12" i="31"/>
  <c r="OVP12" i="31"/>
  <c r="OVM12" i="31"/>
  <c r="OVL12" i="31"/>
  <c r="OVJ12" i="31"/>
  <c r="OVK12" i="31"/>
  <c r="OVG12" i="31"/>
  <c r="OVF12" i="31"/>
  <c r="OVD12" i="31"/>
  <c r="OVE12" i="31"/>
  <c r="OVB12" i="31"/>
  <c r="OVA12" i="31"/>
  <c r="OUY12" i="31"/>
  <c r="OUZ12" i="31"/>
  <c r="OUW12" i="31"/>
  <c r="OUV12" i="31"/>
  <c r="OUT12" i="31"/>
  <c r="OUU12" i="31"/>
  <c r="OUQ12" i="31"/>
  <c r="OUP12" i="31"/>
  <c r="OUN12" i="31"/>
  <c r="OUO12" i="31"/>
  <c r="OUL12" i="31"/>
  <c r="OUK12" i="31"/>
  <c r="OUI12" i="31"/>
  <c r="OUJ12" i="31"/>
  <c r="OUG12" i="31"/>
  <c r="OUF12" i="31"/>
  <c r="OUD12" i="31"/>
  <c r="OUE12" i="31"/>
  <c r="OUA12" i="31"/>
  <c r="OTZ12" i="31"/>
  <c r="OTX12" i="31"/>
  <c r="OTY12" i="31"/>
  <c r="OTV12" i="31"/>
  <c r="OTU12" i="31"/>
  <c r="OTS12" i="31"/>
  <c r="OTT12" i="31"/>
  <c r="OTQ12" i="31"/>
  <c r="OTP12" i="31"/>
  <c r="OTN12" i="31"/>
  <c r="OTO12" i="31"/>
  <c r="OTK12" i="31"/>
  <c r="OTJ12" i="31"/>
  <c r="OTH12" i="31"/>
  <c r="OTI12" i="31"/>
  <c r="OTF12" i="31"/>
  <c r="OTE12" i="31"/>
  <c r="OTC12" i="31"/>
  <c r="OTD12" i="31"/>
  <c r="OTA12" i="31"/>
  <c r="OSZ12" i="31"/>
  <c r="OSX12" i="31"/>
  <c r="OSY12" i="31"/>
  <c r="OSU12" i="31"/>
  <c r="OST12" i="31"/>
  <c r="OSR12" i="31"/>
  <c r="OSS12" i="31"/>
  <c r="OSP12" i="31"/>
  <c r="OSO12" i="31"/>
  <c r="OSM12" i="31"/>
  <c r="OSN12" i="31"/>
  <c r="OSK12" i="31"/>
  <c r="OSJ12" i="31"/>
  <c r="OSH12" i="31"/>
  <c r="OSI12" i="31"/>
  <c r="OSE12" i="31"/>
  <c r="OSD12" i="31"/>
  <c r="OSB12" i="31"/>
  <c r="OSC12" i="31"/>
  <c r="ORZ12" i="31"/>
  <c r="ORY12" i="31"/>
  <c r="ORW12" i="31"/>
  <c r="ORX12" i="31"/>
  <c r="ORU12" i="31"/>
  <c r="ORT12" i="31"/>
  <c r="ORR12" i="31"/>
  <c r="ORS12" i="31"/>
  <c r="ORO12" i="31"/>
  <c r="ORN12" i="31"/>
  <c r="ORL12" i="31"/>
  <c r="ORM12" i="31"/>
  <c r="ORJ12" i="31"/>
  <c r="ORI12" i="31"/>
  <c r="ORG12" i="31"/>
  <c r="ORH12" i="31"/>
  <c r="ORE12" i="31"/>
  <c r="ORD12" i="31"/>
  <c r="ORB12" i="31"/>
  <c r="ORC12" i="31"/>
  <c r="OQY12" i="31"/>
  <c r="OQX12" i="31"/>
  <c r="OQV12" i="31"/>
  <c r="OQW12" i="31"/>
  <c r="OQT12" i="31"/>
  <c r="OQS12" i="31"/>
  <c r="OQQ12" i="31"/>
  <c r="OQR12" i="31"/>
  <c r="OQO12" i="31"/>
  <c r="OQN12" i="31"/>
  <c r="OQL12" i="31"/>
  <c r="OQM12" i="31"/>
  <c r="OQI12" i="31"/>
  <c r="OQH12" i="31"/>
  <c r="OQF12" i="31"/>
  <c r="OQG12" i="31"/>
  <c r="OQD12" i="31"/>
  <c r="OQC12" i="31"/>
  <c r="OQA12" i="31"/>
  <c r="OQB12" i="31"/>
  <c r="OPY12" i="31"/>
  <c r="OPX12" i="31"/>
  <c r="OPV12" i="31"/>
  <c r="OPW12" i="31"/>
  <c r="OPS12" i="31"/>
  <c r="OPR12" i="31"/>
  <c r="OPP12" i="31"/>
  <c r="OPQ12" i="31"/>
  <c r="OPN12" i="31"/>
  <c r="OPM12" i="31"/>
  <c r="OPK12" i="31"/>
  <c r="OPL12" i="31"/>
  <c r="OPI12" i="31"/>
  <c r="OPH12" i="31"/>
  <c r="OPF12" i="31"/>
  <c r="OPG12" i="31"/>
  <c r="OPC12" i="31"/>
  <c r="OPB12" i="31"/>
  <c r="OOZ12" i="31"/>
  <c r="OPA12" i="31"/>
  <c r="OOX12" i="31"/>
  <c r="OOW12" i="31"/>
  <c r="OOU12" i="31"/>
  <c r="OOV12" i="31"/>
  <c r="OOS12" i="31"/>
  <c r="OOR12" i="31"/>
  <c r="OOP12" i="31"/>
  <c r="OOQ12" i="31"/>
  <c r="OOM12" i="31"/>
  <c r="OON12" i="31" s="1"/>
  <c r="OOL12" i="31"/>
  <c r="OOK12" i="31"/>
  <c r="OOJ12" i="31"/>
  <c r="OOH12" i="31"/>
  <c r="OOG12" i="31"/>
  <c r="OOE12" i="31"/>
  <c r="OOF12" i="31"/>
  <c r="OOC12" i="31"/>
  <c r="OOB12" i="31"/>
  <c r="ONZ12" i="31"/>
  <c r="OOA12" i="31"/>
  <c r="ONW12" i="31"/>
  <c r="ONV12" i="31"/>
  <c r="ONT12" i="31"/>
  <c r="ONU12" i="31"/>
  <c r="ONR12" i="31"/>
  <c r="ONQ12" i="31"/>
  <c r="ONO12" i="31"/>
  <c r="ONP12" i="31"/>
  <c r="ONM12" i="31"/>
  <c r="ONN12" i="31" s="1"/>
  <c r="ONL12" i="31"/>
  <c r="ONJ12" i="31"/>
  <c r="ONK12" i="31"/>
  <c r="ONG12" i="31"/>
  <c r="ONF12" i="31"/>
  <c r="OND12" i="31"/>
  <c r="ONE12" i="31"/>
  <c r="ONB12" i="31"/>
  <c r="ONA12" i="31"/>
  <c r="OMY12" i="31"/>
  <c r="OMZ12" i="31"/>
  <c r="OMW12" i="31"/>
  <c r="OMV12" i="31"/>
  <c r="OMT12" i="31"/>
  <c r="OMU12" i="31"/>
  <c r="OMQ12" i="31"/>
  <c r="OMP12" i="31"/>
  <c r="OMN12" i="31"/>
  <c r="OMO12" i="31"/>
  <c r="OML12" i="31"/>
  <c r="OMK12" i="31"/>
  <c r="OMI12" i="31"/>
  <c r="OMJ12" i="31"/>
  <c r="OMG12" i="31"/>
  <c r="OMF12" i="31"/>
  <c r="OMD12" i="31"/>
  <c r="OME12" i="31"/>
  <c r="OMA12" i="31"/>
  <c r="OLZ12" i="31"/>
  <c r="OLX12" i="31"/>
  <c r="OLY12" i="31"/>
  <c r="OLV12" i="31"/>
  <c r="OLU12" i="31"/>
  <c r="OLS12" i="31"/>
  <c r="OLT12" i="31"/>
  <c r="OLQ12" i="31"/>
  <c r="OLP12" i="31"/>
  <c r="OLN12" i="31"/>
  <c r="OLO12" i="31"/>
  <c r="OLK12" i="31"/>
  <c r="OLJ12" i="31"/>
  <c r="OLH12" i="31"/>
  <c r="OLI12" i="31"/>
  <c r="OLF12" i="31"/>
  <c r="OLE12" i="31"/>
  <c r="OLC12" i="31"/>
  <c r="OLD12" i="31"/>
  <c r="OLA12" i="31"/>
  <c r="OKZ12" i="31"/>
  <c r="OKX12" i="31"/>
  <c r="OKY12" i="31"/>
  <c r="OKU12" i="31"/>
  <c r="OKT12" i="31"/>
  <c r="OKR12" i="31"/>
  <c r="OKS12" i="31"/>
  <c r="OKP12" i="31"/>
  <c r="OKO12" i="31"/>
  <c r="OKN12" i="31"/>
  <c r="OKM12" i="31"/>
  <c r="OKK12" i="31"/>
  <c r="OKJ12" i="31"/>
  <c r="OKH12" i="31"/>
  <c r="OKI12" i="31"/>
  <c r="OKE12" i="31"/>
  <c r="OKD12" i="31"/>
  <c r="OKB12" i="31"/>
  <c r="OKC12" i="31"/>
  <c r="OJZ12" i="31"/>
  <c r="OJY12" i="31"/>
  <c r="OJW12" i="31"/>
  <c r="OJX12" i="31"/>
  <c r="OJU12" i="31"/>
  <c r="OJT12" i="31"/>
  <c r="OJR12" i="31"/>
  <c r="OJS12" i="31"/>
  <c r="OJO12" i="31"/>
  <c r="OJN12" i="31"/>
  <c r="OJL12" i="31"/>
  <c r="OJM12" i="31"/>
  <c r="OJJ12" i="31"/>
  <c r="OJI12" i="31"/>
  <c r="OJG12" i="31"/>
  <c r="OJH12" i="31"/>
  <c r="OJE12" i="31"/>
  <c r="OJD12" i="31"/>
  <c r="OJB12" i="31"/>
  <c r="OJC12" i="31"/>
  <c r="OIY12" i="31"/>
  <c r="OIX12" i="31"/>
  <c r="OIV12" i="31"/>
  <c r="OIW12" i="31"/>
  <c r="OIT12" i="31"/>
  <c r="OIS12" i="31"/>
  <c r="OIQ12" i="31"/>
  <c r="OIR12" i="31"/>
  <c r="OIO12" i="31"/>
  <c r="OIN12" i="31"/>
  <c r="OIL12" i="31"/>
  <c r="OIM12" i="31"/>
  <c r="OII12" i="31"/>
  <c r="OIH12" i="31"/>
  <c r="OIF12" i="31"/>
  <c r="OIG12" i="31"/>
  <c r="OID12" i="31"/>
  <c r="OIC12" i="31"/>
  <c r="OIA12" i="31"/>
  <c r="OIB12" i="31"/>
  <c r="OHY12" i="31"/>
  <c r="OHX12" i="31"/>
  <c r="OHV12" i="31"/>
  <c r="OHW12" i="31"/>
  <c r="OHS12" i="31"/>
  <c r="OHR12" i="31"/>
  <c r="OHP12" i="31"/>
  <c r="OHQ12" i="31"/>
  <c r="OHN12" i="31"/>
  <c r="OHM12" i="31"/>
  <c r="OHK12" i="31"/>
  <c r="OHL12" i="31"/>
  <c r="OHI12" i="31"/>
  <c r="OHH12" i="31"/>
  <c r="OHF12" i="31"/>
  <c r="OHG12" i="31"/>
  <c r="OHC12" i="31"/>
  <c r="OHB12" i="31"/>
  <c r="OGZ12" i="31"/>
  <c r="OHA12" i="31"/>
  <c r="OGX12" i="31"/>
  <c r="OGW12" i="31"/>
  <c r="OGU12" i="31"/>
  <c r="OGV12" i="31"/>
  <c r="OGS12" i="31"/>
  <c r="OGR12" i="31"/>
  <c r="OGP12" i="31"/>
  <c r="OGQ12" i="31"/>
  <c r="OGM12" i="31"/>
  <c r="OGL12" i="31"/>
  <c r="OGJ12" i="31"/>
  <c r="OGK12" i="31"/>
  <c r="OGH12" i="31"/>
  <c r="OGG12" i="31"/>
  <c r="OGE12" i="31"/>
  <c r="OGF12" i="31"/>
  <c r="OGC12" i="31"/>
  <c r="OGB12" i="31"/>
  <c r="OFZ12" i="31"/>
  <c r="OGA12" i="31"/>
  <c r="OFW12" i="31"/>
  <c r="OFV12" i="31"/>
  <c r="OFT12" i="31"/>
  <c r="OFU12" i="31"/>
  <c r="OFR12" i="31"/>
  <c r="OFQ12" i="31"/>
  <c r="OFO12" i="31"/>
  <c r="OFP12" i="31"/>
  <c r="OFM12" i="31"/>
  <c r="OFL12" i="31"/>
  <c r="OFJ12" i="31"/>
  <c r="OFK12" i="31"/>
  <c r="OFG12" i="31"/>
  <c r="OFF12" i="31"/>
  <c r="OFD12" i="31"/>
  <c r="OFE12" i="31"/>
  <c r="OFB12" i="31"/>
  <c r="OFA12" i="31"/>
  <c r="OEY12" i="31"/>
  <c r="OEZ12" i="31"/>
  <c r="OEW12" i="31"/>
  <c r="OEV12" i="31"/>
  <c r="OET12" i="31"/>
  <c r="OEU12" i="31"/>
  <c r="OEQ12" i="31"/>
  <c r="OEP12" i="31"/>
  <c r="OEN12" i="31"/>
  <c r="OEO12" i="31"/>
  <c r="OEL12" i="31"/>
  <c r="OEK12" i="31"/>
  <c r="OEI12" i="31"/>
  <c r="OEJ12" i="31"/>
  <c r="OEG12" i="31"/>
  <c r="OEH12" i="31" s="1"/>
  <c r="OEF12" i="31"/>
  <c r="OED12" i="31"/>
  <c r="OEE12" i="31"/>
  <c r="OEA12" i="31"/>
  <c r="ODZ12" i="31"/>
  <c r="ODX12" i="31"/>
  <c r="ODY12" i="31"/>
  <c r="ODV12" i="31"/>
  <c r="ODU12" i="31"/>
  <c r="ODS12" i="31"/>
  <c r="ODT12" i="31"/>
  <c r="ODQ12" i="31"/>
  <c r="ODP12" i="31"/>
  <c r="ODN12" i="31"/>
  <c r="ODO12" i="31"/>
  <c r="ODK12" i="31"/>
  <c r="ODJ12" i="31"/>
  <c r="ODH12" i="31"/>
  <c r="ODI12" i="31"/>
  <c r="ODF12" i="31"/>
  <c r="ODE12" i="31"/>
  <c r="ODC12" i="31"/>
  <c r="ODD12" i="31"/>
  <c r="ODA12" i="31"/>
  <c r="OCZ12" i="31"/>
  <c r="OCX12" i="31"/>
  <c r="OCY12" i="31"/>
  <c r="OCU12" i="31"/>
  <c r="OCT12" i="31"/>
  <c r="OCR12" i="31"/>
  <c r="OCS12" i="31"/>
  <c r="OCP12" i="31"/>
  <c r="OCO12" i="31"/>
  <c r="OCM12" i="31"/>
  <c r="OCN12" i="31"/>
  <c r="OCK12" i="31"/>
  <c r="OCJ12" i="31"/>
  <c r="OCH12" i="31"/>
  <c r="OCI12" i="31"/>
  <c r="OCE12" i="31"/>
  <c r="OCD12" i="31"/>
  <c r="OCB12" i="31"/>
  <c r="OCC12" i="31"/>
  <c r="OBZ12" i="31"/>
  <c r="OBY12" i="31"/>
  <c r="OBW12" i="31"/>
  <c r="OBX12" i="31"/>
  <c r="OBU12" i="31"/>
  <c r="OBT12" i="31"/>
  <c r="OBR12" i="31"/>
  <c r="OBS12" i="31"/>
  <c r="OBO12" i="31"/>
  <c r="OBN12" i="31"/>
  <c r="OBL12" i="31"/>
  <c r="OBM12" i="31"/>
  <c r="OBJ12" i="31"/>
  <c r="OBI12" i="31"/>
  <c r="OBG12" i="31"/>
  <c r="OBH12" i="31"/>
  <c r="OBE12" i="31"/>
  <c r="OBD12" i="31"/>
  <c r="OBB12" i="31"/>
  <c r="OBC12" i="31"/>
  <c r="OAY12" i="31"/>
  <c r="OAX12" i="31"/>
  <c r="OAV12" i="31"/>
  <c r="OAW12" i="31"/>
  <c r="OAT12" i="31"/>
  <c r="OAS12" i="31"/>
  <c r="OAQ12" i="31"/>
  <c r="OAR12" i="31"/>
  <c r="OAO12" i="31"/>
  <c r="OAN12" i="31"/>
  <c r="OAL12" i="31"/>
  <c r="OAM12" i="31"/>
  <c r="OAI12" i="31"/>
  <c r="OAH12" i="31"/>
  <c r="OAF12" i="31"/>
  <c r="OAG12" i="31"/>
  <c r="OAD12" i="31"/>
  <c r="OAC12" i="31"/>
  <c r="OAA12" i="31"/>
  <c r="OAB12" i="31"/>
  <c r="NZY12" i="31"/>
  <c r="NZX12" i="31"/>
  <c r="NZV12" i="31"/>
  <c r="NZW12" i="31"/>
  <c r="NZS12" i="31"/>
  <c r="NZR12" i="31"/>
  <c r="NZP12" i="31"/>
  <c r="NZQ12" i="31"/>
  <c r="NZN12" i="31"/>
  <c r="NZM12" i="31"/>
  <c r="NZK12" i="31"/>
  <c r="NZL12" i="31"/>
  <c r="NZI12" i="31"/>
  <c r="NZH12" i="31"/>
  <c r="NZF12" i="31"/>
  <c r="NZG12" i="31"/>
  <c r="NZC12" i="31"/>
  <c r="NZB12" i="31"/>
  <c r="NYZ12" i="31"/>
  <c r="NZA12" i="31"/>
  <c r="NYX12" i="31"/>
  <c r="NYW12" i="31"/>
  <c r="NYU12" i="31"/>
  <c r="NYV12" i="31"/>
  <c r="NYS12" i="31"/>
  <c r="NYR12" i="31"/>
  <c r="NYP12" i="31"/>
  <c r="NYQ12" i="31"/>
  <c r="NYM12" i="31"/>
  <c r="NYL12" i="31"/>
  <c r="NYJ12" i="31"/>
  <c r="NYK12" i="31"/>
  <c r="NYH12" i="31"/>
  <c r="NYG12" i="31"/>
  <c r="NYE12" i="31"/>
  <c r="NYF12" i="31"/>
  <c r="NYC12" i="31"/>
  <c r="NYB12" i="31"/>
  <c r="NXZ12" i="31"/>
  <c r="NYA12" i="31"/>
  <c r="NXW12" i="31"/>
  <c r="NXV12" i="31"/>
  <c r="NXT12" i="31"/>
  <c r="NXU12" i="31"/>
  <c r="NXR12" i="31"/>
  <c r="NXQ12" i="31"/>
  <c r="NXO12" i="31"/>
  <c r="NXP12" i="31"/>
  <c r="NXM12" i="31"/>
  <c r="NXL12" i="31"/>
  <c r="NXJ12" i="31"/>
  <c r="NXK12" i="31"/>
  <c r="NXG12" i="31"/>
  <c r="NXF12" i="31"/>
  <c r="NXD12" i="31"/>
  <c r="NXE12" i="31"/>
  <c r="NXB12" i="31"/>
  <c r="NXA12" i="31"/>
  <c r="NWY12" i="31"/>
  <c r="NWZ12" i="31"/>
  <c r="NWW12" i="31"/>
  <c r="NWV12" i="31"/>
  <c r="NWT12" i="31"/>
  <c r="NWU12" i="31"/>
  <c r="NWQ12" i="31"/>
  <c r="NWP12" i="31"/>
  <c r="NWN12" i="31"/>
  <c r="NWO12" i="31"/>
  <c r="NWL12" i="31"/>
  <c r="NWK12" i="31"/>
  <c r="NWI12" i="31"/>
  <c r="NWJ12" i="31"/>
  <c r="NWG12" i="31"/>
  <c r="NWF12" i="31"/>
  <c r="NWD12" i="31"/>
  <c r="NWE12" i="31"/>
  <c r="NWA12" i="31"/>
  <c r="NVZ12" i="31"/>
  <c r="NVX12" i="31"/>
  <c r="NVY12" i="31"/>
  <c r="NVV12" i="31"/>
  <c r="NVU12" i="31"/>
  <c r="NVS12" i="31"/>
  <c r="NVT12" i="31"/>
  <c r="NVQ12" i="31"/>
  <c r="NVP12" i="31"/>
  <c r="NVN12" i="31"/>
  <c r="NVO12" i="31"/>
  <c r="NVK12" i="31"/>
  <c r="NVJ12" i="31"/>
  <c r="NVH12" i="31"/>
  <c r="NVI12" i="31"/>
  <c r="NVF12" i="31"/>
  <c r="NVE12" i="31"/>
  <c r="NVC12" i="31"/>
  <c r="NVD12" i="31"/>
  <c r="NVA12" i="31"/>
  <c r="NUZ12" i="31"/>
  <c r="NUX12" i="31"/>
  <c r="NUY12" i="31"/>
  <c r="NUU12" i="31"/>
  <c r="NUT12" i="31"/>
  <c r="NUR12" i="31"/>
  <c r="NUS12" i="31"/>
  <c r="NUP12" i="31"/>
  <c r="NUO12" i="31"/>
  <c r="NUM12" i="31"/>
  <c r="NUN12" i="31"/>
  <c r="NUK12" i="31"/>
  <c r="NUJ12" i="31"/>
  <c r="NUH12" i="31"/>
  <c r="NUI12" i="31"/>
  <c r="NUE12" i="31"/>
  <c r="NUD12" i="31"/>
  <c r="NUB12" i="31"/>
  <c r="NUC12" i="31"/>
  <c r="NTZ12" i="31"/>
  <c r="NTY12" i="31"/>
  <c r="NTW12" i="31"/>
  <c r="NTX12" i="31"/>
  <c r="NTU12" i="31"/>
  <c r="NTT12" i="31"/>
  <c r="NTR12" i="31"/>
  <c r="NTS12" i="31"/>
  <c r="NTO12" i="31"/>
  <c r="NTP12" i="31" s="1"/>
  <c r="NTN12" i="31"/>
  <c r="NTL12" i="31"/>
  <c r="NTM12" i="31"/>
  <c r="NTJ12" i="31"/>
  <c r="NTI12" i="31"/>
  <c r="NTG12" i="31"/>
  <c r="NTH12" i="31"/>
  <c r="NTE12" i="31"/>
  <c r="NTD12" i="31"/>
  <c r="NTB12" i="31"/>
  <c r="NTC12" i="31"/>
  <c r="NSY12" i="31"/>
  <c r="NSX12" i="31"/>
  <c r="NSV12" i="31"/>
  <c r="NSW12" i="31"/>
  <c r="NST12" i="31"/>
  <c r="NSS12" i="31"/>
  <c r="NSQ12" i="31"/>
  <c r="NSR12" i="31"/>
  <c r="NSO12" i="31"/>
  <c r="NSN12" i="31"/>
  <c r="NSL12" i="31"/>
  <c r="NSM12" i="31"/>
  <c r="NSI12" i="31"/>
  <c r="NSH12" i="31"/>
  <c r="NSF12" i="31"/>
  <c r="NSG12" i="31"/>
  <c r="NSD12" i="31"/>
  <c r="NSC12" i="31"/>
  <c r="NSA12" i="31"/>
  <c r="NSB12" i="31"/>
  <c r="NRY12" i="31"/>
  <c r="NRX12" i="31"/>
  <c r="NRV12" i="31"/>
  <c r="NRW12" i="31"/>
  <c r="NRS12" i="31"/>
  <c r="NRR12" i="31"/>
  <c r="NRP12" i="31"/>
  <c r="NRQ12" i="31"/>
  <c r="NRN12" i="31"/>
  <c r="NRM12" i="31"/>
  <c r="NRK12" i="31"/>
  <c r="NRL12" i="31"/>
  <c r="NRI12" i="31"/>
  <c r="NRH12" i="31"/>
  <c r="NRG12" i="31"/>
  <c r="NRF12" i="31"/>
  <c r="NRC12" i="31"/>
  <c r="NRB12" i="31"/>
  <c r="NQZ12" i="31"/>
  <c r="NRA12" i="31"/>
  <c r="NQX12" i="31"/>
  <c r="NQW12" i="31"/>
  <c r="NQU12" i="31"/>
  <c r="NQV12" i="31"/>
  <c r="NQS12" i="31"/>
  <c r="NQR12" i="31"/>
  <c r="NQP12" i="31"/>
  <c r="NQQ12" i="31"/>
  <c r="NQM12" i="31"/>
  <c r="NQL12" i="31"/>
  <c r="NQJ12" i="31"/>
  <c r="NQK12" i="31"/>
  <c r="NQH12" i="31"/>
  <c r="NQG12" i="31"/>
  <c r="NQE12" i="31"/>
  <c r="NQF12" i="31"/>
  <c r="NQC12" i="31"/>
  <c r="NQB12" i="31"/>
  <c r="NPZ12" i="31"/>
  <c r="NQA12" i="31"/>
  <c r="NPW12" i="31"/>
  <c r="NPV12" i="31"/>
  <c r="NPT12" i="31"/>
  <c r="NPU12" i="31"/>
  <c r="NPR12" i="31"/>
  <c r="NPQ12" i="31"/>
  <c r="NPP12" i="31"/>
  <c r="NPO12" i="31"/>
  <c r="NPM12" i="31"/>
  <c r="NPL12" i="31"/>
  <c r="NPJ12" i="31"/>
  <c r="NPK12" i="31"/>
  <c r="NPG12" i="31"/>
  <c r="NPF12" i="31"/>
  <c r="NPD12" i="31"/>
  <c r="NPE12" i="31"/>
  <c r="NPB12" i="31"/>
  <c r="NPA12" i="31"/>
  <c r="NOY12" i="31"/>
  <c r="NOZ12" i="31"/>
  <c r="NOW12" i="31"/>
  <c r="NOV12" i="31"/>
  <c r="NOT12" i="31"/>
  <c r="NOU12" i="31"/>
  <c r="NOQ12" i="31"/>
  <c r="NOP12" i="31"/>
  <c r="NON12" i="31"/>
  <c r="NOO12" i="31"/>
  <c r="NOL12" i="31"/>
  <c r="NOK12" i="31"/>
  <c r="NOI12" i="31"/>
  <c r="NOJ12" i="31"/>
  <c r="NOG12" i="31"/>
  <c r="NOF12" i="31"/>
  <c r="NOD12" i="31"/>
  <c r="NOE12" i="31"/>
  <c r="NOA12" i="31"/>
  <c r="NNZ12" i="31"/>
  <c r="NNX12" i="31"/>
  <c r="NNY12" i="31"/>
  <c r="NNV12" i="31"/>
  <c r="NNU12" i="31"/>
  <c r="NNS12" i="31"/>
  <c r="NNT12" i="31"/>
  <c r="NNQ12" i="31"/>
  <c r="NNP12" i="31"/>
  <c r="NNN12" i="31"/>
  <c r="NNO12" i="31"/>
  <c r="NNK12" i="31"/>
  <c r="NNJ12" i="31"/>
  <c r="NNH12" i="31"/>
  <c r="NNI12" i="31"/>
  <c r="NNF12" i="31"/>
  <c r="NNE12" i="31"/>
  <c r="NNC12" i="31"/>
  <c r="NND12" i="31"/>
  <c r="NNA12" i="31"/>
  <c r="NMZ12" i="31"/>
  <c r="NMY12" i="31"/>
  <c r="NMX12" i="31"/>
  <c r="NMU12" i="31"/>
  <c r="NMT12" i="31"/>
  <c r="NMR12" i="31"/>
  <c r="NMS12" i="31"/>
  <c r="NMP12" i="31"/>
  <c r="NMO12" i="31"/>
  <c r="NMM12" i="31"/>
  <c r="NMN12" i="31"/>
  <c r="NMK12" i="31"/>
  <c r="NMJ12" i="31"/>
  <c r="NMH12" i="31"/>
  <c r="NMI12" i="31"/>
  <c r="NME12" i="31"/>
  <c r="NMD12" i="31"/>
  <c r="NMB12" i="31"/>
  <c r="NMC12" i="31"/>
  <c r="NLZ12" i="31"/>
  <c r="NLY12" i="31"/>
  <c r="NLW12" i="31"/>
  <c r="NLX12" i="31"/>
  <c r="NLU12" i="31"/>
  <c r="NLT12" i="31"/>
  <c r="NLR12" i="31"/>
  <c r="NLS12" i="31"/>
  <c r="NLO12" i="31"/>
  <c r="NLN12" i="31"/>
  <c r="NLL12" i="31"/>
  <c r="NLM12" i="31"/>
  <c r="NLJ12" i="31"/>
  <c r="NLI12" i="31"/>
  <c r="NLG12" i="31"/>
  <c r="NLH12" i="31"/>
  <c r="NLE12" i="31"/>
  <c r="NLD12" i="31"/>
  <c r="NLB12" i="31"/>
  <c r="NLC12" i="31"/>
  <c r="NKY12" i="31"/>
  <c r="NKX12" i="31"/>
  <c r="NKV12" i="31"/>
  <c r="NKW12" i="31"/>
  <c r="NKT12" i="31"/>
  <c r="NKS12" i="31"/>
  <c r="NKQ12" i="31"/>
  <c r="NKR12" i="31"/>
  <c r="NKO12" i="31"/>
  <c r="NKN12" i="31"/>
  <c r="NKL12" i="31"/>
  <c r="NKM12" i="31"/>
  <c r="NKI12" i="31"/>
  <c r="NKH12" i="31"/>
  <c r="NKF12" i="31"/>
  <c r="NKG12" i="31"/>
  <c r="NKD12" i="31"/>
  <c r="NKC12" i="31"/>
  <c r="NKA12" i="31"/>
  <c r="NKB12" i="31"/>
  <c r="NJY12" i="31"/>
  <c r="NJZ12" i="31" s="1"/>
  <c r="NJX12" i="31"/>
  <c r="NJV12" i="31"/>
  <c r="NJW12" i="31"/>
  <c r="NJS12" i="31"/>
  <c r="NJR12" i="31"/>
  <c r="NJP12" i="31"/>
  <c r="NJQ12" i="31"/>
  <c r="NJN12" i="31"/>
  <c r="NJM12" i="31"/>
  <c r="NJK12" i="31"/>
  <c r="NJL12" i="31"/>
  <c r="NJI12" i="31"/>
  <c r="NJH12" i="31"/>
  <c r="NJF12" i="31"/>
  <c r="NJG12" i="31"/>
  <c r="NJC12" i="31"/>
  <c r="NJB12" i="31"/>
  <c r="NIZ12" i="31"/>
  <c r="NJA12" i="31"/>
  <c r="NIX12" i="31"/>
  <c r="NIW12" i="31"/>
  <c r="NIU12" i="31"/>
  <c r="NIV12" i="31"/>
  <c r="NIS12" i="31"/>
  <c r="NIR12" i="31"/>
  <c r="NIP12" i="31"/>
  <c r="NIQ12" i="31"/>
  <c r="NIM12" i="31"/>
  <c r="NIL12" i="31"/>
  <c r="NIJ12" i="31"/>
  <c r="NIK12" i="31"/>
  <c r="NIH12" i="31"/>
  <c r="NIG12" i="31"/>
  <c r="NIE12" i="31"/>
  <c r="NIF12" i="31"/>
  <c r="NIC12" i="31"/>
  <c r="NIB12" i="31"/>
  <c r="NHZ12" i="31"/>
  <c r="NIA12" i="31"/>
  <c r="NHW12" i="31"/>
  <c r="NHV12" i="31"/>
  <c r="NHT12" i="31"/>
  <c r="NHU12" i="31"/>
  <c r="NHR12" i="31"/>
  <c r="NHQ12" i="31"/>
  <c r="NHO12" i="31"/>
  <c r="NHP12" i="31"/>
  <c r="NHM12" i="31"/>
  <c r="NHL12" i="31"/>
  <c r="NHJ12" i="31"/>
  <c r="NHK12" i="31"/>
  <c r="NHG12" i="31"/>
  <c r="NHF12" i="31"/>
  <c r="NHD12" i="31"/>
  <c r="NHE12" i="31"/>
  <c r="NHB12" i="31"/>
  <c r="NHA12" i="31"/>
  <c r="NGY12" i="31"/>
  <c r="NGZ12" i="31"/>
  <c r="NGW12" i="31"/>
  <c r="NGV12" i="31"/>
  <c r="NGT12" i="31"/>
  <c r="NGU12" i="31"/>
  <c r="NGQ12" i="31"/>
  <c r="NGP12" i="31"/>
  <c r="NGN12" i="31"/>
  <c r="NGO12" i="31"/>
  <c r="NGL12" i="31"/>
  <c r="NGK12" i="31"/>
  <c r="NGI12" i="31"/>
  <c r="NGJ12" i="31"/>
  <c r="NGG12" i="31"/>
  <c r="NGF12" i="31"/>
  <c r="NGD12" i="31"/>
  <c r="NGE12" i="31"/>
  <c r="NGA12" i="31"/>
  <c r="NFZ12" i="31"/>
  <c r="NFX12" i="31"/>
  <c r="NFY12" i="31"/>
  <c r="NFV12" i="31"/>
  <c r="NFU12" i="31"/>
  <c r="NFS12" i="31"/>
  <c r="NFT12" i="31"/>
  <c r="NFQ12" i="31"/>
  <c r="NFP12" i="31"/>
  <c r="NFN12" i="31"/>
  <c r="NFO12" i="31"/>
  <c r="NFK12" i="31"/>
  <c r="NFJ12" i="31"/>
  <c r="NFH12" i="31"/>
  <c r="NFI12" i="31"/>
  <c r="NFF12" i="31"/>
  <c r="NFE12" i="31"/>
  <c r="NFC12" i="31"/>
  <c r="NFD12" i="31"/>
  <c r="NFA12" i="31"/>
  <c r="NEZ12" i="31"/>
  <c r="NEX12" i="31"/>
  <c r="NEY12" i="31"/>
  <c r="NEU12" i="31"/>
  <c r="NET12" i="31"/>
  <c r="NER12" i="31"/>
  <c r="NES12" i="31"/>
  <c r="NEP12" i="31"/>
  <c r="NEO12" i="31"/>
  <c r="NEM12" i="31"/>
  <c r="NEN12" i="31"/>
  <c r="NEK12" i="31"/>
  <c r="NEJ12" i="31"/>
  <c r="NEH12" i="31"/>
  <c r="NEI12" i="31"/>
  <c r="NEE12" i="31"/>
  <c r="NED12" i="31"/>
  <c r="NEB12" i="31"/>
  <c r="NEC12" i="31"/>
  <c r="NDZ12" i="31"/>
  <c r="NDY12" i="31"/>
  <c r="NDW12" i="31"/>
  <c r="NDX12" i="31"/>
  <c r="NDU12" i="31"/>
  <c r="NDT12" i="31"/>
  <c r="NDR12" i="31"/>
  <c r="NDS12" i="31"/>
  <c r="NDO12" i="31"/>
  <c r="NDN12" i="31"/>
  <c r="NDL12" i="31"/>
  <c r="NDM12" i="31"/>
  <c r="NDJ12" i="31"/>
  <c r="NDI12" i="31"/>
  <c r="NDG12" i="31"/>
  <c r="NDH12" i="31"/>
  <c r="NDE12" i="31"/>
  <c r="NDD12" i="31"/>
  <c r="NDB12" i="31"/>
  <c r="NDC12" i="31"/>
  <c r="NCY12" i="31"/>
  <c r="NCX12" i="31"/>
  <c r="NCV12" i="31"/>
  <c r="NCW12" i="31"/>
  <c r="NCT12" i="31"/>
  <c r="NCS12" i="31"/>
  <c r="NCQ12" i="31"/>
  <c r="NCR12" i="31"/>
  <c r="NCO12" i="31"/>
  <c r="NCN12" i="31"/>
  <c r="NCL12" i="31"/>
  <c r="NCM12" i="31"/>
  <c r="NCI12" i="31"/>
  <c r="NCH12" i="31"/>
  <c r="NCF12" i="31"/>
  <c r="NCG12" i="31"/>
  <c r="NCD12" i="31"/>
  <c r="NCC12" i="31"/>
  <c r="NCA12" i="31"/>
  <c r="NCB12" i="31"/>
  <c r="NBY12" i="31"/>
  <c r="NBX12" i="31"/>
  <c r="NBV12" i="31"/>
  <c r="NBW12" i="31"/>
  <c r="NBS12" i="31"/>
  <c r="NBR12" i="31"/>
  <c r="NBP12" i="31"/>
  <c r="NBQ12" i="31"/>
  <c r="NBN12" i="31"/>
  <c r="NBM12" i="31"/>
  <c r="NBK12" i="31"/>
  <c r="NBL12" i="31"/>
  <c r="NBI12" i="31"/>
  <c r="NBH12" i="31"/>
  <c r="NBF12" i="31"/>
  <c r="NBG12" i="31"/>
  <c r="NBC12" i="31"/>
  <c r="NBB12" i="31"/>
  <c r="NAZ12" i="31"/>
  <c r="NBA12" i="31"/>
  <c r="NAX12" i="31"/>
  <c r="NAW12" i="31"/>
  <c r="NAU12" i="31"/>
  <c r="NAV12" i="31"/>
  <c r="NAS12" i="31"/>
  <c r="NAT12" i="31" s="1"/>
  <c r="NAR12" i="31"/>
  <c r="NAQ12" i="31"/>
  <c r="NAP12" i="31"/>
  <c r="NAM12" i="31"/>
  <c r="NAL12" i="31"/>
  <c r="NAJ12" i="31"/>
  <c r="NAK12" i="31"/>
  <c r="NAH12" i="31"/>
  <c r="NAG12" i="31"/>
  <c r="NAE12" i="31"/>
  <c r="NAF12" i="31"/>
  <c r="NAC12" i="31"/>
  <c r="NAB12" i="31"/>
  <c r="MZZ12" i="31"/>
  <c r="NAA12" i="31"/>
  <c r="MZW12" i="31"/>
  <c r="MZX12" i="31" s="1"/>
  <c r="MZV12" i="31"/>
  <c r="MZT12" i="31"/>
  <c r="MZU12" i="31"/>
  <c r="MZR12" i="31"/>
  <c r="MZQ12" i="31"/>
  <c r="MZO12" i="31"/>
  <c r="MZP12" i="31"/>
  <c r="MZM12" i="31"/>
  <c r="MZL12" i="31"/>
  <c r="MZJ12" i="31"/>
  <c r="MZK12" i="31"/>
  <c r="MZG12" i="31"/>
  <c r="MZF12" i="31"/>
  <c r="MZD12" i="31"/>
  <c r="MZE12" i="31"/>
  <c r="MZB12" i="31"/>
  <c r="MZA12" i="31"/>
  <c r="MYY12" i="31"/>
  <c r="MYZ12" i="31"/>
  <c r="MYW12" i="31"/>
  <c r="MYV12" i="31"/>
  <c r="MYT12" i="31"/>
  <c r="MYU12" i="31"/>
  <c r="MYQ12" i="31"/>
  <c r="MYP12" i="31"/>
  <c r="MYN12" i="31"/>
  <c r="MYO12" i="31"/>
  <c r="MYL12" i="31"/>
  <c r="MYK12" i="31"/>
  <c r="MYI12" i="31"/>
  <c r="MYJ12" i="31"/>
  <c r="MYG12" i="31"/>
  <c r="MYF12" i="31"/>
  <c r="MYD12" i="31"/>
  <c r="MYE12" i="31"/>
  <c r="MYA12" i="31"/>
  <c r="MXZ12" i="31"/>
  <c r="MXX12" i="31"/>
  <c r="MXY12" i="31"/>
  <c r="MXV12" i="31"/>
  <c r="MXU12" i="31"/>
  <c r="MXS12" i="31"/>
  <c r="MXT12" i="31"/>
  <c r="MXQ12" i="31"/>
  <c r="MXP12" i="31"/>
  <c r="MXN12" i="31"/>
  <c r="MXO12" i="31"/>
  <c r="MXK12" i="31"/>
  <c r="MXJ12" i="31"/>
  <c r="MXH12" i="31"/>
  <c r="MXI12" i="31"/>
  <c r="MXF12" i="31"/>
  <c r="MXE12" i="31"/>
  <c r="MXC12" i="31"/>
  <c r="MXD12" i="31"/>
  <c r="MXA12" i="31"/>
  <c r="MWZ12" i="31"/>
  <c r="MWX12" i="31"/>
  <c r="MWY12" i="31"/>
  <c r="MWU12" i="31"/>
  <c r="MWT12" i="31"/>
  <c r="MWR12" i="31"/>
  <c r="MWS12" i="31"/>
  <c r="MWP12" i="31"/>
  <c r="MWO12" i="31"/>
  <c r="MWM12" i="31"/>
  <c r="MWN12" i="31"/>
  <c r="MWK12" i="31"/>
  <c r="MWJ12" i="31"/>
  <c r="MWH12" i="31"/>
  <c r="MWI12" i="31"/>
  <c r="MWE12" i="31"/>
  <c r="MWD12" i="31"/>
  <c r="MWB12" i="31"/>
  <c r="MWC12" i="31"/>
  <c r="MVZ12" i="31"/>
  <c r="MVY12" i="31"/>
  <c r="MVW12" i="31"/>
  <c r="MVX12" i="31"/>
  <c r="MVU12" i="31"/>
  <c r="MVT12" i="31"/>
  <c r="MVR12" i="31"/>
  <c r="MVS12" i="31"/>
  <c r="MVO12" i="31"/>
  <c r="MVN12" i="31"/>
  <c r="MVL12" i="31"/>
  <c r="MVM12" i="31"/>
  <c r="MVJ12" i="31"/>
  <c r="MVI12" i="31"/>
  <c r="MVG12" i="31"/>
  <c r="MVH12" i="31"/>
  <c r="MVE12" i="31"/>
  <c r="MVD12" i="31"/>
  <c r="MVB12" i="31"/>
  <c r="MVC12" i="31"/>
  <c r="MUY12" i="31"/>
  <c r="MUX12" i="31"/>
  <c r="MUV12" i="31"/>
  <c r="MUW12" i="31"/>
  <c r="MUT12" i="31"/>
  <c r="MUS12" i="31"/>
  <c r="MUQ12" i="31"/>
  <c r="MUR12" i="31"/>
  <c r="MUO12" i="31"/>
  <c r="MUN12" i="31"/>
  <c r="MUL12" i="31"/>
  <c r="MUM12" i="31"/>
  <c r="MUI12" i="31"/>
  <c r="MUH12" i="31"/>
  <c r="MUF12" i="31"/>
  <c r="MUG12" i="31"/>
  <c r="MUD12" i="31"/>
  <c r="MUC12" i="31"/>
  <c r="MUA12" i="31"/>
  <c r="MUB12" i="31"/>
  <c r="MTY12" i="31"/>
  <c r="MTX12" i="31"/>
  <c r="MTV12" i="31"/>
  <c r="MTW12" i="31"/>
  <c r="MTS12" i="31"/>
  <c r="MTR12" i="31"/>
  <c r="MTP12" i="31"/>
  <c r="MTQ12" i="31"/>
  <c r="MTN12" i="31"/>
  <c r="MTM12" i="31"/>
  <c r="MTK12" i="31"/>
  <c r="MTL12" i="31"/>
  <c r="MTI12" i="31"/>
  <c r="MTJ12" i="31" s="1"/>
  <c r="MTH12" i="31"/>
  <c r="MTF12" i="31"/>
  <c r="MTG12" i="31"/>
  <c r="MTC12" i="31"/>
  <c r="MTB12" i="31"/>
  <c r="MSZ12" i="31"/>
  <c r="MTA12" i="31"/>
  <c r="MSX12" i="31"/>
  <c r="MSW12" i="31"/>
  <c r="MSU12" i="31"/>
  <c r="MSV12" i="31"/>
  <c r="MSS12" i="31"/>
  <c r="MSR12" i="31"/>
  <c r="MSP12" i="31"/>
  <c r="MSQ12" i="31"/>
  <c r="MSM12" i="31"/>
  <c r="MSL12" i="31"/>
  <c r="MSJ12" i="31"/>
  <c r="MSK12" i="31"/>
  <c r="MSH12" i="31"/>
  <c r="MSG12" i="31"/>
  <c r="MSE12" i="31"/>
  <c r="MSF12" i="31"/>
  <c r="MSC12" i="31"/>
  <c r="MSB12" i="31"/>
  <c r="MRZ12" i="31"/>
  <c r="MSA12" i="31"/>
  <c r="MRW12" i="31"/>
  <c r="MRV12" i="31"/>
  <c r="MRT12" i="31"/>
  <c r="MRU12" i="31"/>
  <c r="MRR12" i="31"/>
  <c r="MRQ12" i="31"/>
  <c r="MRO12" i="31"/>
  <c r="MRP12" i="31"/>
  <c r="MRM12" i="31"/>
  <c r="MRL12" i="31"/>
  <c r="MRJ12" i="31"/>
  <c r="MRK12" i="31"/>
  <c r="MRG12" i="31"/>
  <c r="MRF12" i="31"/>
  <c r="MRD12" i="31"/>
  <c r="MRE12" i="31"/>
  <c r="MRB12" i="31"/>
  <c r="MRA12" i="31"/>
  <c r="MQY12" i="31"/>
  <c r="MQZ12" i="31"/>
  <c r="MQW12" i="31"/>
  <c r="MQV12" i="31"/>
  <c r="MQT12" i="31"/>
  <c r="MQU12" i="31"/>
  <c r="MQQ12" i="31"/>
  <c r="MQP12" i="31"/>
  <c r="MQN12" i="31"/>
  <c r="MQO12" i="31"/>
  <c r="MQL12" i="31"/>
  <c r="MQK12" i="31"/>
  <c r="MQI12" i="31"/>
  <c r="MQJ12" i="31"/>
  <c r="MQG12" i="31"/>
  <c r="MQF12" i="31"/>
  <c r="MQD12" i="31"/>
  <c r="MQE12" i="31"/>
  <c r="MQA12" i="31"/>
  <c r="MPZ12" i="31"/>
  <c r="MPX12" i="31"/>
  <c r="MPY12" i="31"/>
  <c r="MPV12" i="31"/>
  <c r="MPU12" i="31"/>
  <c r="MPS12" i="31"/>
  <c r="MPT12" i="31"/>
  <c r="MPQ12" i="31"/>
  <c r="MPP12" i="31"/>
  <c r="MPN12" i="31"/>
  <c r="MPO12" i="31"/>
  <c r="MPK12" i="31"/>
  <c r="MPJ12" i="31"/>
  <c r="MPI12" i="31"/>
  <c r="MPH12" i="31"/>
  <c r="MPF12" i="31"/>
  <c r="MPE12" i="31"/>
  <c r="MPC12" i="31"/>
  <c r="MPD12" i="31"/>
  <c r="MPA12" i="31"/>
  <c r="MOZ12" i="31"/>
  <c r="MOX12" i="31"/>
  <c r="MOY12" i="31"/>
  <c r="MOU12" i="31"/>
  <c r="MOT12" i="31"/>
  <c r="MOR12" i="31"/>
  <c r="MOS12" i="31"/>
  <c r="MOP12" i="31"/>
  <c r="MOO12" i="31"/>
  <c r="MOM12" i="31"/>
  <c r="MON12" i="31"/>
  <c r="MOK12" i="31"/>
  <c r="MOJ12" i="31"/>
  <c r="MOH12" i="31"/>
  <c r="MOI12" i="31"/>
  <c r="MOE12" i="31"/>
  <c r="MOD12" i="31"/>
  <c r="MOB12" i="31"/>
  <c r="MOC12" i="31"/>
  <c r="MNZ12" i="31"/>
  <c r="MNY12" i="31"/>
  <c r="MNW12" i="31"/>
  <c r="MNX12" i="31"/>
  <c r="MNU12" i="31"/>
  <c r="MNT12" i="31"/>
  <c r="MNR12" i="31"/>
  <c r="MNS12" i="31"/>
  <c r="MNO12" i="31"/>
  <c r="MNN12" i="31"/>
  <c r="MNL12" i="31"/>
  <c r="MNM12" i="31"/>
  <c r="MNJ12" i="31"/>
  <c r="MNI12" i="31"/>
  <c r="MNG12" i="31"/>
  <c r="MNH12" i="31"/>
  <c r="MNE12" i="31"/>
  <c r="MND12" i="31"/>
  <c r="MNB12" i="31"/>
  <c r="MNC12" i="31"/>
  <c r="MMY12" i="31"/>
  <c r="MMX12" i="31"/>
  <c r="MMV12" i="31"/>
  <c r="MMW12" i="31"/>
  <c r="MMT12" i="31"/>
  <c r="MMS12" i="31"/>
  <c r="MMQ12" i="31"/>
  <c r="MMR12" i="31"/>
  <c r="MMO12" i="31"/>
  <c r="MMP12" i="31" s="1"/>
  <c r="MMN12" i="31"/>
  <c r="MML12" i="31"/>
  <c r="MMM12" i="31"/>
  <c r="MMI12" i="31"/>
  <c r="MMH12" i="31"/>
  <c r="MMF12" i="31"/>
  <c r="MMG12" i="31"/>
  <c r="MMD12" i="31"/>
  <c r="MMC12" i="31"/>
  <c r="MMA12" i="31"/>
  <c r="MMB12" i="31"/>
  <c r="MLY12" i="31"/>
  <c r="MLX12" i="31"/>
  <c r="MLV12" i="31"/>
  <c r="MLW12" i="31"/>
  <c r="MLS12" i="31"/>
  <c r="MLT12" i="31" s="1"/>
  <c r="MLR12" i="31"/>
  <c r="MLP12" i="31"/>
  <c r="MLQ12" i="31"/>
  <c r="MLN12" i="31"/>
  <c r="MLM12" i="31"/>
  <c r="MLK12" i="31"/>
  <c r="MLL12" i="31"/>
  <c r="MLI12" i="31"/>
  <c r="MLH12" i="31"/>
  <c r="MLF12" i="31"/>
  <c r="MLG12" i="31"/>
  <c r="MLC12" i="31"/>
  <c r="MLB12" i="31"/>
  <c r="MKZ12" i="31"/>
  <c r="MLA12" i="31"/>
  <c r="MKX12" i="31"/>
  <c r="MKW12" i="31"/>
  <c r="MKU12" i="31"/>
  <c r="MKV12" i="31"/>
  <c r="MKS12" i="31"/>
  <c r="MKR12" i="31"/>
  <c r="MKP12" i="31"/>
  <c r="MKQ12" i="31"/>
  <c r="MKM12" i="31"/>
  <c r="MKL12" i="31"/>
  <c r="MKJ12" i="31"/>
  <c r="MKK12" i="31"/>
  <c r="MKH12" i="31"/>
  <c r="MKG12" i="31"/>
  <c r="MKE12" i="31"/>
  <c r="MKF12" i="31"/>
  <c r="MKC12" i="31"/>
  <c r="MKD12" i="31" s="1"/>
  <c r="MKB12" i="31"/>
  <c r="MKA12" i="31"/>
  <c r="MJZ12" i="31"/>
  <c r="MJW12" i="31"/>
  <c r="MJV12" i="31"/>
  <c r="MJT12" i="31"/>
  <c r="MJU12" i="31"/>
  <c r="MJR12" i="31"/>
  <c r="MJQ12" i="31"/>
  <c r="MJO12" i="31"/>
  <c r="MJP12" i="31"/>
  <c r="MJM12" i="31"/>
  <c r="MJL12" i="31"/>
  <c r="MJJ12" i="31"/>
  <c r="MJK12" i="31"/>
  <c r="MJG12" i="31"/>
  <c r="MJF12" i="31"/>
  <c r="MJD12" i="31"/>
  <c r="MJE12" i="31"/>
  <c r="MJB12" i="31"/>
  <c r="MJA12" i="31"/>
  <c r="MIY12" i="31"/>
  <c r="MIZ12" i="31"/>
  <c r="MIW12" i="31"/>
  <c r="MIV12" i="31"/>
  <c r="MIT12" i="31"/>
  <c r="MIU12" i="31"/>
  <c r="MIQ12" i="31"/>
  <c r="MIR12" i="31" s="1"/>
  <c r="MIP12" i="31"/>
  <c r="MIN12" i="31"/>
  <c r="MIO12" i="31"/>
  <c r="MIL12" i="31"/>
  <c r="MIK12" i="31"/>
  <c r="MII12" i="31"/>
  <c r="MIJ12" i="31"/>
  <c r="MIG12" i="31"/>
  <c r="MIF12" i="31"/>
  <c r="MID12" i="31"/>
  <c r="MIE12" i="31"/>
  <c r="MIA12" i="31"/>
  <c r="MHZ12" i="31"/>
  <c r="MHX12" i="31"/>
  <c r="MHY12" i="31"/>
  <c r="MHV12" i="31"/>
  <c r="MHU12" i="31"/>
  <c r="MHS12" i="31"/>
  <c r="MHT12" i="31"/>
  <c r="MHQ12" i="31"/>
  <c r="MHP12" i="31"/>
  <c r="MHN12" i="31"/>
  <c r="MHO12" i="31"/>
  <c r="MHK12" i="31"/>
  <c r="MHJ12" i="31"/>
  <c r="MHH12" i="31"/>
  <c r="MHI12" i="31"/>
  <c r="MHF12" i="31"/>
  <c r="MHE12" i="31"/>
  <c r="MHC12" i="31"/>
  <c r="MHD12" i="31"/>
  <c r="MHA12" i="31"/>
  <c r="MGZ12" i="31"/>
  <c r="MGX12" i="31"/>
  <c r="MGY12" i="31"/>
  <c r="MGU12" i="31"/>
  <c r="MGT12" i="31"/>
  <c r="MGR12" i="31"/>
  <c r="MGS12" i="31"/>
  <c r="MGP12" i="31"/>
  <c r="MGO12" i="31"/>
  <c r="MGM12" i="31"/>
  <c r="MGN12" i="31"/>
  <c r="MGK12" i="31"/>
  <c r="MGJ12" i="31"/>
  <c r="MGH12" i="31"/>
  <c r="MGI12" i="31"/>
  <c r="MGE12" i="31"/>
  <c r="MGD12" i="31"/>
  <c r="MGB12" i="31"/>
  <c r="MGC12" i="31"/>
  <c r="MFZ12" i="31"/>
  <c r="MFY12" i="31"/>
  <c r="MFW12" i="31"/>
  <c r="MFX12" i="31"/>
  <c r="MFU12" i="31"/>
  <c r="MFT12" i="31"/>
  <c r="MFR12" i="31"/>
  <c r="MFS12" i="31"/>
  <c r="MFO12" i="31"/>
  <c r="MFN12" i="31"/>
  <c r="MFL12" i="31"/>
  <c r="MFM12" i="31"/>
  <c r="MFJ12" i="31"/>
  <c r="MFI12" i="31"/>
  <c r="MFG12" i="31"/>
  <c r="MFH12" i="31"/>
  <c r="MFE12" i="31"/>
  <c r="MFD12" i="31"/>
  <c r="MFB12" i="31"/>
  <c r="MFC12" i="31"/>
  <c r="MEY12" i="31"/>
  <c r="MEX12" i="31"/>
  <c r="MEV12" i="31"/>
  <c r="MEW12" i="31"/>
  <c r="MET12" i="31"/>
  <c r="MES12" i="31"/>
  <c r="MEQ12" i="31"/>
  <c r="MER12" i="31"/>
  <c r="MEO12" i="31"/>
  <c r="MEN12" i="31"/>
  <c r="MEL12" i="31"/>
  <c r="MEM12" i="31"/>
  <c r="MEI12" i="31"/>
  <c r="MEH12" i="31"/>
  <c r="MEF12" i="31"/>
  <c r="MEG12" i="31"/>
  <c r="MED12" i="31"/>
  <c r="MEC12" i="31"/>
  <c r="MEA12" i="31"/>
  <c r="MEB12" i="31"/>
  <c r="MDY12" i="31"/>
  <c r="MDX12" i="31"/>
  <c r="MDV12" i="31"/>
  <c r="MDW12" i="31"/>
  <c r="MDS12" i="31"/>
  <c r="MDR12" i="31"/>
  <c r="MDP12" i="31"/>
  <c r="MDQ12" i="31"/>
  <c r="MDN12" i="31"/>
  <c r="MDM12" i="31"/>
  <c r="MDK12" i="31"/>
  <c r="MDL12" i="31"/>
  <c r="MDI12" i="31"/>
  <c r="MDH12" i="31"/>
  <c r="MDF12" i="31"/>
  <c r="MDG12" i="31"/>
  <c r="MDC12" i="31"/>
  <c r="MDB12" i="31"/>
  <c r="MCZ12" i="31"/>
  <c r="MDA12" i="31"/>
  <c r="MCX12" i="31"/>
  <c r="MCW12" i="31"/>
  <c r="MCU12" i="31"/>
  <c r="MCV12" i="31"/>
  <c r="MCS12" i="31"/>
  <c r="MCR12" i="31"/>
  <c r="MCP12" i="31"/>
  <c r="MCQ12" i="31"/>
  <c r="MCM12" i="31"/>
  <c r="MCL12" i="31"/>
  <c r="MCJ12" i="31"/>
  <c r="MCK12" i="31"/>
  <c r="MCH12" i="31"/>
  <c r="MCG12" i="31"/>
  <c r="MCE12" i="31"/>
  <c r="MCF12" i="31"/>
  <c r="MCC12" i="31"/>
  <c r="MCB12" i="31"/>
  <c r="MBZ12" i="31"/>
  <c r="MCA12" i="31"/>
  <c r="MBW12" i="31"/>
  <c r="MBV12" i="31"/>
  <c r="MBT12" i="31"/>
  <c r="MBU12" i="31"/>
  <c r="MBR12" i="31"/>
  <c r="MBQ12" i="31"/>
  <c r="MBO12" i="31"/>
  <c r="MBP12" i="31"/>
  <c r="MBM12" i="31"/>
  <c r="MBL12" i="31"/>
  <c r="MBJ12" i="31"/>
  <c r="MBK12" i="31"/>
  <c r="MBG12" i="31"/>
  <c r="MBF12" i="31"/>
  <c r="MBD12" i="31"/>
  <c r="MBE12" i="31"/>
  <c r="MBB12" i="31"/>
  <c r="MBA12" i="31"/>
  <c r="MAY12" i="31"/>
  <c r="MAZ12" i="31"/>
  <c r="MAW12" i="31"/>
  <c r="MAV12" i="31"/>
  <c r="MAT12" i="31"/>
  <c r="MAU12" i="31"/>
  <c r="MAQ12" i="31"/>
  <c r="MAP12" i="31"/>
  <c r="MAN12" i="31"/>
  <c r="MAO12" i="31"/>
  <c r="MAL12" i="31"/>
  <c r="MAK12" i="31"/>
  <c r="MAI12" i="31"/>
  <c r="MAJ12" i="31"/>
  <c r="MAG12" i="31"/>
  <c r="MAF12" i="31"/>
  <c r="MAD12" i="31"/>
  <c r="MAE12" i="31"/>
  <c r="MAA12" i="31"/>
  <c r="LZZ12" i="31"/>
  <c r="LZX12" i="31"/>
  <c r="LZY12" i="31"/>
  <c r="LZV12" i="31"/>
  <c r="LZU12" i="31"/>
  <c r="LZS12" i="31"/>
  <c r="LZT12" i="31"/>
  <c r="LZQ12" i="31"/>
  <c r="LZP12" i="31"/>
  <c r="LZN12" i="31"/>
  <c r="LZO12" i="31"/>
  <c r="LZK12" i="31"/>
  <c r="LZJ12" i="31"/>
  <c r="LZH12" i="31"/>
  <c r="LZI12" i="31"/>
  <c r="LZF12" i="31"/>
  <c r="LZE12" i="31"/>
  <c r="LZC12" i="31"/>
  <c r="LZD12" i="31"/>
  <c r="LZA12" i="31"/>
  <c r="LYZ12" i="31"/>
  <c r="LYX12" i="31"/>
  <c r="LYY12" i="31"/>
  <c r="LYU12" i="31"/>
  <c r="LYT12" i="31"/>
  <c r="LYR12" i="31"/>
  <c r="LYS12" i="31"/>
  <c r="LYP12" i="31"/>
  <c r="LYO12" i="31"/>
  <c r="LYM12" i="31"/>
  <c r="LYN12" i="31"/>
  <c r="LYK12" i="31"/>
  <c r="LYJ12" i="31"/>
  <c r="LYH12" i="31"/>
  <c r="LYI12" i="31"/>
  <c r="LYE12" i="31"/>
  <c r="LYD12" i="31"/>
  <c r="LYB12" i="31"/>
  <c r="LYC12" i="31"/>
  <c r="LXZ12" i="31"/>
  <c r="LXY12" i="31"/>
  <c r="LXW12" i="31"/>
  <c r="LXX12" i="31"/>
  <c r="LXU12" i="31"/>
  <c r="LXT12" i="31"/>
  <c r="LXR12" i="31"/>
  <c r="LXS12" i="31"/>
  <c r="LXO12" i="31"/>
  <c r="LXN12" i="31"/>
  <c r="LXL12" i="31"/>
  <c r="LXM12" i="31"/>
  <c r="LXJ12" i="31"/>
  <c r="LXK12" i="31" s="1"/>
  <c r="LXI12" i="31"/>
  <c r="LXG12" i="31"/>
  <c r="LXH12" i="31"/>
  <c r="LXE12" i="31"/>
  <c r="LXD12" i="31"/>
  <c r="LXB12" i="31"/>
  <c r="LXC12" i="31"/>
  <c r="LWY12" i="31"/>
  <c r="LWX12" i="31"/>
  <c r="LWV12" i="31"/>
  <c r="LWW12" i="31"/>
  <c r="LWT12" i="31"/>
  <c r="LWS12" i="31"/>
  <c r="LWQ12" i="31"/>
  <c r="LWR12" i="31"/>
  <c r="LWO12" i="31"/>
  <c r="LWN12" i="31"/>
  <c r="LWL12" i="31"/>
  <c r="LWM12" i="31"/>
  <c r="LWI12" i="31"/>
  <c r="LWH12" i="31"/>
  <c r="LWF12" i="31"/>
  <c r="LWG12" i="31"/>
  <c r="LWD12" i="31"/>
  <c r="LWC12" i="31"/>
  <c r="LWA12" i="31"/>
  <c r="LWB12" i="31"/>
  <c r="LVY12" i="31"/>
  <c r="LVX12" i="31"/>
  <c r="LVV12" i="31"/>
  <c r="LVW12" i="31"/>
  <c r="LVS12" i="31"/>
  <c r="LVR12" i="31"/>
  <c r="LVP12" i="31"/>
  <c r="LVQ12" i="31"/>
  <c r="LVN12" i="31"/>
  <c r="LVM12" i="31"/>
  <c r="LVK12" i="31"/>
  <c r="LVL12" i="31"/>
  <c r="LVI12" i="31"/>
  <c r="LVH12" i="31"/>
  <c r="LVF12" i="31"/>
  <c r="LVG12" i="31"/>
  <c r="LVC12" i="31"/>
  <c r="LVB12" i="31"/>
  <c r="LUZ12" i="31"/>
  <c r="LVA12" i="31"/>
  <c r="LUX12" i="31"/>
  <c r="LUW12" i="31"/>
  <c r="LUU12" i="31"/>
  <c r="LUV12" i="31"/>
  <c r="LUS12" i="31"/>
  <c r="LUR12" i="31"/>
  <c r="LUP12" i="31"/>
  <c r="LUQ12" i="31"/>
  <c r="LUM12" i="31"/>
  <c r="LUL12" i="31"/>
  <c r="LUJ12" i="31"/>
  <c r="LUK12" i="31"/>
  <c r="LUH12" i="31"/>
  <c r="LUG12" i="31"/>
  <c r="LUE12" i="31"/>
  <c r="LUF12" i="31"/>
  <c r="LUC12" i="31"/>
  <c r="LUB12" i="31"/>
  <c r="LTZ12" i="31"/>
  <c r="LUA12" i="31"/>
  <c r="LTW12" i="31"/>
  <c r="LTV12" i="31"/>
  <c r="LTT12" i="31"/>
  <c r="LTU12" i="31"/>
  <c r="LTR12" i="31"/>
  <c r="LTQ12" i="31"/>
  <c r="LTO12" i="31"/>
  <c r="LTP12" i="31"/>
  <c r="LTM12" i="31"/>
  <c r="LTL12" i="31"/>
  <c r="LTJ12" i="31"/>
  <c r="LTK12" i="31"/>
  <c r="LTG12" i="31"/>
  <c r="LTF12" i="31"/>
  <c r="LTE12" i="31"/>
  <c r="LTD12" i="31"/>
  <c r="LTB12" i="31"/>
  <c r="LTA12" i="31"/>
  <c r="LSY12" i="31"/>
  <c r="LSZ12" i="31"/>
  <c r="LSW12" i="31"/>
  <c r="LSV12" i="31"/>
  <c r="LST12" i="31"/>
  <c r="LSU12" i="31"/>
  <c r="LSQ12" i="31"/>
  <c r="LSP12" i="31"/>
  <c r="LSN12" i="31"/>
  <c r="LSO12" i="31"/>
  <c r="LSL12" i="31"/>
  <c r="LSK12" i="31"/>
  <c r="LSI12" i="31"/>
  <c r="LSJ12" i="31"/>
  <c r="LSG12" i="31"/>
  <c r="LSF12" i="31"/>
  <c r="LSD12" i="31"/>
  <c r="LSE12" i="31"/>
  <c r="LSA12" i="31"/>
  <c r="LRZ12" i="31"/>
  <c r="LRX12" i="31"/>
  <c r="LRY12" i="31"/>
  <c r="LRV12" i="31"/>
  <c r="LRU12" i="31"/>
  <c r="LRS12" i="31"/>
  <c r="LRT12" i="31"/>
  <c r="LRQ12" i="31"/>
  <c r="LRP12" i="31"/>
  <c r="LRN12" i="31"/>
  <c r="LRO12" i="31"/>
  <c r="LRK12" i="31"/>
  <c r="LRL12" i="31" s="1"/>
  <c r="LRJ12" i="31"/>
  <c r="LRH12" i="31"/>
  <c r="LRI12" i="31"/>
  <c r="LRF12" i="31"/>
  <c r="LRE12" i="31"/>
  <c r="LRC12" i="31"/>
  <c r="LRD12" i="31"/>
  <c r="LRA12" i="31"/>
  <c r="LQZ12" i="31"/>
  <c r="LQX12" i="31"/>
  <c r="LQY12" i="31"/>
  <c r="LQU12" i="31"/>
  <c r="LQT12" i="31"/>
  <c r="LQR12" i="31"/>
  <c r="LQS12" i="31"/>
  <c r="LQP12" i="31"/>
  <c r="LQO12" i="31"/>
  <c r="LQM12" i="31"/>
  <c r="LQN12" i="31"/>
  <c r="LQK12" i="31"/>
  <c r="LQJ12" i="31"/>
  <c r="LQH12" i="31"/>
  <c r="LQI12" i="31"/>
  <c r="LQE12" i="31"/>
  <c r="LQD12" i="31"/>
  <c r="LQB12" i="31"/>
  <c r="LQC12" i="31"/>
  <c r="LPZ12" i="31"/>
  <c r="LPY12" i="31"/>
  <c r="LPW12" i="31"/>
  <c r="LPX12" i="31"/>
  <c r="LPU12" i="31"/>
  <c r="LPT12" i="31"/>
  <c r="LPR12" i="31"/>
  <c r="LPS12" i="31"/>
  <c r="LPO12" i="31"/>
  <c r="LPN12" i="31"/>
  <c r="LPL12" i="31"/>
  <c r="LPM12" i="31"/>
  <c r="LPJ12" i="31"/>
  <c r="LPI12" i="31"/>
  <c r="LPG12" i="31"/>
  <c r="LPH12" i="31"/>
  <c r="LPE12" i="31"/>
  <c r="LPD12" i="31"/>
  <c r="LPC12" i="31"/>
  <c r="LPB12" i="31"/>
  <c r="LOY12" i="31"/>
  <c r="LOZ12" i="31" s="1"/>
  <c r="LOX12" i="31"/>
  <c r="LOW12" i="31"/>
  <c r="LOV12" i="31"/>
  <c r="LOT12" i="31"/>
  <c r="LOS12" i="31"/>
  <c r="LOQ12" i="31"/>
  <c r="LOR12" i="31"/>
  <c r="LOO12" i="31"/>
  <c r="LON12" i="31"/>
  <c r="LOL12" i="31"/>
  <c r="LOM12" i="31"/>
  <c r="LOI12" i="31"/>
  <c r="LOH12" i="31"/>
  <c r="LOF12" i="31"/>
  <c r="LOG12" i="31"/>
  <c r="LOD12" i="31"/>
  <c r="LOC12" i="31"/>
  <c r="LOA12" i="31"/>
  <c r="LOB12" i="31"/>
  <c r="LNY12" i="31"/>
  <c r="LNX12" i="31"/>
  <c r="LNV12" i="31"/>
  <c r="LNW12" i="31"/>
  <c r="LNS12" i="31"/>
  <c r="LNT12" i="31" s="1"/>
  <c r="LNR12" i="31"/>
  <c r="LNP12" i="31"/>
  <c r="LNQ12" i="31"/>
  <c r="LNN12" i="31"/>
  <c r="LNM12" i="31"/>
  <c r="LNK12" i="31"/>
  <c r="LNL12" i="31"/>
  <c r="LNI12" i="31"/>
  <c r="LNH12" i="31"/>
  <c r="LNF12" i="31"/>
  <c r="LNG12" i="31"/>
  <c r="LNC12" i="31"/>
  <c r="LNB12" i="31"/>
  <c r="LMZ12" i="31"/>
  <c r="LNA12" i="31"/>
  <c r="LMX12" i="31"/>
  <c r="LMW12" i="31"/>
  <c r="LMU12" i="31"/>
  <c r="LMV12" i="31"/>
  <c r="LMS12" i="31"/>
  <c r="LMR12" i="31"/>
  <c r="LMP12" i="31"/>
  <c r="LMQ12" i="31"/>
  <c r="LMM12" i="31"/>
  <c r="LML12" i="31"/>
  <c r="LMJ12" i="31"/>
  <c r="LMK12" i="31"/>
  <c r="LMH12" i="31"/>
  <c r="LMG12" i="31"/>
  <c r="LME12" i="31"/>
  <c r="LMF12" i="31"/>
  <c r="LMC12" i="31"/>
  <c r="LMB12" i="31"/>
  <c r="LLZ12" i="31"/>
  <c r="LMA12" i="31"/>
  <c r="LLW12" i="31"/>
  <c r="LLV12" i="31"/>
  <c r="LLT12" i="31"/>
  <c r="LLU12" i="31"/>
  <c r="LLR12" i="31"/>
  <c r="LLQ12" i="31"/>
  <c r="LLO12" i="31"/>
  <c r="LLP12" i="31"/>
  <c r="LLM12" i="31"/>
  <c r="LLL12" i="31"/>
  <c r="LLJ12" i="31"/>
  <c r="LLK12" i="31"/>
  <c r="LLG12" i="31"/>
  <c r="LLF12" i="31"/>
  <c r="LLD12" i="31"/>
  <c r="LLE12" i="31"/>
  <c r="LLB12" i="31"/>
  <c r="LLA12" i="31"/>
  <c r="LKY12" i="31"/>
  <c r="LKZ12" i="31"/>
  <c r="LKW12" i="31"/>
  <c r="LKV12" i="31"/>
  <c r="LKT12" i="31"/>
  <c r="LKU12" i="31"/>
  <c r="LKQ12" i="31"/>
  <c r="LKP12" i="31"/>
  <c r="LKO12" i="31"/>
  <c r="LKN12" i="31"/>
  <c r="LKL12" i="31"/>
  <c r="LKK12" i="31"/>
  <c r="LKI12" i="31"/>
  <c r="LKJ12" i="31"/>
  <c r="LKG12" i="31"/>
  <c r="LKF12" i="31"/>
  <c r="LKE12" i="31"/>
  <c r="LKD12" i="31"/>
  <c r="LKA12" i="31"/>
  <c r="LJZ12" i="31"/>
  <c r="LJX12" i="31"/>
  <c r="LJY12" i="31"/>
  <c r="LJV12" i="31"/>
  <c r="LJU12" i="31"/>
  <c r="LJS12" i="31"/>
  <c r="LJT12" i="31"/>
  <c r="LJQ12" i="31"/>
  <c r="LJP12" i="31"/>
  <c r="LJN12" i="31"/>
  <c r="LJO12" i="31"/>
  <c r="LJK12" i="31"/>
  <c r="LJJ12" i="31"/>
  <c r="LJH12" i="31"/>
  <c r="LJI12" i="31"/>
  <c r="LJF12" i="31"/>
  <c r="LJG12" i="31" s="1"/>
  <c r="LJE12" i="31"/>
  <c r="LJC12" i="31"/>
  <c r="LJD12" i="31"/>
  <c r="LJA12" i="31"/>
  <c r="LIZ12" i="31"/>
  <c r="LIX12" i="31"/>
  <c r="LIY12" i="31"/>
  <c r="LIU12" i="31"/>
  <c r="LIT12" i="31"/>
  <c r="LIR12" i="31"/>
  <c r="LIS12" i="31"/>
  <c r="LIP12" i="31"/>
  <c r="LIO12" i="31"/>
  <c r="LIM12" i="31"/>
  <c r="LIN12" i="31"/>
  <c r="LIK12" i="31"/>
  <c r="LIJ12" i="31"/>
  <c r="LIH12" i="31"/>
  <c r="LII12" i="31"/>
  <c r="LIE12" i="31"/>
  <c r="LID12" i="31"/>
  <c r="LIB12" i="31"/>
  <c r="LIC12" i="31"/>
  <c r="LHZ12" i="31"/>
  <c r="LHY12" i="31"/>
  <c r="LHW12" i="31"/>
  <c r="LHX12" i="31"/>
  <c r="LHU12" i="31"/>
  <c r="LHT12" i="31"/>
  <c r="LHR12" i="31"/>
  <c r="LHS12" i="31"/>
  <c r="LHO12" i="31"/>
  <c r="LHN12" i="31"/>
  <c r="LHL12" i="31"/>
  <c r="LHM12" i="31"/>
  <c r="LHJ12" i="31"/>
  <c r="LHI12" i="31"/>
  <c r="LHG12" i="31"/>
  <c r="LHH12" i="31"/>
  <c r="LHE12" i="31"/>
  <c r="LHD12" i="31"/>
  <c r="LHB12" i="31"/>
  <c r="LHC12" i="31"/>
  <c r="LGY12" i="31"/>
  <c r="LGX12" i="31"/>
  <c r="LGV12" i="31"/>
  <c r="LGW12" i="31"/>
  <c r="LGT12" i="31"/>
  <c r="LGS12" i="31"/>
  <c r="LGQ12" i="31"/>
  <c r="LGR12" i="31"/>
  <c r="LGO12" i="31"/>
  <c r="LGN12" i="31"/>
  <c r="LGL12" i="31"/>
  <c r="LGM12" i="31"/>
  <c r="LGI12" i="31"/>
  <c r="LGH12" i="31"/>
  <c r="LGF12" i="31"/>
  <c r="LGG12" i="31"/>
  <c r="LGD12" i="31"/>
  <c r="LGC12" i="31"/>
  <c r="LGB12" i="31"/>
  <c r="LGA12" i="31"/>
  <c r="LFY12" i="31"/>
  <c r="LFX12" i="31"/>
  <c r="LFV12" i="31"/>
  <c r="LFW12" i="31"/>
  <c r="LFS12" i="31"/>
  <c r="LFR12" i="31"/>
  <c r="LFP12" i="31"/>
  <c r="LFQ12" i="31"/>
  <c r="LFN12" i="31"/>
  <c r="LFM12" i="31"/>
  <c r="LFK12" i="31"/>
  <c r="LFL12" i="31"/>
  <c r="LFI12" i="31"/>
  <c r="LFH12" i="31"/>
  <c r="LFF12" i="31"/>
  <c r="LFG12" i="31"/>
  <c r="LFC12" i="31"/>
  <c r="LFB12" i="31"/>
  <c r="LEZ12" i="31"/>
  <c r="LFA12" i="31"/>
  <c r="LEX12" i="31"/>
  <c r="LEW12" i="31"/>
  <c r="LEU12" i="31"/>
  <c r="LEV12" i="31"/>
  <c r="LES12" i="31"/>
  <c r="LER12" i="31"/>
  <c r="LEP12" i="31"/>
  <c r="LEQ12" i="31"/>
  <c r="LEM12" i="31"/>
  <c r="LEL12" i="31"/>
  <c r="LEJ12" i="31"/>
  <c r="LEK12" i="31"/>
  <c r="LEH12" i="31"/>
  <c r="LEG12" i="31"/>
  <c r="LEE12" i="31"/>
  <c r="LEF12" i="31"/>
  <c r="LEC12" i="31"/>
  <c r="LEB12" i="31"/>
  <c r="LDZ12" i="31"/>
  <c r="LEA12" i="31"/>
  <c r="LDW12" i="31"/>
  <c r="LDV12" i="31"/>
  <c r="LDT12" i="31"/>
  <c r="LDU12" i="31"/>
  <c r="LDR12" i="31"/>
  <c r="LDQ12" i="31"/>
  <c r="LDO12" i="31"/>
  <c r="LDP12" i="31"/>
  <c r="LDM12" i="31"/>
  <c r="LDL12" i="31"/>
  <c r="LDJ12" i="31"/>
  <c r="LDK12" i="31"/>
  <c r="LDG12" i="31"/>
  <c r="LDF12" i="31"/>
  <c r="LDD12" i="31"/>
  <c r="LDE12" i="31"/>
  <c r="LDB12" i="31"/>
  <c r="LDA12" i="31"/>
  <c r="LCY12" i="31"/>
  <c r="LCZ12" i="31"/>
  <c r="LCW12" i="31"/>
  <c r="LCV12" i="31"/>
  <c r="LCT12" i="31"/>
  <c r="LCU12" i="31"/>
  <c r="LCQ12" i="31"/>
  <c r="LCP12" i="31"/>
  <c r="LCN12" i="31"/>
  <c r="LCO12" i="31"/>
  <c r="LCL12" i="31"/>
  <c r="LCK12" i="31"/>
  <c r="LCI12" i="31"/>
  <c r="LCJ12" i="31"/>
  <c r="LCG12" i="31"/>
  <c r="LCF12" i="31"/>
  <c r="LCD12" i="31"/>
  <c r="LCE12" i="31"/>
  <c r="LCA12" i="31"/>
  <c r="LBZ12" i="31"/>
  <c r="LBX12" i="31"/>
  <c r="LBY12" i="31"/>
  <c r="LBV12" i="31"/>
  <c r="LBU12" i="31"/>
  <c r="LBS12" i="31"/>
  <c r="LBT12" i="31"/>
  <c r="LBQ12" i="31"/>
  <c r="LBP12" i="31"/>
  <c r="LBN12" i="31"/>
  <c r="LBO12" i="31"/>
  <c r="LBK12" i="31"/>
  <c r="LBJ12" i="31"/>
  <c r="LBI12" i="31"/>
  <c r="LBH12" i="31"/>
  <c r="LBF12" i="31"/>
  <c r="LBE12" i="31"/>
  <c r="LBC12" i="31"/>
  <c r="LBD12" i="31"/>
  <c r="LBA12" i="31"/>
  <c r="LAZ12" i="31"/>
  <c r="LAX12" i="31"/>
  <c r="LAY12" i="31"/>
  <c r="LAU12" i="31"/>
  <c r="LAT12" i="31"/>
  <c r="LAR12" i="31"/>
  <c r="LAS12" i="31"/>
  <c r="LAP12" i="31"/>
  <c r="LAO12" i="31"/>
  <c r="LAM12" i="31"/>
  <c r="LAN12" i="31"/>
  <c r="LAK12" i="31"/>
  <c r="LAJ12" i="31"/>
  <c r="LAH12" i="31"/>
  <c r="LAI12" i="31"/>
  <c r="LAE12" i="31"/>
  <c r="LAD12" i="31"/>
  <c r="LAB12" i="31"/>
  <c r="LAC12" i="31"/>
  <c r="KZZ12" i="31"/>
  <c r="KZY12" i="31"/>
  <c r="KZW12" i="31"/>
  <c r="KZX12" i="31"/>
  <c r="KZU12" i="31"/>
  <c r="KZT12" i="31"/>
  <c r="KZR12" i="31"/>
  <c r="KZS12" i="31"/>
  <c r="KZO12" i="31"/>
  <c r="KZN12" i="31"/>
  <c r="KZL12" i="31"/>
  <c r="KZM12" i="31"/>
  <c r="KZJ12" i="31"/>
  <c r="KZI12" i="31"/>
  <c r="KZG12" i="31"/>
  <c r="KZH12" i="31"/>
  <c r="KZE12" i="31"/>
  <c r="KZD12" i="31"/>
  <c r="KZB12" i="31"/>
  <c r="KZC12" i="31"/>
  <c r="KYY12" i="31"/>
  <c r="KYX12" i="31"/>
  <c r="KYV12" i="31"/>
  <c r="KYW12" i="31"/>
  <c r="KYT12" i="31"/>
  <c r="KYS12" i="31"/>
  <c r="KYQ12" i="31"/>
  <c r="KYR12" i="31"/>
  <c r="KYO12" i="31"/>
  <c r="KYN12" i="31"/>
  <c r="KYL12" i="31"/>
  <c r="KYM12" i="31"/>
  <c r="KYI12" i="31"/>
  <c r="KYH12" i="31"/>
  <c r="KYF12" i="31"/>
  <c r="KYG12" i="31"/>
  <c r="KYD12" i="31"/>
  <c r="KYC12" i="31"/>
  <c r="KYA12" i="31"/>
  <c r="KYB12" i="31"/>
  <c r="KXY12" i="31"/>
  <c r="KXX12" i="31"/>
  <c r="KXV12" i="31"/>
  <c r="KXW12" i="31"/>
  <c r="KXS12" i="31"/>
  <c r="KXR12" i="31"/>
  <c r="KXP12" i="31"/>
  <c r="KXQ12" i="31"/>
  <c r="KXN12" i="31"/>
  <c r="KXM12" i="31"/>
  <c r="KXK12" i="31"/>
  <c r="KXL12" i="31"/>
  <c r="KXI12" i="31"/>
  <c r="KXH12" i="31"/>
  <c r="KXF12" i="31"/>
  <c r="KXG12" i="31"/>
  <c r="KXC12" i="31"/>
  <c r="KXB12" i="31"/>
  <c r="KWZ12" i="31"/>
  <c r="KXA12" i="31"/>
  <c r="KWX12" i="31"/>
  <c r="KWW12" i="31"/>
  <c r="KWV12" i="31"/>
  <c r="KWU12" i="31"/>
  <c r="KWS12" i="31"/>
  <c r="KWR12" i="31"/>
  <c r="KWP12" i="31"/>
  <c r="KWQ12" i="31"/>
  <c r="KWM12" i="31"/>
  <c r="KWL12" i="31"/>
  <c r="KWJ12" i="31"/>
  <c r="KWK12" i="31"/>
  <c r="KWH12" i="31"/>
  <c r="KWG12" i="31"/>
  <c r="KWE12" i="31"/>
  <c r="KWF12" i="31"/>
  <c r="KWC12" i="31"/>
  <c r="KWB12" i="31"/>
  <c r="KVZ12" i="31"/>
  <c r="KWA12" i="31"/>
  <c r="KVW12" i="31"/>
  <c r="KVV12" i="31"/>
  <c r="KVT12" i="31"/>
  <c r="KVU12" i="31"/>
  <c r="KVR12" i="31"/>
  <c r="KVQ12" i="31"/>
  <c r="KVO12" i="31"/>
  <c r="KVP12" i="31"/>
  <c r="KVM12" i="31"/>
  <c r="KVN12" i="31" s="1"/>
  <c r="KVL12" i="31"/>
  <c r="KVJ12" i="31"/>
  <c r="KVK12" i="31"/>
  <c r="KVG12" i="31"/>
  <c r="KVF12" i="31"/>
  <c r="KVD12" i="31"/>
  <c r="KVE12" i="31"/>
  <c r="KVB12" i="31"/>
  <c r="KVA12" i="31"/>
  <c r="KUY12" i="31"/>
  <c r="KUZ12" i="31"/>
  <c r="KUW12" i="31"/>
  <c r="KUV12" i="31"/>
  <c r="KUT12" i="31"/>
  <c r="KUU12" i="31"/>
  <c r="KUQ12" i="31"/>
  <c r="KUP12" i="31"/>
  <c r="KUN12" i="31"/>
  <c r="KUO12" i="31"/>
  <c r="KUL12" i="31"/>
  <c r="KUK12" i="31"/>
  <c r="KUI12" i="31"/>
  <c r="KUJ12" i="31"/>
  <c r="KUG12" i="31"/>
  <c r="KUF12" i="31"/>
  <c r="KUD12" i="31"/>
  <c r="KUE12" i="31"/>
  <c r="KUA12" i="31"/>
  <c r="KTZ12" i="31"/>
  <c r="KTX12" i="31"/>
  <c r="KTY12" i="31"/>
  <c r="KTV12" i="31"/>
  <c r="KTU12" i="31"/>
  <c r="KTS12" i="31"/>
  <c r="KTT12" i="31"/>
  <c r="KTQ12" i="31"/>
  <c r="KTP12" i="31"/>
  <c r="KTN12" i="31"/>
  <c r="KTO12" i="31"/>
  <c r="KTK12" i="31"/>
  <c r="KTJ12" i="31"/>
  <c r="KTH12" i="31"/>
  <c r="KTI12" i="31"/>
  <c r="KTF12" i="31"/>
  <c r="KTE12" i="31"/>
  <c r="KTC12" i="31"/>
  <c r="KTD12" i="31"/>
  <c r="KTA12" i="31"/>
  <c r="KSZ12" i="31"/>
  <c r="KSX12" i="31"/>
  <c r="KSY12" i="31"/>
  <c r="KSU12" i="31"/>
  <c r="KST12" i="31"/>
  <c r="KSR12" i="31"/>
  <c r="KSS12" i="31"/>
  <c r="KSP12" i="31"/>
  <c r="KSO12" i="31"/>
  <c r="KSM12" i="31"/>
  <c r="KSN12" i="31"/>
  <c r="KSK12" i="31"/>
  <c r="KSJ12" i="31"/>
  <c r="KSH12" i="31"/>
  <c r="KSI12" i="31"/>
  <c r="KSE12" i="31"/>
  <c r="KSD12" i="31"/>
  <c r="KSB12" i="31"/>
  <c r="KSC12" i="31"/>
  <c r="KRZ12" i="31"/>
  <c r="KRY12" i="31"/>
  <c r="KRX12" i="31"/>
  <c r="KRW12" i="31"/>
  <c r="KRU12" i="31"/>
  <c r="KRT12" i="31"/>
  <c r="KRS12" i="31"/>
  <c r="KRR12" i="31"/>
  <c r="KRO12" i="31"/>
  <c r="KRN12" i="31"/>
  <c r="KRL12" i="31"/>
  <c r="KRM12" i="31"/>
  <c r="KRJ12" i="31"/>
  <c r="KRI12" i="31"/>
  <c r="KRG12" i="31"/>
  <c r="KRH12" i="31"/>
  <c r="KRE12" i="31"/>
  <c r="KRD12" i="31"/>
  <c r="KRB12" i="31"/>
  <c r="KRC12" i="31"/>
  <c r="KQY12" i="31"/>
  <c r="KQX12" i="31"/>
  <c r="KQV12" i="31"/>
  <c r="KQW12" i="31"/>
  <c r="KQT12" i="31"/>
  <c r="KQS12" i="31"/>
  <c r="KQQ12" i="31"/>
  <c r="KQR12" i="31"/>
  <c r="KQO12" i="31"/>
  <c r="KQN12" i="31"/>
  <c r="KQL12" i="31"/>
  <c r="KQM12" i="31"/>
  <c r="KQI12" i="31"/>
  <c r="KQH12" i="31"/>
  <c r="KQF12" i="31"/>
  <c r="KQG12" i="31"/>
  <c r="KQD12" i="31"/>
  <c r="KQC12" i="31"/>
  <c r="KQA12" i="31"/>
  <c r="KQB12" i="31"/>
  <c r="KPY12" i="31"/>
  <c r="KPX12" i="31"/>
  <c r="KPV12" i="31"/>
  <c r="KPW12" i="31"/>
  <c r="KPS12" i="31"/>
  <c r="KPR12" i="31"/>
  <c r="KPP12" i="31"/>
  <c r="KPQ12" i="31"/>
  <c r="KPN12" i="31"/>
  <c r="KPM12" i="31"/>
  <c r="KPK12" i="31"/>
  <c r="KPL12" i="31"/>
  <c r="KPI12" i="31"/>
  <c r="KPH12" i="31"/>
  <c r="KPF12" i="31"/>
  <c r="KPG12" i="31"/>
  <c r="KPC12" i="31"/>
  <c r="KPB12" i="31"/>
  <c r="KOZ12" i="31"/>
  <c r="KPA12" i="31"/>
  <c r="KOX12" i="31"/>
  <c r="KOW12" i="31"/>
  <c r="KOU12" i="31"/>
  <c r="KOV12" i="31"/>
  <c r="KOS12" i="31"/>
  <c r="KOR12" i="31"/>
  <c r="KOP12" i="31"/>
  <c r="KOQ12" i="31"/>
  <c r="KOM12" i="31"/>
  <c r="KOL12" i="31"/>
  <c r="KOJ12" i="31"/>
  <c r="KOK12" i="31"/>
  <c r="KOH12" i="31"/>
  <c r="KOG12" i="31"/>
  <c r="KOE12" i="31"/>
  <c r="KOF12" i="31"/>
  <c r="KOC12" i="31"/>
  <c r="KOB12" i="31"/>
  <c r="KNZ12" i="31"/>
  <c r="KOA12" i="31"/>
  <c r="KNW12" i="31"/>
  <c r="KNV12" i="31"/>
  <c r="KNT12" i="31"/>
  <c r="KNU12" i="31"/>
  <c r="KNR12" i="31"/>
  <c r="KNQ12" i="31"/>
  <c r="KNP12" i="31"/>
  <c r="KNO12" i="31"/>
  <c r="KNM12" i="31"/>
  <c r="KNL12" i="31"/>
  <c r="KNJ12" i="31"/>
  <c r="KNK12" i="31"/>
  <c r="KNG12" i="31"/>
  <c r="KNF12" i="31"/>
  <c r="KND12" i="31"/>
  <c r="KNE12" i="31"/>
  <c r="KNB12" i="31"/>
  <c r="KNA12" i="31"/>
  <c r="KMY12" i="31"/>
  <c r="KMZ12" i="31"/>
  <c r="KMW12" i="31"/>
  <c r="KMV12" i="31"/>
  <c r="KMT12" i="31"/>
  <c r="KMU12" i="31"/>
  <c r="KMQ12" i="31"/>
  <c r="KMP12" i="31"/>
  <c r="KMN12" i="31"/>
  <c r="KMO12" i="31"/>
  <c r="KML12" i="31"/>
  <c r="KMK12" i="31"/>
  <c r="KMJ12" i="31"/>
  <c r="KMI12" i="31"/>
  <c r="KMG12" i="31"/>
  <c r="KMF12" i="31"/>
  <c r="KMD12" i="31"/>
  <c r="KME12" i="31"/>
  <c r="KMA12" i="31"/>
  <c r="KLZ12" i="31"/>
  <c r="KLX12" i="31"/>
  <c r="KLY12" i="31"/>
  <c r="KLV12" i="31"/>
  <c r="KLU12" i="31"/>
  <c r="KLS12" i="31"/>
  <c r="KLT12" i="31"/>
  <c r="KLQ12" i="31"/>
  <c r="KLR12" i="31" s="1"/>
  <c r="KLP12" i="31"/>
  <c r="KLN12" i="31"/>
  <c r="KLO12" i="31"/>
  <c r="KLK12" i="31"/>
  <c r="KLJ12" i="31"/>
  <c r="KLH12" i="31"/>
  <c r="KLI12" i="31"/>
  <c r="KLF12" i="31"/>
  <c r="KLE12" i="31"/>
  <c r="KLC12" i="31"/>
  <c r="KLD12" i="31"/>
  <c r="KLA12" i="31"/>
  <c r="KKZ12" i="31"/>
  <c r="KKX12" i="31"/>
  <c r="KKY12" i="31"/>
  <c r="KKU12" i="31"/>
  <c r="KKT12" i="31"/>
  <c r="KKR12" i="31"/>
  <c r="KKS12" i="31"/>
  <c r="KKP12" i="31"/>
  <c r="KKO12" i="31"/>
  <c r="KKM12" i="31"/>
  <c r="KKN12" i="31"/>
  <c r="KKK12" i="31"/>
  <c r="KKJ12" i="31"/>
  <c r="KKH12" i="31"/>
  <c r="KKI12" i="31"/>
  <c r="KKE12" i="31"/>
  <c r="KKD12" i="31"/>
  <c r="KKB12" i="31"/>
  <c r="KKC12" i="31"/>
  <c r="KJZ12" i="31"/>
  <c r="KJY12" i="31"/>
  <c r="KJW12" i="31"/>
  <c r="KJX12" i="31"/>
  <c r="KJU12" i="31"/>
  <c r="KJT12" i="31"/>
  <c r="KJR12" i="31"/>
  <c r="KJS12" i="31"/>
  <c r="KJO12" i="31"/>
  <c r="KJN12" i="31"/>
  <c r="KJL12" i="31"/>
  <c r="KJM12" i="31"/>
  <c r="KJJ12" i="31"/>
  <c r="KJI12" i="31"/>
  <c r="KJG12" i="31"/>
  <c r="KJH12" i="31"/>
  <c r="KJE12" i="31"/>
  <c r="KJD12" i="31"/>
  <c r="KJB12" i="31"/>
  <c r="KJC12" i="31"/>
  <c r="KIY12" i="31"/>
  <c r="KIX12" i="31"/>
  <c r="KIV12" i="31"/>
  <c r="KIW12" i="31"/>
  <c r="KIT12" i="31"/>
  <c r="KIS12" i="31"/>
  <c r="KIQ12" i="31"/>
  <c r="KIR12" i="31"/>
  <c r="KIO12" i="31"/>
  <c r="KIN12" i="31"/>
  <c r="KIL12" i="31"/>
  <c r="KIM12" i="31"/>
  <c r="KII12" i="31"/>
  <c r="KIH12" i="31"/>
  <c r="KIF12" i="31"/>
  <c r="KIG12" i="31"/>
  <c r="KID12" i="31"/>
  <c r="KIC12" i="31"/>
  <c r="KIA12" i="31"/>
  <c r="KIB12" i="31"/>
  <c r="KHY12" i="31"/>
  <c r="KHX12" i="31"/>
  <c r="KHV12" i="31"/>
  <c r="KHW12" i="31"/>
  <c r="KHS12" i="31"/>
  <c r="KHR12" i="31"/>
  <c r="KHP12" i="31"/>
  <c r="KHQ12" i="31"/>
  <c r="KHN12" i="31"/>
  <c r="KHM12" i="31"/>
  <c r="KHK12" i="31"/>
  <c r="KHL12" i="31"/>
  <c r="KHI12" i="31"/>
  <c r="KHH12" i="31"/>
  <c r="KHF12" i="31"/>
  <c r="KHG12" i="31"/>
  <c r="KHC12" i="31"/>
  <c r="KHB12" i="31"/>
  <c r="KGZ12" i="31"/>
  <c r="KHA12" i="31"/>
  <c r="KGX12" i="31"/>
  <c r="KGW12" i="31"/>
  <c r="KGU12" i="31"/>
  <c r="KGV12" i="31"/>
  <c r="KGS12" i="31"/>
  <c r="KGR12" i="31"/>
  <c r="KGP12" i="31"/>
  <c r="KGQ12" i="31"/>
  <c r="KGM12" i="31"/>
  <c r="KGN12" i="31" s="1"/>
  <c r="KGL12" i="31"/>
  <c r="KGK12" i="31"/>
  <c r="KGJ12" i="31"/>
  <c r="KGH12" i="31"/>
  <c r="KGG12" i="31"/>
  <c r="KGE12" i="31"/>
  <c r="KGF12" i="31"/>
  <c r="KGC12" i="31"/>
  <c r="KGB12" i="31"/>
  <c r="KFZ12" i="31"/>
  <c r="KGA12" i="31"/>
  <c r="KFW12" i="31"/>
  <c r="KFV12" i="31"/>
  <c r="KFT12" i="31"/>
  <c r="KFU12" i="31"/>
  <c r="KFR12" i="31"/>
  <c r="KFQ12" i="31"/>
  <c r="KFO12" i="31"/>
  <c r="KFP12" i="31"/>
  <c r="KFM12" i="31"/>
  <c r="KFL12" i="31"/>
  <c r="KFJ12" i="31"/>
  <c r="KFK12" i="31"/>
  <c r="KFG12" i="31"/>
  <c r="KFF12" i="31"/>
  <c r="KFD12" i="31"/>
  <c r="KFE12" i="31"/>
  <c r="KFB12" i="31"/>
  <c r="KFA12" i="31"/>
  <c r="KEY12" i="31"/>
  <c r="KEZ12" i="31"/>
  <c r="KEW12" i="31"/>
  <c r="KEX12" i="31" s="1"/>
  <c r="KEV12" i="31"/>
  <c r="KET12" i="31"/>
  <c r="KEU12" i="31"/>
  <c r="KEQ12" i="31"/>
  <c r="KEP12" i="31"/>
  <c r="KEN12" i="31"/>
  <c r="KEO12" i="31"/>
  <c r="KEL12" i="31"/>
  <c r="KEK12" i="31"/>
  <c r="KEI12" i="31"/>
  <c r="KEJ12" i="31"/>
  <c r="KEG12" i="31"/>
  <c r="KEF12" i="31"/>
  <c r="KED12" i="31"/>
  <c r="KEE12" i="31"/>
  <c r="KEA12" i="31"/>
  <c r="KDZ12" i="31"/>
  <c r="KDX12" i="31"/>
  <c r="KDY12" i="31"/>
  <c r="KDV12" i="31"/>
  <c r="KDU12" i="31"/>
  <c r="KDS12" i="31"/>
  <c r="KDT12" i="31"/>
  <c r="KDQ12" i="31"/>
  <c r="KDP12" i="31"/>
  <c r="KDN12" i="31"/>
  <c r="KDO12" i="31"/>
  <c r="KDK12" i="31"/>
  <c r="KDJ12" i="31"/>
  <c r="KDH12" i="31"/>
  <c r="KDI12" i="31"/>
  <c r="KDF12" i="31"/>
  <c r="KDE12" i="31"/>
  <c r="KDC12" i="31"/>
  <c r="KDD12" i="31"/>
  <c r="KDA12" i="31"/>
  <c r="KCZ12" i="31"/>
  <c r="KCX12" i="31"/>
  <c r="KCY12" i="31"/>
  <c r="KCU12" i="31"/>
  <c r="KCT12" i="31"/>
  <c r="KCR12" i="31"/>
  <c r="KCS12" i="31"/>
  <c r="KCP12" i="31"/>
  <c r="KCO12" i="31"/>
  <c r="KCM12" i="31"/>
  <c r="KCN12" i="31"/>
  <c r="KCK12" i="31"/>
  <c r="KCL12" i="31" s="1"/>
  <c r="KCJ12" i="31"/>
  <c r="KCI12" i="31"/>
  <c r="KCH12" i="31"/>
  <c r="KCE12" i="31"/>
  <c r="KCD12" i="31"/>
  <c r="KCB12" i="31"/>
  <c r="KCC12" i="31"/>
  <c r="KBZ12" i="31"/>
  <c r="KBY12" i="31"/>
  <c r="KBW12" i="31"/>
  <c r="KBX12" i="31"/>
  <c r="KBU12" i="31"/>
  <c r="KBT12" i="31"/>
  <c r="KBR12" i="31"/>
  <c r="KBS12" i="31"/>
  <c r="KBO12" i="31"/>
  <c r="KBN12" i="31"/>
  <c r="KBL12" i="31"/>
  <c r="KBM12" i="31"/>
  <c r="KBJ12" i="31"/>
  <c r="KBI12" i="31"/>
  <c r="KBG12" i="31"/>
  <c r="KBH12" i="31"/>
  <c r="KBE12" i="31"/>
  <c r="KBD12" i="31"/>
  <c r="KBB12" i="31"/>
  <c r="KBC12" i="31"/>
  <c r="KAY12" i="31"/>
  <c r="KAX12" i="31"/>
  <c r="KAV12" i="31"/>
  <c r="KAW12" i="31"/>
  <c r="KAT12" i="31"/>
  <c r="KAS12" i="31"/>
  <c r="KAQ12" i="31"/>
  <c r="KAR12" i="31"/>
  <c r="KAO12" i="31"/>
  <c r="KAN12" i="31"/>
  <c r="KAL12" i="31"/>
  <c r="KAM12" i="31"/>
  <c r="KAI12" i="31"/>
  <c r="KAH12" i="31"/>
  <c r="KAF12" i="31"/>
  <c r="KAG12" i="31"/>
  <c r="KAD12" i="31"/>
  <c r="KAC12" i="31"/>
  <c r="KAA12" i="31"/>
  <c r="KAB12" i="31"/>
  <c r="JZY12" i="31"/>
  <c r="JZX12" i="31"/>
  <c r="JZV12" i="31"/>
  <c r="JZW12" i="31"/>
  <c r="JZS12" i="31"/>
  <c r="JZR12" i="31"/>
  <c r="JZP12" i="31"/>
  <c r="JZQ12" i="31"/>
  <c r="JZN12" i="31"/>
  <c r="JZM12" i="31"/>
  <c r="JZK12" i="31"/>
  <c r="JZL12" i="31"/>
  <c r="JZI12" i="31"/>
  <c r="JZH12" i="31"/>
  <c r="JZF12" i="31"/>
  <c r="JZG12" i="31"/>
  <c r="JZC12" i="31"/>
  <c r="JZD12" i="31" s="1"/>
  <c r="JZB12" i="31"/>
  <c r="JZA12" i="31"/>
  <c r="JYZ12" i="31"/>
  <c r="JYX12" i="31"/>
  <c r="JYW12" i="31"/>
  <c r="JYU12" i="31"/>
  <c r="JYV12" i="31"/>
  <c r="JYS12" i="31"/>
  <c r="JYR12" i="31"/>
  <c r="JYP12" i="31"/>
  <c r="JYQ12" i="31"/>
  <c r="JYM12" i="31"/>
  <c r="JYL12" i="31"/>
  <c r="JYJ12" i="31"/>
  <c r="JYK12" i="31"/>
  <c r="JYH12" i="31"/>
  <c r="JYG12" i="31"/>
  <c r="JYE12" i="31"/>
  <c r="JYF12" i="31"/>
  <c r="JYC12" i="31"/>
  <c r="JYB12" i="31"/>
  <c r="JXZ12" i="31"/>
  <c r="JYA12" i="31"/>
  <c r="JXW12" i="31"/>
  <c r="JXX12" i="31" s="1"/>
  <c r="JXV12" i="31"/>
  <c r="JXT12" i="31"/>
  <c r="JXU12" i="31"/>
  <c r="JXR12" i="31"/>
  <c r="JXQ12" i="31"/>
  <c r="JXO12" i="31"/>
  <c r="JXP12" i="31"/>
  <c r="JXM12" i="31"/>
  <c r="JXL12" i="31"/>
  <c r="JXJ12" i="31"/>
  <c r="JXK12" i="31"/>
  <c r="JXG12" i="31"/>
  <c r="JXF12" i="31"/>
  <c r="JXD12" i="31"/>
  <c r="JXE12" i="31"/>
  <c r="JXB12" i="31"/>
  <c r="JXA12" i="31"/>
  <c r="JWY12" i="31"/>
  <c r="JWZ12" i="31"/>
  <c r="JWW12" i="31"/>
  <c r="JWV12" i="31"/>
  <c r="JWT12" i="31"/>
  <c r="JWU12" i="31"/>
  <c r="JWQ12" i="31"/>
  <c r="JWP12" i="31"/>
  <c r="JWN12" i="31"/>
  <c r="JWO12" i="31"/>
  <c r="JWL12" i="31"/>
  <c r="JWK12" i="31"/>
  <c r="JWI12" i="31"/>
  <c r="JWJ12" i="31"/>
  <c r="JWG12" i="31"/>
  <c r="JWF12" i="31"/>
  <c r="JWD12" i="31"/>
  <c r="JWE12" i="31"/>
  <c r="JWA12" i="31"/>
  <c r="JVZ12" i="31"/>
  <c r="JVX12" i="31"/>
  <c r="JVY12" i="31"/>
  <c r="JVV12" i="31"/>
  <c r="JVW12" i="31" s="1"/>
  <c r="JVU12" i="31"/>
  <c r="JVT12" i="31"/>
  <c r="JVS12" i="31"/>
  <c r="JVQ12" i="31"/>
  <c r="JVP12" i="31"/>
  <c r="JVN12" i="31"/>
  <c r="JVO12" i="31"/>
  <c r="JVK12" i="31"/>
  <c r="JVJ12" i="31"/>
  <c r="JVH12" i="31"/>
  <c r="JVI12" i="31"/>
  <c r="JVF12" i="31"/>
  <c r="JVE12" i="31"/>
  <c r="JVC12" i="31"/>
  <c r="JVD12" i="31"/>
  <c r="JVA12" i="31"/>
  <c r="JUZ12" i="31"/>
  <c r="JUX12" i="31"/>
  <c r="JUY12" i="31"/>
  <c r="JUU12" i="31"/>
  <c r="JUT12" i="31"/>
  <c r="JUR12" i="31"/>
  <c r="JUS12" i="31"/>
  <c r="JUP12" i="31"/>
  <c r="JUO12" i="31"/>
  <c r="JUM12" i="31"/>
  <c r="JUN12" i="31"/>
  <c r="JUK12" i="31"/>
  <c r="JUJ12" i="31"/>
  <c r="JUH12" i="31"/>
  <c r="JUI12" i="31"/>
  <c r="JUE12" i="31"/>
  <c r="JUD12" i="31"/>
  <c r="JUB12" i="31"/>
  <c r="JUC12" i="31"/>
  <c r="JTZ12" i="31"/>
  <c r="JTY12" i="31"/>
  <c r="JTW12" i="31"/>
  <c r="JTX12" i="31"/>
  <c r="JTU12" i="31"/>
  <c r="JTT12" i="31"/>
  <c r="JTR12" i="31"/>
  <c r="JTS12" i="31"/>
  <c r="JTO12" i="31"/>
  <c r="JTP12" i="31" s="1"/>
  <c r="JTN12" i="31"/>
  <c r="JTL12" i="31"/>
  <c r="JTM12" i="31"/>
  <c r="JTJ12" i="31"/>
  <c r="JTI12" i="31"/>
  <c r="JTG12" i="31"/>
  <c r="JTH12" i="31"/>
  <c r="JTE12" i="31"/>
  <c r="JTD12" i="31"/>
  <c r="JTB12" i="31"/>
  <c r="JTC12" i="31"/>
  <c r="JSY12" i="31"/>
  <c r="JSX12" i="31"/>
  <c r="JSV12" i="31"/>
  <c r="JSW12" i="31"/>
  <c r="JST12" i="31"/>
  <c r="JSS12" i="31"/>
  <c r="JSQ12" i="31"/>
  <c r="JSR12" i="31"/>
  <c r="JSO12" i="31"/>
  <c r="JSN12" i="31"/>
  <c r="JSL12" i="31"/>
  <c r="JSM12" i="31"/>
  <c r="JSI12" i="31"/>
  <c r="JSH12" i="31"/>
  <c r="JSF12" i="31"/>
  <c r="JSG12" i="31"/>
  <c r="JSD12" i="31"/>
  <c r="JSC12" i="31"/>
  <c r="JSA12" i="31"/>
  <c r="JSB12" i="31"/>
  <c r="JRY12" i="31"/>
  <c r="JRX12" i="31"/>
  <c r="JRV12" i="31"/>
  <c r="JRW12" i="31"/>
  <c r="JRS12" i="31"/>
  <c r="JRR12" i="31"/>
  <c r="JRP12" i="31"/>
  <c r="JRQ12" i="31"/>
  <c r="JRN12" i="31"/>
  <c r="JRM12" i="31"/>
  <c r="JRK12" i="31"/>
  <c r="JRL12" i="31"/>
  <c r="JRI12" i="31"/>
  <c r="JRH12" i="31"/>
  <c r="JRF12" i="31"/>
  <c r="JRG12" i="31"/>
  <c r="JRC12" i="31"/>
  <c r="JRB12" i="31"/>
  <c r="JQZ12" i="31"/>
  <c r="JRA12" i="31"/>
  <c r="JQX12" i="31"/>
  <c r="JQW12" i="31"/>
  <c r="JQU12" i="31"/>
  <c r="JQV12" i="31"/>
  <c r="JQS12" i="31"/>
  <c r="JQR12" i="31"/>
  <c r="JQP12" i="31"/>
  <c r="JQQ12" i="31"/>
  <c r="JQM12" i="31"/>
  <c r="JQL12" i="31"/>
  <c r="JQJ12" i="31"/>
  <c r="JQK12" i="31"/>
  <c r="JQH12" i="31"/>
  <c r="JQG12" i="31"/>
  <c r="JQE12" i="31"/>
  <c r="JQF12" i="31"/>
  <c r="JQC12" i="31"/>
  <c r="JQB12" i="31"/>
  <c r="JPZ12" i="31"/>
  <c r="JQA12" i="31"/>
  <c r="JPW12" i="31"/>
  <c r="JPV12" i="31"/>
  <c r="JPT12" i="31"/>
  <c r="JPU12" i="31"/>
  <c r="JPR12" i="31"/>
  <c r="JPQ12" i="31"/>
  <c r="JPO12" i="31"/>
  <c r="JPP12" i="31"/>
  <c r="JPM12" i="31"/>
  <c r="JPL12" i="31"/>
  <c r="JPJ12" i="31"/>
  <c r="JPK12" i="31"/>
  <c r="JPG12" i="31"/>
  <c r="JPF12" i="31"/>
  <c r="JPD12" i="31"/>
  <c r="JPE12" i="31"/>
  <c r="JPB12" i="31"/>
  <c r="JPA12" i="31"/>
  <c r="JOY12" i="31"/>
  <c r="JOZ12" i="31"/>
  <c r="JOW12" i="31"/>
  <c r="JOV12" i="31"/>
  <c r="JOT12" i="31"/>
  <c r="JOU12" i="31"/>
  <c r="JOQ12" i="31"/>
  <c r="JOP12" i="31"/>
  <c r="JON12" i="31"/>
  <c r="JOO12" i="31"/>
  <c r="JOL12" i="31"/>
  <c r="JOK12" i="31"/>
  <c r="JOI12" i="31"/>
  <c r="JOJ12" i="31"/>
  <c r="JOG12" i="31"/>
  <c r="JOF12" i="31"/>
  <c r="JOD12" i="31"/>
  <c r="JOE12" i="31"/>
  <c r="JOA12" i="31"/>
  <c r="JNZ12" i="31"/>
  <c r="JNX12" i="31"/>
  <c r="JNY12" i="31"/>
  <c r="JNV12" i="31"/>
  <c r="JNU12" i="31"/>
  <c r="JNS12" i="31"/>
  <c r="JNT12" i="31"/>
  <c r="JNQ12" i="31"/>
  <c r="JNP12" i="31"/>
  <c r="JNN12" i="31"/>
  <c r="JNO12" i="31"/>
  <c r="JNK12" i="31"/>
  <c r="JNJ12" i="31"/>
  <c r="JNH12" i="31"/>
  <c r="JNI12" i="31"/>
  <c r="JNF12" i="31"/>
  <c r="JNE12" i="31"/>
  <c r="JNC12" i="31"/>
  <c r="JND12" i="31"/>
  <c r="JNA12" i="31"/>
  <c r="JMZ12" i="31"/>
  <c r="JMX12" i="31"/>
  <c r="JMY12" i="31"/>
  <c r="JMU12" i="31"/>
  <c r="JMT12" i="31"/>
  <c r="JMR12" i="31"/>
  <c r="JMS12" i="31"/>
  <c r="JMP12" i="31"/>
  <c r="JMO12" i="31"/>
  <c r="JMM12" i="31"/>
  <c r="JMN12" i="31"/>
  <c r="JMK12" i="31"/>
  <c r="JMJ12" i="31"/>
  <c r="JMH12" i="31"/>
  <c r="JMI12" i="31"/>
  <c r="JME12" i="31"/>
  <c r="JMD12" i="31"/>
  <c r="JMB12" i="31"/>
  <c r="JMC12" i="31"/>
  <c r="JLZ12" i="31"/>
  <c r="JLY12" i="31"/>
  <c r="JLW12" i="31"/>
  <c r="JLX12" i="31"/>
  <c r="JLU12" i="31"/>
  <c r="JLT12" i="31"/>
  <c r="JLR12" i="31"/>
  <c r="JLS12" i="31"/>
  <c r="JLO12" i="31"/>
  <c r="JLN12" i="31"/>
  <c r="JLL12" i="31"/>
  <c r="JLM12" i="31"/>
  <c r="JLJ12" i="31"/>
  <c r="JLI12" i="31"/>
  <c r="JLG12" i="31"/>
  <c r="JLH12" i="31"/>
  <c r="JLE12" i="31"/>
  <c r="JLD12" i="31"/>
  <c r="JLB12" i="31"/>
  <c r="JLC12" i="31"/>
  <c r="JKY12" i="31"/>
  <c r="JKX12" i="31"/>
  <c r="JKV12" i="31"/>
  <c r="JKW12" i="31"/>
  <c r="JKT12" i="31"/>
  <c r="JKS12" i="31"/>
  <c r="JKQ12" i="31"/>
  <c r="JKR12" i="31"/>
  <c r="JKO12" i="31"/>
  <c r="JKN12" i="31"/>
  <c r="JKL12" i="31"/>
  <c r="JKM12" i="31"/>
  <c r="JKI12" i="31"/>
  <c r="JKH12" i="31"/>
  <c r="JKF12" i="31"/>
  <c r="JKG12" i="31"/>
  <c r="JKD12" i="31"/>
  <c r="JKC12" i="31"/>
  <c r="JKA12" i="31"/>
  <c r="JKB12" i="31"/>
  <c r="JJY12" i="31"/>
  <c r="JJX12" i="31"/>
  <c r="JJV12" i="31"/>
  <c r="JJW12" i="31"/>
  <c r="JJS12" i="31"/>
  <c r="JJR12" i="31"/>
  <c r="JJP12" i="31"/>
  <c r="JJQ12" i="31"/>
  <c r="JJN12" i="31"/>
  <c r="JJM12" i="31"/>
  <c r="JJK12" i="31"/>
  <c r="JJL12" i="31"/>
  <c r="JJI12" i="31"/>
  <c r="JJH12" i="31"/>
  <c r="JJF12" i="31"/>
  <c r="JJG12" i="31"/>
  <c r="JJC12" i="31"/>
  <c r="JJB12" i="31"/>
  <c r="JIZ12" i="31"/>
  <c r="JJA12" i="31"/>
  <c r="JIX12" i="31"/>
  <c r="JIW12" i="31"/>
  <c r="JIU12" i="31"/>
  <c r="JIV12" i="31"/>
  <c r="JIS12" i="31"/>
  <c r="JIR12" i="31"/>
  <c r="JIP12" i="31"/>
  <c r="JIQ12" i="31"/>
  <c r="JIM12" i="31"/>
  <c r="JIL12" i="31"/>
  <c r="JIJ12" i="31"/>
  <c r="JIK12" i="31"/>
  <c r="JIH12" i="31"/>
  <c r="JIG12" i="31"/>
  <c r="JIE12" i="31"/>
  <c r="JIF12" i="31"/>
  <c r="JIC12" i="31"/>
  <c r="JIB12" i="31"/>
  <c r="JHZ12" i="31"/>
  <c r="JIA12" i="31"/>
  <c r="JHW12" i="31"/>
  <c r="JHV12" i="31"/>
  <c r="JHT12" i="31"/>
  <c r="JHU12" i="31"/>
  <c r="JHR12" i="31"/>
  <c r="JHQ12" i="31"/>
  <c r="JHO12" i="31"/>
  <c r="JHP12" i="31"/>
  <c r="JHM12" i="31"/>
  <c r="JHL12" i="31"/>
  <c r="JHJ12" i="31"/>
  <c r="JHK12" i="31"/>
  <c r="JHG12" i="31"/>
  <c r="JHF12" i="31"/>
  <c r="JHD12" i="31"/>
  <c r="JHE12" i="31"/>
  <c r="JHB12" i="31"/>
  <c r="JHA12" i="31"/>
  <c r="JGY12" i="31"/>
  <c r="JGZ12" i="31"/>
  <c r="JGW12" i="31"/>
  <c r="JGV12" i="31"/>
  <c r="JGT12" i="31"/>
  <c r="JGU12" i="31"/>
  <c r="JGQ12" i="31"/>
  <c r="JGP12" i="31"/>
  <c r="JGN12" i="31"/>
  <c r="JGO12" i="31"/>
  <c r="JGL12" i="31"/>
  <c r="JGM12" i="31" s="1"/>
  <c r="JGK12" i="31"/>
  <c r="JGI12" i="31"/>
  <c r="JGJ12" i="31"/>
  <c r="JGG12" i="31"/>
  <c r="JGF12" i="31"/>
  <c r="JGD12" i="31"/>
  <c r="JGE12" i="31"/>
  <c r="JGA12" i="31"/>
  <c r="JFZ12" i="31"/>
  <c r="JFX12" i="31"/>
  <c r="JFY12" i="31"/>
  <c r="JFV12" i="31"/>
  <c r="JFU12" i="31"/>
  <c r="JFS12" i="31"/>
  <c r="JFT12" i="31"/>
  <c r="JFQ12" i="31"/>
  <c r="JFP12" i="31"/>
  <c r="JFN12" i="31"/>
  <c r="JFO12" i="31"/>
  <c r="JFK12" i="31"/>
  <c r="JFJ12" i="31"/>
  <c r="JFH12" i="31"/>
  <c r="JFI12" i="31"/>
  <c r="JFF12" i="31"/>
  <c r="JFE12" i="31"/>
  <c r="JFC12" i="31"/>
  <c r="JFD12" i="31"/>
  <c r="JFA12" i="31"/>
  <c r="JEZ12" i="31"/>
  <c r="JEX12" i="31"/>
  <c r="JEY12" i="31"/>
  <c r="JEU12" i="31"/>
  <c r="JET12" i="31"/>
  <c r="JER12" i="31"/>
  <c r="JES12" i="31"/>
  <c r="JEP12" i="31"/>
  <c r="JEO12" i="31"/>
  <c r="JEM12" i="31"/>
  <c r="JEN12" i="31"/>
  <c r="JEK12" i="31"/>
  <c r="JEJ12" i="31"/>
  <c r="JEH12" i="31"/>
  <c r="JEI12" i="31"/>
  <c r="JEE12" i="31"/>
  <c r="JED12" i="31"/>
  <c r="JEB12" i="31"/>
  <c r="JEC12" i="31"/>
  <c r="JDZ12" i="31"/>
  <c r="JDY12" i="31"/>
  <c r="JDW12" i="31"/>
  <c r="JDX12" i="31"/>
  <c r="JDU12" i="31"/>
  <c r="JDT12" i="31"/>
  <c r="JDR12" i="31"/>
  <c r="JDS12" i="31"/>
  <c r="JDO12" i="31"/>
  <c r="JDN12" i="31"/>
  <c r="JDL12" i="31"/>
  <c r="JDM12" i="31"/>
  <c r="JDJ12" i="31"/>
  <c r="JDI12" i="31"/>
  <c r="JDG12" i="31"/>
  <c r="JDH12" i="31"/>
  <c r="JDE12" i="31"/>
  <c r="JDD12" i="31"/>
  <c r="JDB12" i="31"/>
  <c r="JDC12" i="31"/>
  <c r="JCY12" i="31"/>
  <c r="JCX12" i="31"/>
  <c r="JCV12" i="31"/>
  <c r="JCW12" i="31"/>
  <c r="JCT12" i="31"/>
  <c r="JCS12" i="31"/>
  <c r="JCQ12" i="31"/>
  <c r="JCR12" i="31"/>
  <c r="JCO12" i="31"/>
  <c r="JCN12" i="31"/>
  <c r="JCL12" i="31"/>
  <c r="JCM12" i="31"/>
  <c r="JCI12" i="31"/>
  <c r="JCH12" i="31"/>
  <c r="JCF12" i="31"/>
  <c r="JCG12" i="31"/>
  <c r="JCD12" i="31"/>
  <c r="JCC12" i="31"/>
  <c r="JCA12" i="31"/>
  <c r="JCB12" i="31"/>
  <c r="JBY12" i="31"/>
  <c r="JBX12" i="31"/>
  <c r="JBV12" i="31"/>
  <c r="JBW12" i="31"/>
  <c r="JBS12" i="31"/>
  <c r="JBR12" i="31"/>
  <c r="JBP12" i="31"/>
  <c r="JBQ12" i="31"/>
  <c r="JBN12" i="31"/>
  <c r="JBM12" i="31"/>
  <c r="JBK12" i="31"/>
  <c r="JBL12" i="31"/>
  <c r="JBI12" i="31"/>
  <c r="JBH12" i="31"/>
  <c r="JBF12" i="31"/>
  <c r="JBG12" i="31"/>
  <c r="JBC12" i="31"/>
  <c r="JBB12" i="31"/>
  <c r="JAZ12" i="31"/>
  <c r="JBA12" i="31"/>
  <c r="JAX12" i="31"/>
  <c r="JAW12" i="31"/>
  <c r="JAU12" i="31"/>
  <c r="JAV12" i="31"/>
  <c r="JAS12" i="31"/>
  <c r="JAR12" i="31"/>
  <c r="JAP12" i="31"/>
  <c r="JAQ12" i="31"/>
  <c r="JAM12" i="31"/>
  <c r="JAL12" i="31"/>
  <c r="JAJ12" i="31"/>
  <c r="JAK12" i="31"/>
  <c r="JAH12" i="31"/>
  <c r="JAG12" i="31"/>
  <c r="JAE12" i="31"/>
  <c r="JAF12" i="31"/>
  <c r="JAC12" i="31"/>
  <c r="JAB12" i="31"/>
  <c r="IZZ12" i="31"/>
  <c r="JAA12" i="31"/>
  <c r="IZW12" i="31"/>
  <c r="IZV12" i="31"/>
  <c r="IZT12" i="31"/>
  <c r="IZU12" i="31"/>
  <c r="IZR12" i="31"/>
  <c r="IZQ12" i="31"/>
  <c r="IZO12" i="31"/>
  <c r="IZP12" i="31"/>
  <c r="IZM12" i="31"/>
  <c r="IZL12" i="31"/>
  <c r="IZJ12" i="31"/>
  <c r="IZK12" i="31"/>
  <c r="IZG12" i="31"/>
  <c r="IZF12" i="31"/>
  <c r="IZD12" i="31"/>
  <c r="IZE12" i="31"/>
  <c r="IZB12" i="31"/>
  <c r="IZC12" i="31" s="1"/>
  <c r="IZA12" i="31"/>
  <c r="IYY12" i="31"/>
  <c r="IYZ12" i="31"/>
  <c r="IYW12" i="31"/>
  <c r="IYV12" i="31"/>
  <c r="IYT12" i="31"/>
  <c r="IYU12" i="31"/>
  <c r="IYQ12" i="31"/>
  <c r="IYP12" i="31"/>
  <c r="IYN12" i="31"/>
  <c r="IYO12" i="31"/>
  <c r="IYL12" i="31"/>
  <c r="IYK12" i="31"/>
  <c r="IYI12" i="31"/>
  <c r="IYJ12" i="31"/>
  <c r="IYG12" i="31"/>
  <c r="IYF12" i="31"/>
  <c r="IYD12" i="31"/>
  <c r="IYE12" i="31"/>
  <c r="IYA12" i="31"/>
  <c r="IXZ12" i="31"/>
  <c r="IXX12" i="31"/>
  <c r="IXY12" i="31"/>
  <c r="IXV12" i="31"/>
  <c r="IXU12" i="31"/>
  <c r="IXS12" i="31"/>
  <c r="IXT12" i="31"/>
  <c r="IXQ12" i="31"/>
  <c r="IXP12" i="31"/>
  <c r="IXN12" i="31"/>
  <c r="IXO12" i="31"/>
  <c r="IXK12" i="31"/>
  <c r="IXJ12" i="31"/>
  <c r="IXH12" i="31"/>
  <c r="IXI12" i="31"/>
  <c r="IXF12" i="31"/>
  <c r="IXE12" i="31"/>
  <c r="IXC12" i="31"/>
  <c r="IXD12" i="31"/>
  <c r="IXA12" i="31"/>
  <c r="IWZ12" i="31"/>
  <c r="IWX12" i="31"/>
  <c r="IWY12" i="31"/>
  <c r="IWU12" i="31"/>
  <c r="IWT12" i="31"/>
  <c r="IWR12" i="31"/>
  <c r="IWS12" i="31"/>
  <c r="IWP12" i="31"/>
  <c r="IWO12" i="31"/>
  <c r="IWM12" i="31"/>
  <c r="IWN12" i="31"/>
  <c r="IWK12" i="31"/>
  <c r="IWJ12" i="31"/>
  <c r="IWH12" i="31"/>
  <c r="IWI12" i="31"/>
  <c r="IWE12" i="31"/>
  <c r="IWD12" i="31"/>
  <c r="IWB12" i="31"/>
  <c r="IWC12" i="31"/>
  <c r="IVZ12" i="31"/>
  <c r="IVY12" i="31"/>
  <c r="IVW12" i="31"/>
  <c r="IVX12" i="31"/>
  <c r="IVU12" i="31"/>
  <c r="IVT12" i="31"/>
  <c r="IVR12" i="31"/>
  <c r="IVS12" i="31"/>
  <c r="IVO12" i="31"/>
  <c r="IVN12" i="31"/>
  <c r="IVL12" i="31"/>
  <c r="IVM12" i="31"/>
  <c r="IVJ12" i="31"/>
  <c r="IVI12" i="31"/>
  <c r="IVG12" i="31"/>
  <c r="IVH12" i="31"/>
  <c r="IVE12" i="31"/>
  <c r="IVD12" i="31"/>
  <c r="IVB12" i="31"/>
  <c r="IVC12" i="31"/>
  <c r="IUY12" i="31"/>
  <c r="IUX12" i="31"/>
  <c r="IUV12" i="31"/>
  <c r="IUW12" i="31"/>
  <c r="IUT12" i="31"/>
  <c r="IUS12" i="31"/>
  <c r="IUQ12" i="31"/>
  <c r="IUR12" i="31"/>
  <c r="IUO12" i="31"/>
  <c r="IUN12" i="31"/>
  <c r="IUL12" i="31"/>
  <c r="IUM12" i="31"/>
  <c r="IUI12" i="31"/>
  <c r="IUH12" i="31"/>
  <c r="IUF12" i="31"/>
  <c r="IUG12" i="31"/>
  <c r="IUD12" i="31"/>
  <c r="IUE12" i="31" s="1"/>
  <c r="IUC12" i="31"/>
  <c r="IUA12" i="31"/>
  <c r="IUB12" i="31"/>
  <c r="ITY12" i="31"/>
  <c r="ITX12" i="31"/>
  <c r="ITV12" i="31"/>
  <c r="ITW12" i="31"/>
  <c r="ITS12" i="31"/>
  <c r="ITR12" i="31"/>
  <c r="ITP12" i="31"/>
  <c r="ITQ12" i="31"/>
  <c r="ITN12" i="31"/>
  <c r="ITM12" i="31"/>
  <c r="ITK12" i="31"/>
  <c r="ITL12" i="31"/>
  <c r="ITI12" i="31"/>
  <c r="ITH12" i="31"/>
  <c r="ITF12" i="31"/>
  <c r="ITG12" i="31"/>
  <c r="ITC12" i="31"/>
  <c r="ITB12" i="31"/>
  <c r="ISZ12" i="31"/>
  <c r="ITA12" i="31"/>
  <c r="ISX12" i="31"/>
  <c r="ISW12" i="31"/>
  <c r="ISU12" i="31"/>
  <c r="ISV12" i="31"/>
  <c r="ISS12" i="31"/>
  <c r="ISR12" i="31"/>
  <c r="ISP12" i="31"/>
  <c r="ISQ12" i="31"/>
  <c r="ISM12" i="31"/>
  <c r="ISL12" i="31"/>
  <c r="ISJ12" i="31"/>
  <c r="ISK12" i="31"/>
  <c r="ISH12" i="31"/>
  <c r="ISG12" i="31"/>
  <c r="ISE12" i="31"/>
  <c r="ISF12" i="31"/>
  <c r="ISC12" i="31"/>
  <c r="ISB12" i="31"/>
  <c r="IRZ12" i="31"/>
  <c r="ISA12" i="31"/>
  <c r="IRW12" i="31"/>
  <c r="IRV12" i="31"/>
  <c r="IRT12" i="31"/>
  <c r="IRU12" i="31"/>
  <c r="IRR12" i="31"/>
  <c r="IRQ12" i="31"/>
  <c r="IRO12" i="31"/>
  <c r="IRP12" i="31"/>
  <c r="IRM12" i="31"/>
  <c r="IRL12" i="31"/>
  <c r="IRJ12" i="31"/>
  <c r="IRK12" i="31"/>
  <c r="IRG12" i="31"/>
  <c r="IRF12" i="31"/>
  <c r="IRD12" i="31"/>
  <c r="IRE12" i="31"/>
  <c r="IRB12" i="31"/>
  <c r="IRA12" i="31"/>
  <c r="IQY12" i="31"/>
  <c r="IQZ12" i="31"/>
  <c r="IQW12" i="31"/>
  <c r="IQV12" i="31"/>
  <c r="IQT12" i="31"/>
  <c r="IQU12" i="31"/>
  <c r="IQQ12" i="31"/>
  <c r="IQP12" i="31"/>
  <c r="IQN12" i="31"/>
  <c r="IQO12" i="31"/>
  <c r="IQL12" i="31"/>
  <c r="IQK12" i="31"/>
  <c r="IQI12" i="31"/>
  <c r="IQJ12" i="31"/>
  <c r="IQG12" i="31"/>
  <c r="IQF12" i="31"/>
  <c r="IQD12" i="31"/>
  <c r="IQE12" i="31"/>
  <c r="IQA12" i="31"/>
  <c r="IPZ12" i="31"/>
  <c r="IPX12" i="31"/>
  <c r="IPY12" i="31"/>
  <c r="IPV12" i="31"/>
  <c r="IPU12" i="31"/>
  <c r="IPS12" i="31"/>
  <c r="IPT12" i="31"/>
  <c r="IPQ12" i="31"/>
  <c r="IPP12" i="31"/>
  <c r="IPN12" i="31"/>
  <c r="IPO12" i="31"/>
  <c r="IPK12" i="31"/>
  <c r="IPJ12" i="31"/>
  <c r="IPH12" i="31"/>
  <c r="IPI12" i="31"/>
  <c r="IPF12" i="31"/>
  <c r="IPE12" i="31"/>
  <c r="IPC12" i="31"/>
  <c r="IPD12" i="31"/>
  <c r="IPA12" i="31"/>
  <c r="IOZ12" i="31"/>
  <c r="IOX12" i="31"/>
  <c r="IOY12" i="31"/>
  <c r="IOU12" i="31"/>
  <c r="IOT12" i="31"/>
  <c r="IOR12" i="31"/>
  <c r="IOS12" i="31"/>
  <c r="IOP12" i="31"/>
  <c r="IOO12" i="31"/>
  <c r="IOM12" i="31"/>
  <c r="ION12" i="31"/>
  <c r="IOK12" i="31"/>
  <c r="IOJ12" i="31"/>
  <c r="IOH12" i="31"/>
  <c r="IOI12" i="31"/>
  <c r="IOE12" i="31"/>
  <c r="IOD12" i="31"/>
  <c r="IOB12" i="31"/>
  <c r="IOC12" i="31"/>
  <c r="INZ12" i="31"/>
  <c r="INY12" i="31"/>
  <c r="INW12" i="31"/>
  <c r="INX12" i="31"/>
  <c r="INU12" i="31"/>
  <c r="INT12" i="31"/>
  <c r="INR12" i="31"/>
  <c r="INS12" i="31"/>
  <c r="INO12" i="31"/>
  <c r="INN12" i="31"/>
  <c r="INL12" i="31"/>
  <c r="INM12" i="31"/>
  <c r="INJ12" i="31"/>
  <c r="INI12" i="31"/>
  <c r="ING12" i="31"/>
  <c r="INH12" i="31"/>
  <c r="INE12" i="31"/>
  <c r="IND12" i="31"/>
  <c r="INB12" i="31"/>
  <c r="INC12" i="31"/>
  <c r="IMY12" i="31"/>
  <c r="IMX12" i="31"/>
  <c r="IMV12" i="31"/>
  <c r="IMW12" i="31"/>
  <c r="IMT12" i="31"/>
  <c r="IMS12" i="31"/>
  <c r="IMQ12" i="31"/>
  <c r="IMR12" i="31"/>
  <c r="IMO12" i="31"/>
  <c r="IMN12" i="31"/>
  <c r="IML12" i="31"/>
  <c r="IMM12" i="31"/>
  <c r="IMI12" i="31"/>
  <c r="IMH12" i="31"/>
  <c r="IMF12" i="31"/>
  <c r="IMG12" i="31"/>
  <c r="IMD12" i="31"/>
  <c r="IMC12" i="31"/>
  <c r="IMA12" i="31"/>
  <c r="IMB12" i="31"/>
  <c r="ILY12" i="31"/>
  <c r="ILX12" i="31"/>
  <c r="ILV12" i="31"/>
  <c r="ILW12" i="31"/>
  <c r="ILS12" i="31"/>
  <c r="ILR12" i="31"/>
  <c r="ILP12" i="31"/>
  <c r="ILQ12" i="31"/>
  <c r="ILN12" i="31"/>
  <c r="ILM12" i="31"/>
  <c r="ILK12" i="31"/>
  <c r="ILL12" i="31"/>
  <c r="ILI12" i="31"/>
  <c r="ILH12" i="31"/>
  <c r="ILF12" i="31"/>
  <c r="ILG12" i="31"/>
  <c r="ILC12" i="31"/>
  <c r="ILB12" i="31"/>
  <c r="IKZ12" i="31"/>
  <c r="ILA12" i="31"/>
  <c r="IKX12" i="31"/>
  <c r="IKW12" i="31"/>
  <c r="IKU12" i="31"/>
  <c r="IKV12" i="31"/>
  <c r="IKS12" i="31"/>
  <c r="IKR12" i="31"/>
  <c r="IKP12" i="31"/>
  <c r="IKQ12" i="31"/>
  <c r="IKM12" i="31"/>
  <c r="IKL12" i="31"/>
  <c r="IKJ12" i="31"/>
  <c r="IKK12" i="31"/>
  <c r="IKH12" i="31"/>
  <c r="IKG12" i="31"/>
  <c r="IKE12" i="31"/>
  <c r="IKF12" i="31"/>
  <c r="IKC12" i="31"/>
  <c r="IKB12" i="31"/>
  <c r="IJZ12" i="31"/>
  <c r="IKA12" i="31"/>
  <c r="IJW12" i="31"/>
  <c r="IJV12" i="31"/>
  <c r="IJT12" i="31"/>
  <c r="IJU12" i="31"/>
  <c r="IJR12" i="31"/>
  <c r="IJQ12" i="31"/>
  <c r="IJO12" i="31"/>
  <c r="IJP12" i="31"/>
  <c r="IJM12" i="31"/>
  <c r="IJL12" i="31"/>
  <c r="IJJ12" i="31"/>
  <c r="IJK12" i="31"/>
  <c r="IJG12" i="31"/>
  <c r="IJF12" i="31"/>
  <c r="IJD12" i="31"/>
  <c r="IJE12" i="31"/>
  <c r="IJB12" i="31"/>
  <c r="IJA12" i="31"/>
  <c r="IIY12" i="31"/>
  <c r="IIZ12" i="31"/>
  <c r="IIW12" i="31"/>
  <c r="IIV12" i="31"/>
  <c r="IIT12" i="31"/>
  <c r="IIU12" i="31"/>
  <c r="IIQ12" i="31"/>
  <c r="IIP12" i="31"/>
  <c r="IIN12" i="31"/>
  <c r="IIO12" i="31"/>
  <c r="IIL12" i="31"/>
  <c r="IIK12" i="31"/>
  <c r="III12" i="31"/>
  <c r="IIJ12" i="31"/>
  <c r="IIG12" i="31"/>
  <c r="IIF12" i="31"/>
  <c r="IID12" i="31"/>
  <c r="IIE12" i="31"/>
  <c r="IIA12" i="31"/>
  <c r="IHZ12" i="31"/>
  <c r="IHX12" i="31"/>
  <c r="IHY12" i="31"/>
  <c r="IHV12" i="31"/>
  <c r="IHU12" i="31"/>
  <c r="IHS12" i="31"/>
  <c r="IHT12" i="31"/>
  <c r="IHQ12" i="31"/>
  <c r="IHP12" i="31"/>
  <c r="IHN12" i="31"/>
  <c r="IHO12" i="31"/>
  <c r="IHK12" i="31"/>
  <c r="IHJ12" i="31"/>
  <c r="IHH12" i="31"/>
  <c r="IHI12" i="31"/>
  <c r="IHF12" i="31"/>
  <c r="IHE12" i="31"/>
  <c r="IHC12" i="31"/>
  <c r="IHD12" i="31"/>
  <c r="IHA12" i="31"/>
  <c r="IHB12" i="31" s="1"/>
  <c r="IGZ12" i="31"/>
  <c r="IGX12" i="31"/>
  <c r="IGY12" i="31"/>
  <c r="IGU12" i="31"/>
  <c r="IGT12" i="31"/>
  <c r="IGR12" i="31"/>
  <c r="IGS12" i="31"/>
  <c r="IGP12" i="31"/>
  <c r="IGO12" i="31"/>
  <c r="IGM12" i="31"/>
  <c r="IGN12" i="31"/>
  <c r="IGK12" i="31"/>
  <c r="IGJ12" i="31"/>
  <c r="IGH12" i="31"/>
  <c r="IGI12" i="31"/>
  <c r="IGE12" i="31"/>
  <c r="IGD12" i="31"/>
  <c r="IGB12" i="31"/>
  <c r="IGC12" i="31"/>
  <c r="IFZ12" i="31"/>
  <c r="IFY12" i="31"/>
  <c r="IFW12" i="31"/>
  <c r="IFX12" i="31"/>
  <c r="IFU12" i="31"/>
  <c r="IFT12" i="31"/>
  <c r="IFR12" i="31"/>
  <c r="IFS12" i="31"/>
  <c r="IFO12" i="31"/>
  <c r="IFN12" i="31"/>
  <c r="IFL12" i="31"/>
  <c r="IFM12" i="31"/>
  <c r="IFJ12" i="31"/>
  <c r="IFI12" i="31"/>
  <c r="IFG12" i="31"/>
  <c r="IFH12" i="31"/>
  <c r="IFE12" i="31"/>
  <c r="IFD12" i="31"/>
  <c r="IFB12" i="31"/>
  <c r="IFC12" i="31"/>
  <c r="IEY12" i="31"/>
  <c r="IEX12" i="31"/>
  <c r="IEV12" i="31"/>
  <c r="IEW12" i="31"/>
  <c r="IET12" i="31"/>
  <c r="IES12" i="31"/>
  <c r="IEQ12" i="31"/>
  <c r="IER12" i="31"/>
  <c r="IEO12" i="31"/>
  <c r="IEN12" i="31"/>
  <c r="IEL12" i="31"/>
  <c r="IEM12" i="31"/>
  <c r="IEI12" i="31"/>
  <c r="IEH12" i="31"/>
  <c r="IEF12" i="31"/>
  <c r="IEG12" i="31"/>
  <c r="IED12" i="31"/>
  <c r="IEC12" i="31"/>
  <c r="IEA12" i="31"/>
  <c r="IEB12" i="31"/>
  <c r="IDY12" i="31"/>
  <c r="IDX12" i="31"/>
  <c r="IDV12" i="31"/>
  <c r="IDW12" i="31"/>
  <c r="IDS12" i="31"/>
  <c r="IDR12" i="31"/>
  <c r="IDP12" i="31"/>
  <c r="IDQ12" i="31"/>
  <c r="IDN12" i="31"/>
  <c r="IDM12" i="31"/>
  <c r="IDK12" i="31"/>
  <c r="IDL12" i="31"/>
  <c r="IDI12" i="31"/>
  <c r="IDH12" i="31"/>
  <c r="IDF12" i="31"/>
  <c r="IDG12" i="31"/>
  <c r="IDC12" i="31"/>
  <c r="IDB12" i="31"/>
  <c r="ICZ12" i="31"/>
  <c r="IDA12" i="31"/>
  <c r="ICX12" i="31"/>
  <c r="ICW12" i="31"/>
  <c r="ICU12" i="31"/>
  <c r="ICV12" i="31"/>
  <c r="ICS12" i="31"/>
  <c r="ICR12" i="31"/>
  <c r="ICP12" i="31"/>
  <c r="ICQ12" i="31"/>
  <c r="ICM12" i="31"/>
  <c r="ICL12" i="31"/>
  <c r="ICJ12" i="31"/>
  <c r="ICK12" i="31"/>
  <c r="ICH12" i="31"/>
  <c r="ICG12" i="31"/>
  <c r="ICE12" i="31"/>
  <c r="ICF12" i="31"/>
  <c r="ICC12" i="31"/>
  <c r="ICB12" i="31"/>
  <c r="IBZ12" i="31"/>
  <c r="ICA12" i="31"/>
  <c r="IBW12" i="31"/>
  <c r="IBV12" i="31"/>
  <c r="IBT12" i="31"/>
  <c r="IBU12" i="31"/>
  <c r="IBR12" i="31"/>
  <c r="IBQ12" i="31"/>
  <c r="IBO12" i="31"/>
  <c r="IBP12" i="31"/>
  <c r="IBM12" i="31"/>
  <c r="IBL12" i="31"/>
  <c r="IBJ12" i="31"/>
  <c r="IBK12" i="31"/>
  <c r="IBG12" i="31"/>
  <c r="IBF12" i="31"/>
  <c r="IBD12" i="31"/>
  <c r="IBE12" i="31"/>
  <c r="IBB12" i="31"/>
  <c r="IBA12" i="31"/>
  <c r="IAY12" i="31"/>
  <c r="IAZ12" i="31"/>
  <c r="IAW12" i="31"/>
  <c r="IAV12" i="31"/>
  <c r="IAT12" i="31"/>
  <c r="IAU12" i="31"/>
  <c r="IAQ12" i="31"/>
  <c r="IAP12" i="31"/>
  <c r="IAN12" i="31"/>
  <c r="IAO12" i="31"/>
  <c r="IAL12" i="31"/>
  <c r="IAK12" i="31"/>
  <c r="IAI12" i="31"/>
  <c r="IAJ12" i="31"/>
  <c r="IAG12" i="31"/>
  <c r="IAF12" i="31"/>
  <c r="IAD12" i="31"/>
  <c r="IAE12" i="31"/>
  <c r="IAA12" i="31"/>
  <c r="HZZ12" i="31"/>
  <c r="HZX12" i="31"/>
  <c r="HZY12" i="31"/>
  <c r="HZV12" i="31"/>
  <c r="HZU12" i="31"/>
  <c r="HZS12" i="31"/>
  <c r="HZT12" i="31"/>
  <c r="HZQ12" i="31"/>
  <c r="HZP12" i="31"/>
  <c r="HZN12" i="31"/>
  <c r="HZO12" i="31"/>
  <c r="HZK12" i="31"/>
  <c r="HZJ12" i="31"/>
  <c r="HZH12" i="31"/>
  <c r="HZI12" i="31"/>
  <c r="HZF12" i="31"/>
  <c r="HZE12" i="31"/>
  <c r="HZC12" i="31"/>
  <c r="HZD12" i="31"/>
  <c r="HZA12" i="31"/>
  <c r="HYZ12" i="31"/>
  <c r="HYX12" i="31"/>
  <c r="HYY12" i="31"/>
  <c r="HYU12" i="31"/>
  <c r="HYV12" i="31" s="1"/>
  <c r="HYT12" i="31"/>
  <c r="HYR12" i="31"/>
  <c r="HYS12" i="31"/>
  <c r="HYP12" i="31"/>
  <c r="HYO12" i="31"/>
  <c r="HYM12" i="31"/>
  <c r="HYN12" i="31"/>
  <c r="HYK12" i="31"/>
  <c r="HYJ12" i="31"/>
  <c r="HYH12" i="31"/>
  <c r="HYI12" i="31"/>
  <c r="HYE12" i="31"/>
  <c r="HYD12" i="31"/>
  <c r="HYB12" i="31"/>
  <c r="HYC12" i="31"/>
  <c r="HXZ12" i="31"/>
  <c r="HXY12" i="31"/>
  <c r="HXW12" i="31"/>
  <c r="HXX12" i="31"/>
  <c r="HXU12" i="31"/>
  <c r="HXT12" i="31"/>
  <c r="HXR12" i="31"/>
  <c r="HXS12" i="31"/>
  <c r="HXO12" i="31"/>
  <c r="HXN12" i="31"/>
  <c r="HXL12" i="31"/>
  <c r="HXM12" i="31"/>
  <c r="HXJ12" i="31"/>
  <c r="HXI12" i="31"/>
  <c r="HXG12" i="31"/>
  <c r="HXH12" i="31"/>
  <c r="HXE12" i="31"/>
  <c r="HXD12" i="31"/>
  <c r="HXB12" i="31"/>
  <c r="HXC12" i="31"/>
  <c r="HWY12" i="31"/>
  <c r="HWX12" i="31"/>
  <c r="HWV12" i="31"/>
  <c r="HWW12" i="31"/>
  <c r="HWT12" i="31"/>
  <c r="HWS12" i="31"/>
  <c r="HWQ12" i="31"/>
  <c r="HWR12" i="31"/>
  <c r="HWO12" i="31"/>
  <c r="HWN12" i="31"/>
  <c r="HWL12" i="31"/>
  <c r="HWM12" i="31"/>
  <c r="HWI12" i="31"/>
  <c r="HWH12" i="31"/>
  <c r="HWF12" i="31"/>
  <c r="HWG12" i="31"/>
  <c r="HWD12" i="31"/>
  <c r="HWC12" i="31"/>
  <c r="HWA12" i="31"/>
  <c r="HWB12" i="31"/>
  <c r="HVY12" i="31"/>
  <c r="HVX12" i="31"/>
  <c r="HVV12" i="31"/>
  <c r="HVW12" i="31"/>
  <c r="HVS12" i="31"/>
  <c r="HVR12" i="31"/>
  <c r="HVP12" i="31"/>
  <c r="HVQ12" i="31"/>
  <c r="HVN12" i="31"/>
  <c r="HVM12" i="31"/>
  <c r="HVK12" i="31"/>
  <c r="HVL12" i="31"/>
  <c r="HVI12" i="31"/>
  <c r="HVH12" i="31"/>
  <c r="HVF12" i="31"/>
  <c r="HVG12" i="31"/>
  <c r="HVC12" i="31"/>
  <c r="HVB12" i="31"/>
  <c r="HUZ12" i="31"/>
  <c r="HVA12" i="31"/>
  <c r="HUX12" i="31"/>
  <c r="HUW12" i="31"/>
  <c r="HUU12" i="31"/>
  <c r="HUV12" i="31"/>
  <c r="HUS12" i="31"/>
  <c r="HUR12" i="31"/>
  <c r="HUP12" i="31"/>
  <c r="HUQ12" i="31"/>
  <c r="HUM12" i="31"/>
  <c r="HUL12" i="31"/>
  <c r="HUJ12" i="31"/>
  <c r="HUK12" i="31"/>
  <c r="HUH12" i="31"/>
  <c r="HUG12" i="31"/>
  <c r="HUE12" i="31"/>
  <c r="HUF12" i="31"/>
  <c r="HUC12" i="31"/>
  <c r="HUB12" i="31"/>
  <c r="HTZ12" i="31"/>
  <c r="HUA12" i="31"/>
  <c r="HTW12" i="31"/>
  <c r="HTX12" i="31" s="1"/>
  <c r="HTV12" i="31"/>
  <c r="HTT12" i="31"/>
  <c r="HTU12" i="31"/>
  <c r="HTR12" i="31"/>
  <c r="HTQ12" i="31"/>
  <c r="HTO12" i="31"/>
  <c r="HTP12" i="31"/>
  <c r="HTM12" i="31"/>
  <c r="HTL12" i="31"/>
  <c r="HTJ12" i="31"/>
  <c r="HTK12" i="31"/>
  <c r="HTG12" i="31"/>
  <c r="HTF12" i="31"/>
  <c r="HTD12" i="31"/>
  <c r="HTE12" i="31"/>
  <c r="HTB12" i="31"/>
  <c r="HTA12" i="31"/>
  <c r="HSY12" i="31"/>
  <c r="HSZ12" i="31"/>
  <c r="HSW12" i="31"/>
  <c r="HSV12" i="31"/>
  <c r="HST12" i="31"/>
  <c r="HSU12" i="31"/>
  <c r="HSQ12" i="31"/>
  <c r="HSP12" i="31"/>
  <c r="HSN12" i="31"/>
  <c r="HSO12" i="31"/>
  <c r="HSL12" i="31"/>
  <c r="HSK12" i="31"/>
  <c r="HSI12" i="31"/>
  <c r="HSJ12" i="31"/>
  <c r="HSG12" i="31"/>
  <c r="HSF12" i="31"/>
  <c r="HSD12" i="31"/>
  <c r="HSE12" i="31"/>
  <c r="HSA12" i="31"/>
  <c r="HRZ12" i="31"/>
  <c r="HRX12" i="31"/>
  <c r="HRY12" i="31"/>
  <c r="HRV12" i="31"/>
  <c r="HRU12" i="31"/>
  <c r="HRS12" i="31"/>
  <c r="HRT12" i="31"/>
  <c r="HRQ12" i="31"/>
  <c r="HRP12" i="31"/>
  <c r="HRN12" i="31"/>
  <c r="HRO12" i="31"/>
  <c r="HRK12" i="31"/>
  <c r="HRJ12" i="31"/>
  <c r="HRI12" i="31"/>
  <c r="HRH12" i="31"/>
  <c r="HRF12" i="31"/>
  <c r="HRE12" i="31"/>
  <c r="HRC12" i="31"/>
  <c r="HRD12" i="31"/>
  <c r="HRA12" i="31"/>
  <c r="HQZ12" i="31"/>
  <c r="HQX12" i="31"/>
  <c r="HQY12" i="31"/>
  <c r="HQU12" i="31"/>
  <c r="HQT12" i="31"/>
  <c r="HQR12" i="31"/>
  <c r="HQS12" i="31"/>
  <c r="HQP12" i="31"/>
  <c r="HQO12" i="31"/>
  <c r="HQM12" i="31"/>
  <c r="HQN12" i="31"/>
  <c r="HQK12" i="31"/>
  <c r="HQJ12" i="31"/>
  <c r="HQH12" i="31"/>
  <c r="HQI12" i="31"/>
  <c r="HQE12" i="31"/>
  <c r="HQD12" i="31"/>
  <c r="HQB12" i="31"/>
  <c r="HQC12" i="31"/>
  <c r="HPZ12" i="31"/>
  <c r="HPY12" i="31"/>
  <c r="HPW12" i="31"/>
  <c r="HPX12" i="31"/>
  <c r="HPU12" i="31"/>
  <c r="HPT12" i="31"/>
  <c r="HPR12" i="31"/>
  <c r="HPS12" i="31"/>
  <c r="HPO12" i="31"/>
  <c r="HPN12" i="31"/>
  <c r="HPL12" i="31"/>
  <c r="HPM12" i="31"/>
  <c r="HPJ12" i="31"/>
  <c r="HPI12" i="31"/>
  <c r="HPG12" i="31"/>
  <c r="HPH12" i="31"/>
  <c r="HPE12" i="31"/>
  <c r="HPD12" i="31"/>
  <c r="HPB12" i="31"/>
  <c r="HPC12" i="31"/>
  <c r="HOY12" i="31"/>
  <c r="HOX12" i="31"/>
  <c r="HOV12" i="31"/>
  <c r="HOW12" i="31"/>
  <c r="HOT12" i="31"/>
  <c r="HOS12" i="31"/>
  <c r="HOQ12" i="31"/>
  <c r="HOR12" i="31"/>
  <c r="HOO12" i="31"/>
  <c r="HON12" i="31"/>
  <c r="HOL12" i="31"/>
  <c r="HOM12" i="31"/>
  <c r="HOI12" i="31"/>
  <c r="HOH12" i="31"/>
  <c r="HOF12" i="31"/>
  <c r="HOG12" i="31"/>
  <c r="HOD12" i="31"/>
  <c r="HOC12" i="31"/>
  <c r="HOA12" i="31"/>
  <c r="HOB12" i="31"/>
  <c r="HNY12" i="31"/>
  <c r="HNX12" i="31"/>
  <c r="HNV12" i="31"/>
  <c r="HNW12" i="31"/>
  <c r="HNS12" i="31"/>
  <c r="HNR12" i="31"/>
  <c r="HNP12" i="31"/>
  <c r="HNQ12" i="31"/>
  <c r="HNN12" i="31"/>
  <c r="HNM12" i="31"/>
  <c r="HNK12" i="31"/>
  <c r="HNL12" i="31"/>
  <c r="HNI12" i="31"/>
  <c r="HNH12" i="31"/>
  <c r="HNF12" i="31"/>
  <c r="HNG12" i="31"/>
  <c r="HNC12" i="31"/>
  <c r="HNB12" i="31"/>
  <c r="HMZ12" i="31"/>
  <c r="HNA12" i="31"/>
  <c r="HMX12" i="31"/>
  <c r="HMW12" i="31"/>
  <c r="HMU12" i="31"/>
  <c r="HMV12" i="31"/>
  <c r="HMS12" i="31"/>
  <c r="HMR12" i="31"/>
  <c r="HMP12" i="31"/>
  <c r="HMQ12" i="31"/>
  <c r="HMM12" i="31"/>
  <c r="HML12" i="31"/>
  <c r="HMJ12" i="31"/>
  <c r="HMK12" i="31"/>
  <c r="HMH12" i="31"/>
  <c r="HMG12" i="31"/>
  <c r="HME12" i="31"/>
  <c r="HMF12" i="31"/>
  <c r="HMC12" i="31"/>
  <c r="HMB12" i="31"/>
  <c r="HLZ12" i="31"/>
  <c r="HMA12" i="31"/>
  <c r="HLW12" i="31"/>
  <c r="HLV12" i="31"/>
  <c r="HLT12" i="31"/>
  <c r="HLU12" i="31"/>
  <c r="HLR12" i="31"/>
  <c r="HLQ12" i="31"/>
  <c r="HLO12" i="31"/>
  <c r="HLP12" i="31"/>
  <c r="HLM12" i="31"/>
  <c r="HLL12" i="31"/>
  <c r="HLJ12" i="31"/>
  <c r="HLK12" i="31"/>
  <c r="HLG12" i="31"/>
  <c r="HLF12" i="31"/>
  <c r="HLD12" i="31"/>
  <c r="HLE12" i="31"/>
  <c r="HLB12" i="31"/>
  <c r="HLA12" i="31"/>
  <c r="HKY12" i="31"/>
  <c r="HKZ12" i="31"/>
  <c r="HKW12" i="31"/>
  <c r="HKV12" i="31"/>
  <c r="HKT12" i="31"/>
  <c r="HKU12" i="31"/>
  <c r="HKQ12" i="31"/>
  <c r="HKP12" i="31"/>
  <c r="HKN12" i="31"/>
  <c r="HKO12" i="31"/>
  <c r="HKL12" i="31"/>
  <c r="HKK12" i="31"/>
  <c r="HKI12" i="31"/>
  <c r="HKJ12" i="31"/>
  <c r="HKG12" i="31"/>
  <c r="HKF12" i="31"/>
  <c r="HKD12" i="31"/>
  <c r="HKE12" i="31"/>
  <c r="HKA12" i="31"/>
  <c r="HJZ12" i="31"/>
  <c r="HJX12" i="31"/>
  <c r="HJY12" i="31"/>
  <c r="HJV12" i="31"/>
  <c r="HJU12" i="31"/>
  <c r="HJS12" i="31"/>
  <c r="HJT12" i="31"/>
  <c r="HJQ12" i="31"/>
  <c r="HJP12" i="31"/>
  <c r="HJN12" i="31"/>
  <c r="HJO12" i="31"/>
  <c r="HJK12" i="31"/>
  <c r="HJJ12" i="31"/>
  <c r="HJH12" i="31"/>
  <c r="HJI12" i="31"/>
  <c r="HJF12" i="31"/>
  <c r="HJE12" i="31"/>
  <c r="HJC12" i="31"/>
  <c r="HJD12" i="31"/>
  <c r="HJA12" i="31"/>
  <c r="HIZ12" i="31"/>
  <c r="HIX12" i="31"/>
  <c r="HIY12" i="31"/>
  <c r="HIU12" i="31"/>
  <c r="HIT12" i="31"/>
  <c r="HIR12" i="31"/>
  <c r="HIS12" i="31"/>
  <c r="HIP12" i="31"/>
  <c r="HIO12" i="31"/>
  <c r="HIM12" i="31"/>
  <c r="HIN12" i="31"/>
  <c r="HIK12" i="31"/>
  <c r="HIJ12" i="31"/>
  <c r="HIH12" i="31"/>
  <c r="HII12" i="31"/>
  <c r="HIE12" i="31"/>
  <c r="HID12" i="31"/>
  <c r="HIB12" i="31"/>
  <c r="HIC12" i="31"/>
  <c r="HHZ12" i="31"/>
  <c r="HHY12" i="31"/>
  <c r="HHW12" i="31"/>
  <c r="HHX12" i="31"/>
  <c r="HHU12" i="31"/>
  <c r="HHT12" i="31"/>
  <c r="HHR12" i="31"/>
  <c r="HHS12" i="31"/>
  <c r="HHO12" i="31"/>
  <c r="HHN12" i="31"/>
  <c r="HHL12" i="31"/>
  <c r="HHM12" i="31"/>
  <c r="HHJ12" i="31"/>
  <c r="HHI12" i="31"/>
  <c r="HHG12" i="31"/>
  <c r="HHH12" i="31"/>
  <c r="HHE12" i="31"/>
  <c r="HHD12" i="31"/>
  <c r="HHB12" i="31"/>
  <c r="HHC12" i="31"/>
  <c r="HGY12" i="31"/>
  <c r="HGX12" i="31"/>
  <c r="HGV12" i="31"/>
  <c r="HGW12" i="31"/>
  <c r="HGT12" i="31"/>
  <c r="HGS12" i="31"/>
  <c r="HGQ12" i="31"/>
  <c r="HGR12" i="31"/>
  <c r="HGO12" i="31"/>
  <c r="HGN12" i="31"/>
  <c r="HGL12" i="31"/>
  <c r="HGM12" i="31"/>
  <c r="HGI12" i="31"/>
  <c r="HGH12" i="31"/>
  <c r="HGF12" i="31"/>
  <c r="HGG12" i="31"/>
  <c r="HGD12" i="31"/>
  <c r="HGC12" i="31"/>
  <c r="HGA12" i="31"/>
  <c r="HGB12" i="31"/>
  <c r="HFY12" i="31"/>
  <c r="HFX12" i="31"/>
  <c r="HFV12" i="31"/>
  <c r="HFW12" i="31"/>
  <c r="HFS12" i="31"/>
  <c r="HFR12" i="31"/>
  <c r="HFP12" i="31"/>
  <c r="HFQ12" i="31"/>
  <c r="HFN12" i="31"/>
  <c r="HFM12" i="31"/>
  <c r="HFK12" i="31"/>
  <c r="HFL12" i="31"/>
  <c r="HFI12" i="31"/>
  <c r="HFH12" i="31"/>
  <c r="HFF12" i="31"/>
  <c r="HFG12" i="31"/>
  <c r="HFC12" i="31"/>
  <c r="HFB12" i="31"/>
  <c r="HEZ12" i="31"/>
  <c r="HFA12" i="31"/>
  <c r="HEX12" i="31"/>
  <c r="HEW12" i="31"/>
  <c r="HEU12" i="31"/>
  <c r="HEV12" i="31"/>
  <c r="HES12" i="31"/>
  <c r="HER12" i="31"/>
  <c r="HEP12" i="31"/>
  <c r="HEQ12" i="31"/>
  <c r="HEM12" i="31"/>
  <c r="HEL12" i="31"/>
  <c r="HEJ12" i="31"/>
  <c r="HEK12" i="31"/>
  <c r="HEH12" i="31"/>
  <c r="HEG12" i="31"/>
  <c r="HEE12" i="31"/>
  <c r="HEF12" i="31"/>
  <c r="HEC12" i="31"/>
  <c r="HEB12" i="31"/>
  <c r="HDZ12" i="31"/>
  <c r="HEA12" i="31"/>
  <c r="HDW12" i="31"/>
  <c r="HDV12" i="31"/>
  <c r="HDT12" i="31"/>
  <c r="HDU12" i="31"/>
  <c r="HDR12" i="31"/>
  <c r="HDQ12" i="31"/>
  <c r="HDO12" i="31"/>
  <c r="HDP12" i="31"/>
  <c r="HDM12" i="31"/>
  <c r="HDL12" i="31"/>
  <c r="HDJ12" i="31"/>
  <c r="HDK12" i="31"/>
  <c r="HDG12" i="31"/>
  <c r="HDF12" i="31"/>
  <c r="HDD12" i="31"/>
  <c r="HDE12" i="31"/>
  <c r="HDB12" i="31"/>
  <c r="HDA12" i="31"/>
  <c r="HCY12" i="31"/>
  <c r="HCZ12" i="31"/>
  <c r="HCW12" i="31"/>
  <c r="HCV12" i="31"/>
  <c r="HCT12" i="31"/>
  <c r="HCU12" i="31"/>
  <c r="HCQ12" i="31"/>
  <c r="HCP12" i="31"/>
  <c r="HCN12" i="31"/>
  <c r="HCO12" i="31"/>
  <c r="HCL12" i="31"/>
  <c r="HCM12" i="31" s="1"/>
  <c r="HCK12" i="31"/>
  <c r="HCI12" i="31"/>
  <c r="HCJ12" i="31"/>
  <c r="HCG12" i="31"/>
  <c r="HCF12" i="31"/>
  <c r="HCD12" i="31"/>
  <c r="HCE12" i="31"/>
  <c r="HCA12" i="31"/>
  <c r="HBZ12" i="31"/>
  <c r="HBX12" i="31"/>
  <c r="HBY12" i="31"/>
  <c r="HBV12" i="31"/>
  <c r="HBU12" i="31"/>
  <c r="HBS12" i="31"/>
  <c r="HBT12" i="31"/>
  <c r="HBQ12" i="31"/>
  <c r="HBP12" i="31"/>
  <c r="HBN12" i="31"/>
  <c r="HBO12" i="31"/>
  <c r="HBK12" i="31"/>
  <c r="HBJ12" i="31"/>
  <c r="HBH12" i="31"/>
  <c r="HBI12" i="31"/>
  <c r="HBF12" i="31"/>
  <c r="HBE12" i="31"/>
  <c r="HBC12" i="31"/>
  <c r="HBD12" i="31"/>
  <c r="HBA12" i="31"/>
  <c r="HAZ12" i="31"/>
  <c r="HAX12" i="31"/>
  <c r="HAY12" i="31"/>
  <c r="HAU12" i="31"/>
  <c r="HAT12" i="31"/>
  <c r="HAR12" i="31"/>
  <c r="HAS12" i="31"/>
  <c r="HAP12" i="31"/>
  <c r="HAO12" i="31"/>
  <c r="HAM12" i="31"/>
  <c r="HAN12" i="31"/>
  <c r="HAK12" i="31"/>
  <c r="HAJ12" i="31"/>
  <c r="HAH12" i="31"/>
  <c r="HAI12" i="31"/>
  <c r="HAE12" i="31"/>
  <c r="HAD12" i="31"/>
  <c r="HAB12" i="31"/>
  <c r="HAC12" i="31"/>
  <c r="GZZ12" i="31"/>
  <c r="GZY12" i="31"/>
  <c r="GZW12" i="31"/>
  <c r="GZX12" i="31"/>
  <c r="GZU12" i="31"/>
  <c r="GZT12" i="31"/>
  <c r="GZR12" i="31"/>
  <c r="GZS12" i="31"/>
  <c r="GZO12" i="31"/>
  <c r="GZN12" i="31"/>
  <c r="GZL12" i="31"/>
  <c r="GZM12" i="31"/>
  <c r="GZJ12" i="31"/>
  <c r="GZI12" i="31"/>
  <c r="GZG12" i="31"/>
  <c r="GZH12" i="31"/>
  <c r="GZE12" i="31"/>
  <c r="GZD12" i="31"/>
  <c r="GZB12" i="31"/>
  <c r="GZC12" i="31"/>
  <c r="GYY12" i="31"/>
  <c r="GYX12" i="31"/>
  <c r="GYV12" i="31"/>
  <c r="GYW12" i="31"/>
  <c r="GYT12" i="31"/>
  <c r="GYS12" i="31"/>
  <c r="GYQ12" i="31"/>
  <c r="GYR12" i="31"/>
  <c r="GYO12" i="31"/>
  <c r="GYN12" i="31"/>
  <c r="GYL12" i="31"/>
  <c r="GYM12" i="31"/>
  <c r="GYI12" i="31"/>
  <c r="GYH12" i="31"/>
  <c r="GYF12" i="31"/>
  <c r="GYG12" i="31"/>
  <c r="GYD12" i="31"/>
  <c r="GYC12" i="31"/>
  <c r="GYA12" i="31"/>
  <c r="GYB12" i="31"/>
  <c r="GXY12" i="31"/>
  <c r="GXX12" i="31"/>
  <c r="GXV12" i="31"/>
  <c r="GXW12" i="31"/>
  <c r="GXS12" i="31"/>
  <c r="GXR12" i="31"/>
  <c r="GXP12" i="31"/>
  <c r="GXQ12" i="31"/>
  <c r="GXN12" i="31"/>
  <c r="GXM12" i="31"/>
  <c r="GXK12" i="31"/>
  <c r="GXL12" i="31"/>
  <c r="GXI12" i="31"/>
  <c r="GXH12" i="31"/>
  <c r="GXF12" i="31"/>
  <c r="GXG12" i="31"/>
  <c r="GXC12" i="31"/>
  <c r="GXB12" i="31"/>
  <c r="GWZ12" i="31"/>
  <c r="GXA12" i="31"/>
  <c r="GWX12" i="31"/>
  <c r="GWW12" i="31"/>
  <c r="GWU12" i="31"/>
  <c r="GWV12" i="31"/>
  <c r="GWS12" i="31"/>
  <c r="GWR12" i="31"/>
  <c r="GWP12" i="31"/>
  <c r="GWQ12" i="31"/>
  <c r="GWM12" i="31"/>
  <c r="GWL12" i="31"/>
  <c r="GWJ12" i="31"/>
  <c r="GWK12" i="31"/>
  <c r="GWH12" i="31"/>
  <c r="GWG12" i="31"/>
  <c r="GWE12" i="31"/>
  <c r="GWF12" i="31"/>
  <c r="GWC12" i="31"/>
  <c r="GWB12" i="31"/>
  <c r="GVZ12" i="31"/>
  <c r="GWA12" i="31"/>
  <c r="GVW12" i="31"/>
  <c r="GVV12" i="31"/>
  <c r="GVT12" i="31"/>
  <c r="GVU12" i="31"/>
  <c r="GVR12" i="31"/>
  <c r="GVQ12" i="31"/>
  <c r="GVO12" i="31"/>
  <c r="GVP12" i="31"/>
  <c r="GVM12" i="31"/>
  <c r="GVL12" i="31"/>
  <c r="GVJ12" i="31"/>
  <c r="GVK12" i="31"/>
  <c r="GVG12" i="31"/>
  <c r="GVF12" i="31"/>
  <c r="GVD12" i="31"/>
  <c r="GVE12" i="31"/>
  <c r="GVB12" i="31"/>
  <c r="GVA12" i="31"/>
  <c r="GUY12" i="31"/>
  <c r="GUZ12" i="31"/>
  <c r="GUW12" i="31"/>
  <c r="GUV12" i="31"/>
  <c r="GUT12" i="31"/>
  <c r="GUU12" i="31"/>
  <c r="GUQ12" i="31"/>
  <c r="GUP12" i="31"/>
  <c r="GUN12" i="31"/>
  <c r="GUO12" i="31"/>
  <c r="GUL12" i="31"/>
  <c r="GUK12" i="31"/>
  <c r="GUI12" i="31"/>
  <c r="GUJ12" i="31"/>
  <c r="GUG12" i="31"/>
  <c r="GUF12" i="31"/>
  <c r="GUD12" i="31"/>
  <c r="GUE12" i="31"/>
  <c r="GUA12" i="31"/>
  <c r="GTZ12" i="31"/>
  <c r="GTX12" i="31"/>
  <c r="GTY12" i="31"/>
  <c r="GTV12" i="31"/>
  <c r="GTU12" i="31"/>
  <c r="GTS12" i="31"/>
  <c r="GTT12" i="31"/>
  <c r="GTQ12" i="31"/>
  <c r="GTP12" i="31"/>
  <c r="GTN12" i="31"/>
  <c r="GTO12" i="31"/>
  <c r="GTK12" i="31"/>
  <c r="GTL12" i="31" s="1"/>
  <c r="GTJ12" i="31"/>
  <c r="GTH12" i="31"/>
  <c r="GTI12" i="31"/>
  <c r="GTF12" i="31"/>
  <c r="GTE12" i="31"/>
  <c r="GTC12" i="31"/>
  <c r="GTD12" i="31"/>
  <c r="GTA12" i="31"/>
  <c r="GSZ12" i="31"/>
  <c r="GSX12" i="31"/>
  <c r="GSY12" i="31"/>
  <c r="GSU12" i="31"/>
  <c r="GST12" i="31"/>
  <c r="GSR12" i="31"/>
  <c r="GSS12" i="31"/>
  <c r="GSP12" i="31"/>
  <c r="GSO12" i="31"/>
  <c r="GSM12" i="31"/>
  <c r="GSN12" i="31"/>
  <c r="GSK12" i="31"/>
  <c r="GSJ12" i="31"/>
  <c r="GSH12" i="31"/>
  <c r="GSI12" i="31"/>
  <c r="GSE12" i="31"/>
  <c r="GSD12" i="31"/>
  <c r="GSB12" i="31"/>
  <c r="GSC12" i="31"/>
  <c r="GRZ12" i="31"/>
  <c r="GRY12" i="31"/>
  <c r="GRW12" i="31"/>
  <c r="GRX12" i="31"/>
  <c r="GRU12" i="31"/>
  <c r="GRT12" i="31"/>
  <c r="GRR12" i="31"/>
  <c r="GRS12" i="31"/>
  <c r="GRO12" i="31"/>
  <c r="GRN12" i="31"/>
  <c r="GRL12" i="31"/>
  <c r="GRM12" i="31"/>
  <c r="GRJ12" i="31"/>
  <c r="GRI12" i="31"/>
  <c r="GRG12" i="31"/>
  <c r="GRH12" i="31"/>
  <c r="GRE12" i="31"/>
  <c r="GRD12" i="31"/>
  <c r="GRB12" i="31"/>
  <c r="GRC12" i="31"/>
  <c r="GQY12" i="31"/>
  <c r="GQX12" i="31"/>
  <c r="GQV12" i="31"/>
  <c r="GQW12" i="31"/>
  <c r="GQT12" i="31"/>
  <c r="GQS12" i="31"/>
  <c r="GQQ12" i="31"/>
  <c r="GQR12" i="31"/>
  <c r="GQO12" i="31"/>
  <c r="GQN12" i="31"/>
  <c r="GQL12" i="31"/>
  <c r="GQM12" i="31"/>
  <c r="GQI12" i="31"/>
  <c r="GQH12" i="31"/>
  <c r="GQF12" i="31"/>
  <c r="GQG12" i="31"/>
  <c r="GQD12" i="31"/>
  <c r="GQC12" i="31"/>
  <c r="GQA12" i="31"/>
  <c r="GQB12" i="31"/>
  <c r="GPY12" i="31"/>
  <c r="GPX12" i="31"/>
  <c r="GPV12" i="31"/>
  <c r="GPW12" i="31"/>
  <c r="GPS12" i="31"/>
  <c r="GPR12" i="31"/>
  <c r="GPP12" i="31"/>
  <c r="GPQ12" i="31"/>
  <c r="GPN12" i="31"/>
  <c r="GPM12" i="31"/>
  <c r="GPK12" i="31"/>
  <c r="GPL12" i="31"/>
  <c r="GPI12" i="31"/>
  <c r="GPH12" i="31"/>
  <c r="GPF12" i="31"/>
  <c r="GPG12" i="31"/>
  <c r="GPC12" i="31"/>
  <c r="GPB12" i="31"/>
  <c r="GOZ12" i="31"/>
  <c r="GPA12" i="31"/>
  <c r="GOX12" i="31"/>
  <c r="GOW12" i="31"/>
  <c r="GOU12" i="31"/>
  <c r="GOV12" i="31"/>
  <c r="GOS12" i="31"/>
  <c r="GOR12" i="31"/>
  <c r="GOP12" i="31"/>
  <c r="GOQ12" i="31"/>
  <c r="GOM12" i="31"/>
  <c r="GOL12" i="31"/>
  <c r="GOJ12" i="31"/>
  <c r="GOK12" i="31"/>
  <c r="GOH12" i="31"/>
  <c r="GOG12" i="31"/>
  <c r="GOE12" i="31"/>
  <c r="GOF12" i="31"/>
  <c r="GOC12" i="31"/>
  <c r="GOB12" i="31"/>
  <c r="GNZ12" i="31"/>
  <c r="GOA12" i="31"/>
  <c r="GNW12" i="31"/>
  <c r="GNV12" i="31"/>
  <c r="GNT12" i="31"/>
  <c r="GNU12" i="31"/>
  <c r="GNR12" i="31"/>
  <c r="GNQ12" i="31"/>
  <c r="GNO12" i="31"/>
  <c r="GNP12" i="31"/>
  <c r="GNM12" i="31"/>
  <c r="GNL12" i="31"/>
  <c r="GNJ12" i="31"/>
  <c r="GNK12" i="31"/>
  <c r="GNG12" i="31"/>
  <c r="GNF12" i="31"/>
  <c r="GND12" i="31"/>
  <c r="GNE12" i="31"/>
  <c r="GNB12" i="31"/>
  <c r="GNA12" i="31"/>
  <c r="GMY12" i="31"/>
  <c r="GMZ12" i="31"/>
  <c r="GMW12" i="31"/>
  <c r="GMV12" i="31"/>
  <c r="GMT12" i="31"/>
  <c r="GMU12" i="31"/>
  <c r="GMQ12" i="31"/>
  <c r="GMP12" i="31"/>
  <c r="GMN12" i="31"/>
  <c r="GMO12" i="31"/>
  <c r="GML12" i="31"/>
  <c r="GMK12" i="31"/>
  <c r="GMI12" i="31"/>
  <c r="GMJ12" i="31"/>
  <c r="GMG12" i="31"/>
  <c r="GMF12" i="31"/>
  <c r="GMD12" i="31"/>
  <c r="GME12" i="31"/>
  <c r="GMA12" i="31"/>
  <c r="GLZ12" i="31"/>
  <c r="GLX12" i="31"/>
  <c r="GLY12" i="31"/>
  <c r="GLV12" i="31"/>
  <c r="GLU12" i="31"/>
  <c r="GLS12" i="31"/>
  <c r="GLT12" i="31"/>
  <c r="GLQ12" i="31"/>
  <c r="GLP12" i="31"/>
  <c r="GLN12" i="31"/>
  <c r="GLO12" i="31"/>
  <c r="GLK12" i="31"/>
  <c r="GLJ12" i="31"/>
  <c r="GLH12" i="31"/>
  <c r="GLI12" i="31"/>
  <c r="GLF12" i="31"/>
  <c r="GLE12" i="31"/>
  <c r="GLC12" i="31"/>
  <c r="GLD12" i="31"/>
  <c r="GLA12" i="31"/>
  <c r="GLB12" i="31" s="1"/>
  <c r="GKZ12" i="31"/>
  <c r="GKX12" i="31"/>
  <c r="GKY12" i="31"/>
  <c r="GKU12" i="31"/>
  <c r="GKT12" i="31"/>
  <c r="GKR12" i="31"/>
  <c r="GKS12" i="31"/>
  <c r="GKP12" i="31"/>
  <c r="GKO12" i="31"/>
  <c r="GKM12" i="31"/>
  <c r="GKN12" i="31"/>
  <c r="GKK12" i="31"/>
  <c r="GKJ12" i="31"/>
  <c r="GKH12" i="31"/>
  <c r="GKI12" i="31"/>
  <c r="GKE12" i="31"/>
  <c r="GKD12" i="31"/>
  <c r="GKB12" i="31"/>
  <c r="GKC12" i="31"/>
  <c r="GJZ12" i="31"/>
  <c r="GJY12" i="31"/>
  <c r="GJW12" i="31"/>
  <c r="GJX12" i="31"/>
  <c r="GJU12" i="31"/>
  <c r="GJT12" i="31"/>
  <c r="GJR12" i="31"/>
  <c r="GJS12" i="31"/>
  <c r="GJO12" i="31"/>
  <c r="GJN12" i="31"/>
  <c r="GJL12" i="31"/>
  <c r="GJM12" i="31"/>
  <c r="GJJ12" i="31"/>
  <c r="GJI12" i="31"/>
  <c r="GJG12" i="31"/>
  <c r="GJH12" i="31"/>
  <c r="GJE12" i="31"/>
  <c r="GJD12" i="31"/>
  <c r="GJB12" i="31"/>
  <c r="GJC12" i="31"/>
  <c r="GIY12" i="31"/>
  <c r="GIX12" i="31"/>
  <c r="GIV12" i="31"/>
  <c r="GIW12" i="31"/>
  <c r="GIT12" i="31"/>
  <c r="GIS12" i="31"/>
  <c r="GIQ12" i="31"/>
  <c r="GIR12" i="31"/>
  <c r="GIO12" i="31"/>
  <c r="GIN12" i="31"/>
  <c r="GIL12" i="31"/>
  <c r="GIM12" i="31"/>
  <c r="GII12" i="31"/>
  <c r="GIH12" i="31"/>
  <c r="GIF12" i="31"/>
  <c r="GIG12" i="31"/>
  <c r="GID12" i="31"/>
  <c r="GIC12" i="31"/>
  <c r="GIA12" i="31"/>
  <c r="GIB12" i="31"/>
  <c r="GHY12" i="31"/>
  <c r="GHX12" i="31"/>
  <c r="GHV12" i="31"/>
  <c r="GHW12" i="31"/>
  <c r="GHS12" i="31"/>
  <c r="GHR12" i="31"/>
  <c r="GHP12" i="31"/>
  <c r="GHQ12" i="31"/>
  <c r="GHN12" i="31"/>
  <c r="GHM12" i="31"/>
  <c r="GHK12" i="31"/>
  <c r="GHL12" i="31"/>
  <c r="GHI12" i="31"/>
  <c r="GHH12" i="31"/>
  <c r="GHF12" i="31"/>
  <c r="GHG12" i="31"/>
  <c r="GHC12" i="31"/>
  <c r="GHB12" i="31"/>
  <c r="GGZ12" i="31"/>
  <c r="GHA12" i="31"/>
  <c r="GGX12" i="31"/>
  <c r="GGW12" i="31"/>
  <c r="GGU12" i="31"/>
  <c r="GGV12" i="31"/>
  <c r="GGS12" i="31"/>
  <c r="GGR12" i="31"/>
  <c r="GGP12" i="31"/>
  <c r="GGQ12" i="31"/>
  <c r="GGM12" i="31"/>
  <c r="GGL12" i="31"/>
  <c r="GGJ12" i="31"/>
  <c r="GGK12" i="31"/>
  <c r="GGH12" i="31"/>
  <c r="GGG12" i="31"/>
  <c r="GGE12" i="31"/>
  <c r="GGF12" i="31"/>
  <c r="GGC12" i="31"/>
  <c r="GGB12" i="31"/>
  <c r="GFZ12" i="31"/>
  <c r="GGA12" i="31"/>
  <c r="GFW12" i="31"/>
  <c r="GFV12" i="31"/>
  <c r="GFT12" i="31"/>
  <c r="GFU12" i="31"/>
  <c r="GFR12" i="31"/>
  <c r="GFQ12" i="31"/>
  <c r="GFO12" i="31"/>
  <c r="GFP12" i="31"/>
  <c r="GFM12" i="31"/>
  <c r="GFL12" i="31"/>
  <c r="GFJ12" i="31"/>
  <c r="GFK12" i="31"/>
  <c r="GFG12" i="31"/>
  <c r="GFF12" i="31"/>
  <c r="GFD12" i="31"/>
  <c r="GFE12" i="31"/>
  <c r="GFB12" i="31"/>
  <c r="GFA12" i="31"/>
  <c r="GEY12" i="31"/>
  <c r="GEZ12" i="31"/>
  <c r="GEW12" i="31"/>
  <c r="GEV12" i="31"/>
  <c r="GET12" i="31"/>
  <c r="GEU12" i="31"/>
  <c r="GEQ12" i="31"/>
  <c r="GEP12" i="31"/>
  <c r="GEN12" i="31"/>
  <c r="GEO12" i="31"/>
  <c r="GEL12" i="31"/>
  <c r="GEM12" i="31" s="1"/>
  <c r="GEK12" i="31"/>
  <c r="GEI12" i="31"/>
  <c r="GEJ12" i="31"/>
  <c r="GEG12" i="31"/>
  <c r="GEF12" i="31"/>
  <c r="GED12" i="31"/>
  <c r="GEE12" i="31"/>
  <c r="GEA12" i="31"/>
  <c r="GDZ12" i="31"/>
  <c r="GDX12" i="31"/>
  <c r="GDY12" i="31"/>
  <c r="GDV12" i="31"/>
  <c r="GDU12" i="31"/>
  <c r="GDS12" i="31"/>
  <c r="GDT12" i="31"/>
  <c r="GDQ12" i="31"/>
  <c r="GDP12" i="31"/>
  <c r="GDN12" i="31"/>
  <c r="GDO12" i="31"/>
  <c r="GDK12" i="31"/>
  <c r="GDJ12" i="31"/>
  <c r="GDH12" i="31"/>
  <c r="GDI12" i="31"/>
  <c r="GDF12" i="31"/>
  <c r="GDE12" i="31"/>
  <c r="GDC12" i="31"/>
  <c r="GDD12" i="31"/>
  <c r="GDA12" i="31"/>
  <c r="GCZ12" i="31"/>
  <c r="GCX12" i="31"/>
  <c r="GCY12" i="31"/>
  <c r="GCU12" i="31"/>
  <c r="GCT12" i="31"/>
  <c r="GCR12" i="31"/>
  <c r="GCS12" i="31"/>
  <c r="GCP12" i="31"/>
  <c r="GCO12" i="31"/>
  <c r="GCM12" i="31"/>
  <c r="GCN12" i="31"/>
  <c r="GCK12" i="31"/>
  <c r="GCJ12" i="31"/>
  <c r="GCH12" i="31"/>
  <c r="GCI12" i="31"/>
  <c r="GCE12" i="31"/>
  <c r="GCD12" i="31"/>
  <c r="GCB12" i="31"/>
  <c r="GCC12" i="31"/>
  <c r="GBZ12" i="31"/>
  <c r="GBY12" i="31"/>
  <c r="GBW12" i="31"/>
  <c r="GBX12" i="31"/>
  <c r="GBU12" i="31"/>
  <c r="GBT12" i="31"/>
  <c r="GBR12" i="31"/>
  <c r="GBS12" i="31"/>
  <c r="GBO12" i="31"/>
  <c r="GBN12" i="31"/>
  <c r="GBL12" i="31"/>
  <c r="GBM12" i="31"/>
  <c r="GBJ12" i="31"/>
  <c r="GBI12" i="31"/>
  <c r="GBG12" i="31"/>
  <c r="GBH12" i="31"/>
  <c r="GBE12" i="31"/>
  <c r="GBD12" i="31"/>
  <c r="GBB12" i="31"/>
  <c r="GBC12" i="31"/>
  <c r="GAY12" i="31"/>
  <c r="GAX12" i="31"/>
  <c r="GAV12" i="31"/>
  <c r="GAW12" i="31"/>
  <c r="GAT12" i="31"/>
  <c r="GAS12" i="31"/>
  <c r="GAQ12" i="31"/>
  <c r="GAR12" i="31"/>
  <c r="GAO12" i="31"/>
  <c r="GAN12" i="31"/>
  <c r="GAL12" i="31"/>
  <c r="GAM12" i="31"/>
  <c r="GAI12" i="31"/>
  <c r="GAH12" i="31"/>
  <c r="GAF12" i="31"/>
  <c r="GAG12" i="31"/>
  <c r="GAD12" i="31"/>
  <c r="GAC12" i="31"/>
  <c r="GAA12" i="31"/>
  <c r="GAB12" i="31"/>
  <c r="FZY12" i="31"/>
  <c r="FZX12" i="31"/>
  <c r="FZV12" i="31"/>
  <c r="FZW12" i="31"/>
  <c r="FZS12" i="31"/>
  <c r="FZR12" i="31"/>
  <c r="FZP12" i="31"/>
  <c r="FZQ12" i="31"/>
  <c r="FZN12" i="31"/>
  <c r="FZM12" i="31"/>
  <c r="FZK12" i="31"/>
  <c r="FZL12" i="31"/>
  <c r="FZI12" i="31"/>
  <c r="FZH12" i="31"/>
  <c r="FZF12" i="31"/>
  <c r="FZG12" i="31"/>
  <c r="FZC12" i="31"/>
  <c r="FZB12" i="31"/>
  <c r="FYZ12" i="31"/>
  <c r="FZA12" i="31"/>
  <c r="FYX12" i="31"/>
  <c r="FYW12" i="31"/>
  <c r="FYU12" i="31"/>
  <c r="FYV12" i="31"/>
  <c r="FYS12" i="31"/>
  <c r="FYR12" i="31"/>
  <c r="FYP12" i="31"/>
  <c r="FYQ12" i="31"/>
  <c r="FYM12" i="31"/>
  <c r="FYL12" i="31"/>
  <c r="FYJ12" i="31"/>
  <c r="FYK12" i="31"/>
  <c r="FYH12" i="31"/>
  <c r="FYG12" i="31"/>
  <c r="FYE12" i="31"/>
  <c r="FYF12" i="31"/>
  <c r="FYC12" i="31"/>
  <c r="FYB12" i="31"/>
  <c r="FXZ12" i="31"/>
  <c r="FYA12" i="31"/>
  <c r="FXW12" i="31"/>
  <c r="FXV12" i="31"/>
  <c r="FXT12" i="31"/>
  <c r="FXU12" i="31"/>
  <c r="FXR12" i="31"/>
  <c r="FXQ12" i="31"/>
  <c r="FXO12" i="31"/>
  <c r="FXP12" i="31"/>
  <c r="FXM12" i="31"/>
  <c r="FXL12" i="31"/>
  <c r="FXJ12" i="31"/>
  <c r="FXK12" i="31"/>
  <c r="FXG12" i="31"/>
  <c r="FXF12" i="31"/>
  <c r="FXD12" i="31"/>
  <c r="FXE12" i="31"/>
  <c r="FXB12" i="31"/>
  <c r="FXA12" i="31"/>
  <c r="FWY12" i="31"/>
  <c r="FWZ12" i="31"/>
  <c r="FWW12" i="31"/>
  <c r="FWV12" i="31"/>
  <c r="FWT12" i="31"/>
  <c r="FWU12" i="31"/>
  <c r="FWQ12" i="31"/>
  <c r="FWP12" i="31"/>
  <c r="FWN12" i="31"/>
  <c r="FWO12" i="31"/>
  <c r="FWL12" i="31"/>
  <c r="FWK12" i="31"/>
  <c r="FWI12" i="31"/>
  <c r="FWJ12" i="31"/>
  <c r="FWG12" i="31"/>
  <c r="FWF12" i="31"/>
  <c r="FWD12" i="31"/>
  <c r="FWE12" i="31"/>
  <c r="FWA12" i="31"/>
  <c r="FVZ12" i="31"/>
  <c r="FVX12" i="31"/>
  <c r="FVY12" i="31"/>
  <c r="FVV12" i="31"/>
  <c r="FVU12" i="31"/>
  <c r="FVS12" i="31"/>
  <c r="FVT12" i="31"/>
  <c r="FVQ12" i="31"/>
  <c r="FVP12" i="31"/>
  <c r="FVN12" i="31"/>
  <c r="FVO12" i="31"/>
  <c r="FVK12" i="31"/>
  <c r="FVJ12" i="31"/>
  <c r="FVH12" i="31"/>
  <c r="FVI12" i="31"/>
  <c r="FVF12" i="31"/>
  <c r="FVE12" i="31"/>
  <c r="FVC12" i="31"/>
  <c r="FVD12" i="31"/>
  <c r="FVA12" i="31"/>
  <c r="FUZ12" i="31"/>
  <c r="FUX12" i="31"/>
  <c r="FUY12" i="31"/>
  <c r="FUU12" i="31"/>
  <c r="FUT12" i="31"/>
  <c r="FUR12" i="31"/>
  <c r="FUS12" i="31"/>
  <c r="FUP12" i="31"/>
  <c r="FUO12" i="31"/>
  <c r="FUM12" i="31"/>
  <c r="FUN12" i="31"/>
  <c r="FUK12" i="31"/>
  <c r="FUJ12" i="31"/>
  <c r="FUH12" i="31"/>
  <c r="FUI12" i="31"/>
  <c r="FUE12" i="31"/>
  <c r="FUD12" i="31"/>
  <c r="FUB12" i="31"/>
  <c r="FUC12" i="31"/>
  <c r="FTZ12" i="31"/>
  <c r="FTY12" i="31"/>
  <c r="FTW12" i="31"/>
  <c r="FTX12" i="31"/>
  <c r="FTU12" i="31"/>
  <c r="FTT12" i="31"/>
  <c r="FTR12" i="31"/>
  <c r="FTS12" i="31"/>
  <c r="FTO12" i="31"/>
  <c r="FTN12" i="31"/>
  <c r="FTL12" i="31"/>
  <c r="FTM12" i="31"/>
  <c r="FTJ12" i="31"/>
  <c r="FTI12" i="31"/>
  <c r="FTG12" i="31"/>
  <c r="FTH12" i="31"/>
  <c r="FTE12" i="31"/>
  <c r="FTD12" i="31"/>
  <c r="FTB12" i="31"/>
  <c r="FTC12" i="31"/>
  <c r="FSY12" i="31"/>
  <c r="FSX12" i="31"/>
  <c r="FSV12" i="31"/>
  <c r="FSW12" i="31"/>
  <c r="FST12" i="31"/>
  <c r="FSS12" i="31"/>
  <c r="FSQ12" i="31"/>
  <c r="FSR12" i="31"/>
  <c r="FSO12" i="31"/>
  <c r="FSN12" i="31"/>
  <c r="FSL12" i="31"/>
  <c r="FSM12" i="31"/>
  <c r="FSI12" i="31"/>
  <c r="FSH12" i="31"/>
  <c r="FSF12" i="31"/>
  <c r="FSG12" i="31"/>
  <c r="FSD12" i="31"/>
  <c r="FSC12" i="31"/>
  <c r="FSA12" i="31"/>
  <c r="FSB12" i="31"/>
  <c r="FRY12" i="31"/>
  <c r="FRX12" i="31"/>
  <c r="FRV12" i="31"/>
  <c r="FRW12" i="31"/>
  <c r="FRS12" i="31"/>
  <c r="FRR12" i="31"/>
  <c r="FRP12" i="31"/>
  <c r="FRQ12" i="31"/>
  <c r="FRN12" i="31"/>
  <c r="FRM12" i="31"/>
  <c r="FRK12" i="31"/>
  <c r="FRL12" i="31"/>
  <c r="FRI12" i="31"/>
  <c r="FRJ12" i="31" s="1"/>
  <c r="FRH12" i="31"/>
  <c r="FRF12" i="31"/>
  <c r="FRG12" i="31"/>
  <c r="FRC12" i="31"/>
  <c r="FRB12" i="31"/>
  <c r="FQZ12" i="31"/>
  <c r="FRA12" i="31"/>
  <c r="FQX12" i="31"/>
  <c r="FQW12" i="31"/>
  <c r="FQU12" i="31"/>
  <c r="FQV12" i="31"/>
  <c r="FQS12" i="31"/>
  <c r="FQR12" i="31"/>
  <c r="FQP12" i="31"/>
  <c r="FQQ12" i="31"/>
  <c r="FQM12" i="31"/>
  <c r="FQL12" i="31"/>
  <c r="FQJ12" i="31"/>
  <c r="FQK12" i="31"/>
  <c r="FQH12" i="31"/>
  <c r="FQG12" i="31"/>
  <c r="FQE12" i="31"/>
  <c r="FQF12" i="31"/>
  <c r="FQC12" i="31"/>
  <c r="FQB12" i="31"/>
  <c r="FPZ12" i="31"/>
  <c r="FQA12" i="31"/>
  <c r="FPW12" i="31"/>
  <c r="FPV12" i="31"/>
  <c r="FPT12" i="31"/>
  <c r="FPU12" i="31"/>
  <c r="FPR12" i="31"/>
  <c r="FPS12" i="31" s="1"/>
  <c r="FPQ12" i="31"/>
  <c r="FPO12" i="31"/>
  <c r="FPP12" i="31"/>
  <c r="FPM12" i="31"/>
  <c r="FPL12" i="31"/>
  <c r="FPJ12" i="31"/>
  <c r="FPK12" i="31"/>
  <c r="FPG12" i="31"/>
  <c r="FPF12" i="31"/>
  <c r="FPD12" i="31"/>
  <c r="FPE12" i="31"/>
  <c r="FPB12" i="31"/>
  <c r="FPA12" i="31"/>
  <c r="FOY12" i="31"/>
  <c r="FOZ12" i="31"/>
  <c r="FOW12" i="31"/>
  <c r="FOV12" i="31"/>
  <c r="FOT12" i="31"/>
  <c r="FOU12" i="31"/>
  <c r="FOQ12" i="31"/>
  <c r="FOP12" i="31"/>
  <c r="FON12" i="31"/>
  <c r="FOO12" i="31"/>
  <c r="FOL12" i="31"/>
  <c r="FOK12" i="31"/>
  <c r="FOI12" i="31"/>
  <c r="FOJ12" i="31"/>
  <c r="FOG12" i="31"/>
  <c r="FOF12" i="31"/>
  <c r="FOD12" i="31"/>
  <c r="FOE12" i="31"/>
  <c r="FOA12" i="31"/>
  <c r="FNZ12" i="31"/>
  <c r="FNX12" i="31"/>
  <c r="FNY12" i="31"/>
  <c r="FNV12" i="31"/>
  <c r="FNU12" i="31"/>
  <c r="FNS12" i="31"/>
  <c r="FNT12" i="31"/>
  <c r="FNQ12" i="31"/>
  <c r="FNP12" i="31"/>
  <c r="FNN12" i="31"/>
  <c r="FNO12" i="31"/>
  <c r="FNK12" i="31"/>
  <c r="FNJ12" i="31"/>
  <c r="FNH12" i="31"/>
  <c r="FNI12" i="31"/>
  <c r="FNF12" i="31"/>
  <c r="FNE12" i="31"/>
  <c r="FNC12" i="31"/>
  <c r="FND12" i="31"/>
  <c r="FNA12" i="31"/>
  <c r="FMZ12" i="31"/>
  <c r="FMX12" i="31"/>
  <c r="FMY12" i="31"/>
  <c r="FMU12" i="31"/>
  <c r="FMT12" i="31"/>
  <c r="FMR12" i="31"/>
  <c r="FMS12" i="31"/>
  <c r="FMP12" i="31"/>
  <c r="FMO12" i="31"/>
  <c r="FMM12" i="31"/>
  <c r="FMN12" i="31"/>
  <c r="FMK12" i="31"/>
  <c r="FMJ12" i="31"/>
  <c r="FMH12" i="31"/>
  <c r="FMI12" i="31"/>
  <c r="FME12" i="31"/>
  <c r="FMD12" i="31"/>
  <c r="FMB12" i="31"/>
  <c r="FMC12" i="31"/>
  <c r="FLZ12" i="31"/>
  <c r="FLY12" i="31"/>
  <c r="FLW12" i="31"/>
  <c r="FLX12" i="31"/>
  <c r="FLU12" i="31"/>
  <c r="FLT12" i="31"/>
  <c r="FLR12" i="31"/>
  <c r="FLS12" i="31"/>
  <c r="FLO12" i="31"/>
  <c r="FLN12" i="31"/>
  <c r="FLL12" i="31"/>
  <c r="FLM12" i="31"/>
  <c r="FLJ12" i="31"/>
  <c r="FLI12" i="31"/>
  <c r="FLG12" i="31"/>
  <c r="FLH12" i="31"/>
  <c r="FLE12" i="31"/>
  <c r="FLD12" i="31"/>
  <c r="FLB12" i="31"/>
  <c r="FLC12" i="31"/>
  <c r="FKY12" i="31"/>
  <c r="FKX12" i="31"/>
  <c r="FKV12" i="31"/>
  <c r="FKW12" i="31"/>
  <c r="FKT12" i="31"/>
  <c r="FKS12" i="31"/>
  <c r="FKQ12" i="31"/>
  <c r="FKR12" i="31"/>
  <c r="FKO12" i="31"/>
  <c r="FKN12" i="31"/>
  <c r="FKL12" i="31"/>
  <c r="FKM12" i="31"/>
  <c r="FKI12" i="31"/>
  <c r="FKH12" i="31"/>
  <c r="FKF12" i="31"/>
  <c r="FKG12" i="31"/>
  <c r="FKD12" i="31"/>
  <c r="FKC12" i="31"/>
  <c r="FKA12" i="31"/>
  <c r="FKB12" i="31"/>
  <c r="FJY12" i="31"/>
  <c r="FJX12" i="31"/>
  <c r="FJV12" i="31"/>
  <c r="FJW12" i="31"/>
  <c r="FJS12" i="31"/>
  <c r="FJR12" i="31"/>
  <c r="FJP12" i="31"/>
  <c r="FJQ12" i="31"/>
  <c r="FJN12" i="31"/>
  <c r="FJM12" i="31"/>
  <c r="FJK12" i="31"/>
  <c r="FJL12" i="31"/>
  <c r="FJI12" i="31"/>
  <c r="FJH12" i="31"/>
  <c r="FJF12" i="31"/>
  <c r="FJG12" i="31"/>
  <c r="FJC12" i="31"/>
  <c r="FJB12" i="31"/>
  <c r="FIZ12" i="31"/>
  <c r="FJA12" i="31"/>
  <c r="FIX12" i="31"/>
  <c r="FIW12" i="31"/>
  <c r="FIU12" i="31"/>
  <c r="FIV12" i="31"/>
  <c r="FIS12" i="31"/>
  <c r="FIR12" i="31"/>
  <c r="FIP12" i="31"/>
  <c r="FIQ12" i="31"/>
  <c r="FIM12" i="31"/>
  <c r="FIL12" i="31"/>
  <c r="FIJ12" i="31"/>
  <c r="FIK12" i="31"/>
  <c r="FIH12" i="31"/>
  <c r="FIG12" i="31"/>
  <c r="FIE12" i="31"/>
  <c r="FIF12" i="31"/>
  <c r="FIC12" i="31"/>
  <c r="FIB12" i="31"/>
  <c r="FHZ12" i="31"/>
  <c r="FIA12" i="31"/>
  <c r="FHW12" i="31"/>
  <c r="FHV12" i="31"/>
  <c r="FHT12" i="31"/>
  <c r="FHU12" i="31"/>
  <c r="FHR12" i="31"/>
  <c r="FHQ12" i="31"/>
  <c r="FHO12" i="31"/>
  <c r="FHP12" i="31"/>
  <c r="FHM12" i="31"/>
  <c r="FHL12" i="31"/>
  <c r="FHJ12" i="31"/>
  <c r="FHK12" i="31"/>
  <c r="FHG12" i="31"/>
  <c r="FHF12" i="31"/>
  <c r="FHD12" i="31"/>
  <c r="FHE12" i="31"/>
  <c r="FHB12" i="31"/>
  <c r="FHA12" i="31"/>
  <c r="FGY12" i="31"/>
  <c r="FGZ12" i="31"/>
  <c r="FGW12" i="31"/>
  <c r="FGV12" i="31"/>
  <c r="FGT12" i="31"/>
  <c r="FGU12" i="31"/>
  <c r="FGQ12" i="31"/>
  <c r="FGP12" i="31"/>
  <c r="FGN12" i="31"/>
  <c r="FGO12" i="31"/>
  <c r="FGL12" i="31"/>
  <c r="FGK12" i="31"/>
  <c r="FGI12" i="31"/>
  <c r="FGJ12" i="31"/>
  <c r="FGG12" i="31"/>
  <c r="FGF12" i="31"/>
  <c r="FGD12" i="31"/>
  <c r="FGE12" i="31"/>
  <c r="FGA12" i="31"/>
  <c r="FFZ12" i="31"/>
  <c r="FFX12" i="31"/>
  <c r="FFY12" i="31"/>
  <c r="FFV12" i="31"/>
  <c r="FFW12" i="31" s="1"/>
  <c r="FFU12" i="31"/>
  <c r="FFS12" i="31"/>
  <c r="FFT12" i="31"/>
  <c r="FFQ12" i="31"/>
  <c r="FFP12" i="31"/>
  <c r="FFN12" i="31"/>
  <c r="FFO12" i="31"/>
  <c r="FFK12" i="31"/>
  <c r="FFJ12" i="31"/>
  <c r="FFH12" i="31"/>
  <c r="FFI12" i="31"/>
  <c r="FFF12" i="31"/>
  <c r="FFE12" i="31"/>
  <c r="FFC12" i="31"/>
  <c r="FFD12" i="31"/>
  <c r="FFA12" i="31"/>
  <c r="FEZ12" i="31"/>
  <c r="FEX12" i="31"/>
  <c r="FEY12" i="31"/>
  <c r="FEU12" i="31"/>
  <c r="FET12" i="31"/>
  <c r="FER12" i="31"/>
  <c r="FES12" i="31"/>
  <c r="FEP12" i="31"/>
  <c r="FEO12" i="31"/>
  <c r="FEM12" i="31"/>
  <c r="FEN12" i="31"/>
  <c r="FEK12" i="31"/>
  <c r="FEJ12" i="31"/>
  <c r="FEH12" i="31"/>
  <c r="FEI12" i="31"/>
  <c r="FEE12" i="31"/>
  <c r="FED12" i="31"/>
  <c r="FEB12" i="31"/>
  <c r="FEC12" i="31"/>
  <c r="FDZ12" i="31"/>
  <c r="FDY12" i="31"/>
  <c r="FDW12" i="31"/>
  <c r="FDX12" i="31"/>
  <c r="FDU12" i="31"/>
  <c r="FDT12" i="31"/>
  <c r="FDR12" i="31"/>
  <c r="FDS12" i="31"/>
  <c r="FDO12" i="31"/>
  <c r="FDN12" i="31"/>
  <c r="FDL12" i="31"/>
  <c r="FDM12" i="31"/>
  <c r="FDJ12" i="31"/>
  <c r="FDI12" i="31"/>
  <c r="FDG12" i="31"/>
  <c r="FDH12" i="31"/>
  <c r="FDE12" i="31"/>
  <c r="FDD12" i="31"/>
  <c r="FDB12" i="31"/>
  <c r="FDC12" i="31"/>
  <c r="FCY12" i="31"/>
  <c r="FCX12" i="31"/>
  <c r="FCV12" i="31"/>
  <c r="FCW12" i="31"/>
  <c r="FCT12" i="31"/>
  <c r="FCS12" i="31"/>
  <c r="FCQ12" i="31"/>
  <c r="FCR12" i="31"/>
  <c r="FCO12" i="31"/>
  <c r="FCN12" i="31"/>
  <c r="FCL12" i="31"/>
  <c r="FCM12" i="31"/>
  <c r="FCI12" i="31"/>
  <c r="FCH12" i="31"/>
  <c r="FCF12" i="31"/>
  <c r="FCG12" i="31"/>
  <c r="FCD12" i="31"/>
  <c r="FCC12" i="31"/>
  <c r="FCA12" i="31"/>
  <c r="FCB12" i="31"/>
  <c r="FBY12" i="31"/>
  <c r="FBX12" i="31"/>
  <c r="FBV12" i="31"/>
  <c r="FBW12" i="31"/>
  <c r="FBS12" i="31"/>
  <c r="FBR12" i="31"/>
  <c r="FBP12" i="31"/>
  <c r="FBQ12" i="31"/>
  <c r="FBN12" i="31"/>
  <c r="FBM12" i="31"/>
  <c r="FBK12" i="31"/>
  <c r="FBL12" i="31"/>
  <c r="FBI12" i="31"/>
  <c r="FBH12" i="31"/>
  <c r="FBF12" i="31"/>
  <c r="FBG12" i="31"/>
  <c r="FBC12" i="31"/>
  <c r="FBB12" i="31"/>
  <c r="FAZ12" i="31"/>
  <c r="FBA12" i="31"/>
  <c r="FAX12" i="31"/>
  <c r="FAW12" i="31"/>
  <c r="FAU12" i="31"/>
  <c r="FAV12" i="31"/>
  <c r="FAS12" i="31"/>
  <c r="FAR12" i="31"/>
  <c r="FAP12" i="31"/>
  <c r="FAQ12" i="31"/>
  <c r="FAM12" i="31"/>
  <c r="FAL12" i="31"/>
  <c r="FAJ12" i="31"/>
  <c r="FAK12" i="31"/>
  <c r="FAH12" i="31"/>
  <c r="FAG12" i="31"/>
  <c r="FAE12" i="31"/>
  <c r="FAF12" i="31"/>
  <c r="FAC12" i="31"/>
  <c r="FAB12" i="31"/>
  <c r="EZZ12" i="31"/>
  <c r="FAA12" i="31"/>
  <c r="EZW12" i="31"/>
  <c r="EZV12" i="31"/>
  <c r="EZT12" i="31"/>
  <c r="EZU12" i="31"/>
  <c r="EZR12" i="31"/>
  <c r="EZQ12" i="31"/>
  <c r="EZO12" i="31"/>
  <c r="EZP12" i="31"/>
  <c r="EZM12" i="31"/>
  <c r="EZL12" i="31"/>
  <c r="EZJ12" i="31"/>
  <c r="EZK12" i="31"/>
  <c r="EZG12" i="31"/>
  <c r="EZF12" i="31"/>
  <c r="EZD12" i="31"/>
  <c r="EZE12" i="31"/>
  <c r="EZB12" i="31"/>
  <c r="EZA12" i="31"/>
  <c r="EYY12" i="31"/>
  <c r="EYZ12" i="31"/>
  <c r="EYW12" i="31"/>
  <c r="EYV12" i="31"/>
  <c r="EYT12" i="31"/>
  <c r="EYU12" i="31"/>
  <c r="EYQ12" i="31"/>
  <c r="EYP12" i="31"/>
  <c r="EYN12" i="31"/>
  <c r="EYO12" i="31"/>
  <c r="EYL12" i="31"/>
  <c r="EYK12" i="31"/>
  <c r="EYI12" i="31"/>
  <c r="EYJ12" i="31"/>
  <c r="EYG12" i="31"/>
  <c r="EYF12" i="31"/>
  <c r="EYD12" i="31"/>
  <c r="EYE12" i="31"/>
  <c r="EYA12" i="31"/>
  <c r="EXZ12" i="31"/>
  <c r="EXX12" i="31"/>
  <c r="EXY12" i="31"/>
  <c r="EXV12" i="31"/>
  <c r="EXU12" i="31"/>
  <c r="EXS12" i="31"/>
  <c r="EXT12" i="31"/>
  <c r="EXQ12" i="31"/>
  <c r="EXR12" i="31" s="1"/>
  <c r="EXP12" i="31"/>
  <c r="EXN12" i="31"/>
  <c r="EXO12" i="31"/>
  <c r="EXK12" i="31"/>
  <c r="EXJ12" i="31"/>
  <c r="EXH12" i="31"/>
  <c r="EXI12" i="31"/>
  <c r="EXF12" i="31"/>
  <c r="EXE12" i="31"/>
  <c r="EXC12" i="31"/>
  <c r="EXD12" i="31"/>
  <c r="EXA12" i="31"/>
  <c r="EWZ12" i="31"/>
  <c r="EWX12" i="31"/>
  <c r="EWY12" i="31"/>
  <c r="EWU12" i="31"/>
  <c r="EWT12" i="31"/>
  <c r="EWR12" i="31"/>
  <c r="EWS12" i="31"/>
  <c r="EWP12" i="31"/>
  <c r="EWO12" i="31"/>
  <c r="EWM12" i="31"/>
  <c r="EWN12" i="31"/>
  <c r="EWK12" i="31"/>
  <c r="EWJ12" i="31"/>
  <c r="EWH12" i="31"/>
  <c r="EWI12" i="31"/>
  <c r="EWE12" i="31"/>
  <c r="EWD12" i="31"/>
  <c r="EWB12" i="31"/>
  <c r="EWC12" i="31"/>
  <c r="EVZ12" i="31"/>
  <c r="EVY12" i="31"/>
  <c r="EVW12" i="31"/>
  <c r="EVX12" i="31"/>
  <c r="EVU12" i="31"/>
  <c r="EVT12" i="31"/>
  <c r="EVR12" i="31"/>
  <c r="EVS12" i="31"/>
  <c r="EVO12" i="31"/>
  <c r="EVN12" i="31"/>
  <c r="EVL12" i="31"/>
  <c r="EVM12" i="31"/>
  <c r="EVJ12" i="31"/>
  <c r="EVI12" i="31"/>
  <c r="EVG12" i="31"/>
  <c r="EVH12" i="31"/>
  <c r="EVE12" i="31"/>
  <c r="EVD12" i="31"/>
  <c r="EVB12" i="31"/>
  <c r="EVC12" i="31"/>
  <c r="EUY12" i="31"/>
  <c r="EUX12" i="31"/>
  <c r="EUV12" i="31"/>
  <c r="EUW12" i="31"/>
  <c r="EUT12" i="31"/>
  <c r="EUS12" i="31"/>
  <c r="EUQ12" i="31"/>
  <c r="EUR12" i="31"/>
  <c r="EUO12" i="31"/>
  <c r="EUN12" i="31"/>
  <c r="EUL12" i="31"/>
  <c r="EUM12" i="31"/>
  <c r="EUI12" i="31"/>
  <c r="EUH12" i="31"/>
  <c r="EUF12" i="31"/>
  <c r="EUG12" i="31"/>
  <c r="EUD12" i="31"/>
  <c r="EUC12" i="31"/>
  <c r="EUA12" i="31"/>
  <c r="EUB12" i="31"/>
  <c r="ETY12" i="31"/>
  <c r="ETX12" i="31"/>
  <c r="ETV12" i="31"/>
  <c r="ETW12" i="31"/>
  <c r="ETS12" i="31"/>
  <c r="ETR12" i="31"/>
  <c r="ETP12" i="31"/>
  <c r="ETQ12" i="31"/>
  <c r="ETN12" i="31"/>
  <c r="ETM12" i="31"/>
  <c r="ETL12" i="31"/>
  <c r="ETK12" i="31"/>
  <c r="ETI12" i="31"/>
  <c r="ETH12" i="31"/>
  <c r="ETF12" i="31"/>
  <c r="ETG12" i="31"/>
  <c r="ETC12" i="31"/>
  <c r="ETB12" i="31"/>
  <c r="ESZ12" i="31"/>
  <c r="ETA12" i="31"/>
  <c r="ESX12" i="31"/>
  <c r="ESW12" i="31"/>
  <c r="ESU12" i="31"/>
  <c r="ESV12" i="31"/>
  <c r="ESS12" i="31"/>
  <c r="ESR12" i="31"/>
  <c r="ESP12" i="31"/>
  <c r="ESQ12" i="31"/>
  <c r="ESM12" i="31"/>
  <c r="ESL12" i="31"/>
  <c r="ESJ12" i="31"/>
  <c r="ESK12" i="31"/>
  <c r="ESH12" i="31"/>
  <c r="ESG12" i="31"/>
  <c r="ESE12" i="31"/>
  <c r="ESF12" i="31"/>
  <c r="ESC12" i="31"/>
  <c r="ESB12" i="31"/>
  <c r="ERZ12" i="31"/>
  <c r="ESA12" i="31"/>
  <c r="ERW12" i="31"/>
  <c r="ERV12" i="31"/>
  <c r="ERT12" i="31"/>
  <c r="ERU12" i="31"/>
  <c r="ERR12" i="31"/>
  <c r="ERQ12" i="31"/>
  <c r="ERO12" i="31"/>
  <c r="ERP12" i="31"/>
  <c r="ERM12" i="31"/>
  <c r="ERL12" i="31"/>
  <c r="ERJ12" i="31"/>
  <c r="ERK12" i="31"/>
  <c r="ERG12" i="31"/>
  <c r="ERF12" i="31"/>
  <c r="ERD12" i="31"/>
  <c r="ERE12" i="31"/>
  <c r="ERB12" i="31"/>
  <c r="ERA12" i="31"/>
  <c r="EQY12" i="31"/>
  <c r="EQZ12" i="31"/>
  <c r="EQW12" i="31"/>
  <c r="EQV12" i="31"/>
  <c r="EQT12" i="31"/>
  <c r="EQU12" i="31"/>
  <c r="EQQ12" i="31"/>
  <c r="EQP12" i="31"/>
  <c r="EQN12" i="31"/>
  <c r="EQO12" i="31"/>
  <c r="EQL12" i="31"/>
  <c r="EQK12" i="31"/>
  <c r="EQI12" i="31"/>
  <c r="EQJ12" i="31"/>
  <c r="EQG12" i="31"/>
  <c r="EQF12" i="31"/>
  <c r="EQD12" i="31"/>
  <c r="EQE12" i="31"/>
  <c r="EQA12" i="31"/>
  <c r="EPZ12" i="31"/>
  <c r="EPX12" i="31"/>
  <c r="EPY12" i="31"/>
  <c r="EPV12" i="31"/>
  <c r="EPU12" i="31"/>
  <c r="EPS12" i="31"/>
  <c r="EPT12" i="31"/>
  <c r="EPQ12" i="31"/>
  <c r="EPP12" i="31"/>
  <c r="EPN12" i="31"/>
  <c r="EPO12" i="31"/>
  <c r="EPK12" i="31"/>
  <c r="EPJ12" i="31"/>
  <c r="EPH12" i="31"/>
  <c r="EPI12" i="31"/>
  <c r="EPF12" i="31"/>
  <c r="EPE12" i="31"/>
  <c r="EPC12" i="31"/>
  <c r="EPD12" i="31"/>
  <c r="EPA12" i="31"/>
  <c r="EOZ12" i="31"/>
  <c r="EOX12" i="31"/>
  <c r="EOY12" i="31"/>
  <c r="EOU12" i="31"/>
  <c r="EOT12" i="31"/>
  <c r="EOR12" i="31"/>
  <c r="EOS12" i="31"/>
  <c r="EOP12" i="31"/>
  <c r="EOO12" i="31"/>
  <c r="EOM12" i="31"/>
  <c r="EON12" i="31"/>
  <c r="EOK12" i="31"/>
  <c r="EOJ12" i="31"/>
  <c r="EOH12" i="31"/>
  <c r="EOI12" i="31"/>
  <c r="EOE12" i="31"/>
  <c r="EOD12" i="31"/>
  <c r="EOB12" i="31"/>
  <c r="EOC12" i="31"/>
  <c r="ENZ12" i="31"/>
  <c r="ENY12" i="31"/>
  <c r="ENW12" i="31"/>
  <c r="ENX12" i="31"/>
  <c r="ENU12" i="31"/>
  <c r="ENT12" i="31"/>
  <c r="ENR12" i="31"/>
  <c r="ENS12" i="31"/>
  <c r="ENO12" i="31"/>
  <c r="ENN12" i="31"/>
  <c r="ENL12" i="31"/>
  <c r="ENM12" i="31"/>
  <c r="ENJ12" i="31"/>
  <c r="ENI12" i="31"/>
  <c r="ENG12" i="31"/>
  <c r="ENH12" i="31"/>
  <c r="ENE12" i="31"/>
  <c r="END12" i="31"/>
  <c r="ENB12" i="31"/>
  <c r="ENC12" i="31"/>
  <c r="EMY12" i="31"/>
  <c r="EMX12" i="31"/>
  <c r="EMV12" i="31"/>
  <c r="EMW12" i="31"/>
  <c r="EMT12" i="31"/>
  <c r="EMS12" i="31"/>
  <c r="EMQ12" i="31"/>
  <c r="EMR12" i="31"/>
  <c r="EMO12" i="31"/>
  <c r="EMN12" i="31"/>
  <c r="EML12" i="31"/>
  <c r="EMM12" i="31"/>
  <c r="EMI12" i="31"/>
  <c r="EMH12" i="31"/>
  <c r="EMF12" i="31"/>
  <c r="EMG12" i="31"/>
  <c r="EMD12" i="31"/>
  <c r="EMC12" i="31"/>
  <c r="EMA12" i="31"/>
  <c r="EMB12" i="31"/>
  <c r="ELY12" i="31"/>
  <c r="ELX12" i="31"/>
  <c r="ELV12" i="31"/>
  <c r="ELW12" i="31"/>
  <c r="ELS12" i="31"/>
  <c r="ELR12" i="31"/>
  <c r="ELP12" i="31"/>
  <c r="ELQ12" i="31"/>
  <c r="ELN12" i="31"/>
  <c r="ELM12" i="31"/>
  <c r="ELK12" i="31"/>
  <c r="ELL12" i="31"/>
  <c r="ELI12" i="31"/>
  <c r="ELH12" i="31"/>
  <c r="ELF12" i="31"/>
  <c r="ELG12" i="31"/>
  <c r="ELC12" i="31"/>
  <c r="ELB12" i="31"/>
  <c r="EKZ12" i="31"/>
  <c r="ELA12" i="31"/>
  <c r="EKX12" i="31"/>
  <c r="EKW12" i="31"/>
  <c r="EKU12" i="31"/>
  <c r="EKV12" i="31"/>
  <c r="EKS12" i="31"/>
  <c r="EKR12" i="31"/>
  <c r="EKP12" i="31"/>
  <c r="EKQ12" i="31"/>
  <c r="EKM12" i="31"/>
  <c r="EKL12" i="31"/>
  <c r="EKJ12" i="31"/>
  <c r="EKK12" i="31"/>
  <c r="EKH12" i="31"/>
  <c r="EKI12" i="31" s="1"/>
  <c r="EKG12" i="31"/>
  <c r="EKE12" i="31"/>
  <c r="EKF12" i="31"/>
  <c r="EKC12" i="31"/>
  <c r="EKB12" i="31"/>
  <c r="EJZ12" i="31"/>
  <c r="EKA12" i="31"/>
  <c r="EJW12" i="31"/>
  <c r="EJV12" i="31"/>
  <c r="EJT12" i="31"/>
  <c r="EJU12" i="31"/>
  <c r="EJR12" i="31"/>
  <c r="EJQ12" i="31"/>
  <c r="EJO12" i="31"/>
  <c r="EJP12" i="31"/>
  <c r="EJM12" i="31"/>
  <c r="EJL12" i="31"/>
  <c r="EJJ12" i="31"/>
  <c r="EJK12" i="31"/>
  <c r="EJG12" i="31"/>
  <c r="EJF12" i="31"/>
  <c r="EJD12" i="31"/>
  <c r="EJE12" i="31"/>
  <c r="EJB12" i="31"/>
  <c r="EJA12" i="31"/>
  <c r="EIY12" i="31"/>
  <c r="EIZ12" i="31"/>
  <c r="EIW12" i="31"/>
  <c r="EIV12" i="31"/>
  <c r="EIT12" i="31"/>
  <c r="EIU12" i="31"/>
  <c r="EIQ12" i="31"/>
  <c r="EIP12" i="31"/>
  <c r="EIN12" i="31"/>
  <c r="EIO12" i="31"/>
  <c r="EIL12" i="31"/>
  <c r="EIK12" i="31"/>
  <c r="EII12" i="31"/>
  <c r="EIJ12" i="31"/>
  <c r="EIG12" i="31"/>
  <c r="EIF12" i="31"/>
  <c r="EID12" i="31"/>
  <c r="EIE12" i="31"/>
  <c r="EIA12" i="31"/>
  <c r="EHZ12" i="31"/>
  <c r="EHX12" i="31"/>
  <c r="EHY12" i="31"/>
  <c r="EHV12" i="31"/>
  <c r="EHU12" i="31"/>
  <c r="EHS12" i="31"/>
  <c r="EHT12" i="31"/>
  <c r="EHQ12" i="31"/>
  <c r="EHP12" i="31"/>
  <c r="EHN12" i="31"/>
  <c r="EHO12" i="31"/>
  <c r="EHK12" i="31"/>
  <c r="EHJ12" i="31"/>
  <c r="EHH12" i="31"/>
  <c r="EHI12" i="31"/>
  <c r="EHF12" i="31"/>
  <c r="EHE12" i="31"/>
  <c r="EHC12" i="31"/>
  <c r="EHD12" i="31"/>
  <c r="EHA12" i="31"/>
  <c r="EGZ12" i="31"/>
  <c r="EGX12" i="31"/>
  <c r="EGY12" i="31"/>
  <c r="EGU12" i="31"/>
  <c r="EGT12" i="31"/>
  <c r="EGR12" i="31"/>
  <c r="EGS12" i="31"/>
  <c r="EGP12" i="31"/>
  <c r="EGO12" i="31"/>
  <c r="EGM12" i="31"/>
  <c r="EGN12" i="31"/>
  <c r="EGK12" i="31"/>
  <c r="EGJ12" i="31"/>
  <c r="EGH12" i="31"/>
  <c r="EGI12" i="31"/>
  <c r="EGE12" i="31"/>
  <c r="EGD12" i="31"/>
  <c r="EGB12" i="31"/>
  <c r="EGC12" i="31"/>
  <c r="EFZ12" i="31"/>
  <c r="EFY12" i="31"/>
  <c r="EFW12" i="31"/>
  <c r="EFX12" i="31"/>
  <c r="EFU12" i="31"/>
  <c r="EFT12" i="31"/>
  <c r="EFR12" i="31"/>
  <c r="EFS12" i="31"/>
  <c r="EFO12" i="31"/>
  <c r="EFN12" i="31"/>
  <c r="EFL12" i="31"/>
  <c r="EFM12" i="31"/>
  <c r="EFJ12" i="31"/>
  <c r="EFK12" i="31" s="1"/>
  <c r="EFI12" i="31"/>
  <c r="EFG12" i="31"/>
  <c r="EFH12" i="31"/>
  <c r="EFE12" i="31"/>
  <c r="EFD12" i="31"/>
  <c r="EFB12" i="31"/>
  <c r="EFC12" i="31"/>
  <c r="EEY12" i="31"/>
  <c r="EEX12" i="31"/>
  <c r="EEV12" i="31"/>
  <c r="EEW12" i="31"/>
  <c r="EET12" i="31"/>
  <c r="EES12" i="31"/>
  <c r="EEQ12" i="31"/>
  <c r="EER12" i="31"/>
  <c r="EEO12" i="31"/>
  <c r="EEN12" i="31"/>
  <c r="EEL12" i="31"/>
  <c r="EEM12" i="31"/>
  <c r="EEI12" i="31"/>
  <c r="EEH12" i="31"/>
  <c r="EEF12" i="31"/>
  <c r="EEG12" i="31"/>
  <c r="EED12" i="31"/>
  <c r="EEC12" i="31"/>
  <c r="EEA12" i="31"/>
  <c r="EEB12" i="31"/>
  <c r="EDY12" i="31"/>
  <c r="EDX12" i="31"/>
  <c r="EDV12" i="31"/>
  <c r="EDW12" i="31"/>
  <c r="EDS12" i="31"/>
  <c r="EDR12" i="31"/>
  <c r="EDP12" i="31"/>
  <c r="EDQ12" i="31"/>
  <c r="EDN12" i="31"/>
  <c r="EDM12" i="31"/>
  <c r="EDK12" i="31"/>
  <c r="EDL12" i="31"/>
  <c r="EDI12" i="31"/>
  <c r="EDH12" i="31"/>
  <c r="EDF12" i="31"/>
  <c r="EDG12" i="31"/>
  <c r="EDC12" i="31"/>
  <c r="EDB12" i="31"/>
  <c r="ECZ12" i="31"/>
  <c r="EDA12" i="31"/>
  <c r="ECX12" i="31"/>
  <c r="ECW12" i="31"/>
  <c r="ECU12" i="31"/>
  <c r="ECV12" i="31"/>
  <c r="ECS12" i="31"/>
  <c r="ECR12" i="31"/>
  <c r="ECP12" i="31"/>
  <c r="ECQ12" i="31"/>
  <c r="ECM12" i="31"/>
  <c r="ECL12" i="31"/>
  <c r="ECJ12" i="31"/>
  <c r="ECK12" i="31"/>
  <c r="ECH12" i="31"/>
  <c r="ECG12" i="31"/>
  <c r="ECE12" i="31"/>
  <c r="ECF12" i="31"/>
  <c r="ECC12" i="31"/>
  <c r="ECB12" i="31"/>
  <c r="EBZ12" i="31"/>
  <c r="ECA12" i="31"/>
  <c r="EBW12" i="31"/>
  <c r="EBV12" i="31"/>
  <c r="EBT12" i="31"/>
  <c r="EBU12" i="31"/>
  <c r="EBR12" i="31"/>
  <c r="EBQ12" i="31"/>
  <c r="EBO12" i="31"/>
  <c r="EBP12" i="31"/>
  <c r="EBM12" i="31"/>
  <c r="EBL12" i="31"/>
  <c r="EBJ12" i="31"/>
  <c r="EBK12" i="31"/>
  <c r="EBG12" i="31"/>
  <c r="EBF12" i="31"/>
  <c r="EBD12" i="31"/>
  <c r="EBE12" i="31"/>
  <c r="EBB12" i="31"/>
  <c r="EBA12" i="31"/>
  <c r="EAY12" i="31"/>
  <c r="EAZ12" i="31"/>
  <c r="EAW12" i="31"/>
  <c r="EAV12" i="31"/>
  <c r="EAT12" i="31"/>
  <c r="EAU12" i="31"/>
  <c r="EAQ12" i="31"/>
  <c r="EAP12" i="31"/>
  <c r="EAN12" i="31"/>
  <c r="EAO12" i="31"/>
  <c r="EAL12" i="31"/>
  <c r="EAK12" i="31"/>
  <c r="EAI12" i="31"/>
  <c r="EAJ12" i="31"/>
  <c r="EAG12" i="31"/>
  <c r="EAF12" i="31"/>
  <c r="EAD12" i="31"/>
  <c r="EAE12" i="31"/>
  <c r="EAA12" i="31"/>
  <c r="DZZ12" i="31"/>
  <c r="DZX12" i="31"/>
  <c r="DZY12" i="31"/>
  <c r="DZV12" i="31"/>
  <c r="DZU12" i="31"/>
  <c r="DZS12" i="31"/>
  <c r="DZT12" i="31"/>
  <c r="DZQ12" i="31"/>
  <c r="DZP12" i="31"/>
  <c r="DZN12" i="31"/>
  <c r="DZO12" i="31"/>
  <c r="DZK12" i="31"/>
  <c r="DZJ12" i="31"/>
  <c r="DZH12" i="31"/>
  <c r="DZI12" i="31"/>
  <c r="DZF12" i="31"/>
  <c r="DZE12" i="31"/>
  <c r="DZC12" i="31"/>
  <c r="DZD12" i="31"/>
  <c r="DZA12" i="31"/>
  <c r="DYZ12" i="31"/>
  <c r="DYX12" i="31"/>
  <c r="DYY12" i="31"/>
  <c r="DYU12" i="31"/>
  <c r="DYT12" i="31"/>
  <c r="DYR12" i="31"/>
  <c r="DYS12" i="31"/>
  <c r="DYP12" i="31"/>
  <c r="DYO12" i="31"/>
  <c r="DYM12" i="31"/>
  <c r="DYN12" i="31"/>
  <c r="DYK12" i="31"/>
  <c r="DYJ12" i="31"/>
  <c r="DYH12" i="31"/>
  <c r="DYI12" i="31"/>
  <c r="DYE12" i="31"/>
  <c r="DYD12" i="31"/>
  <c r="DYB12" i="31"/>
  <c r="DYC12" i="31"/>
  <c r="DXZ12" i="31"/>
  <c r="DXY12" i="31"/>
  <c r="DXW12" i="31"/>
  <c r="DXX12" i="31"/>
  <c r="DXU12" i="31"/>
  <c r="DXT12" i="31"/>
  <c r="DXR12" i="31"/>
  <c r="DXS12" i="31"/>
  <c r="DXO12" i="31"/>
  <c r="DXN12" i="31"/>
  <c r="DXL12" i="31"/>
  <c r="DXM12" i="31"/>
  <c r="DXJ12" i="31"/>
  <c r="DXI12" i="31"/>
  <c r="DXG12" i="31"/>
  <c r="DXH12" i="31"/>
  <c r="DXE12" i="31"/>
  <c r="DXD12" i="31"/>
  <c r="DXB12" i="31"/>
  <c r="DXC12" i="31"/>
  <c r="DWY12" i="31"/>
  <c r="DWX12" i="31"/>
  <c r="DWV12" i="31"/>
  <c r="DWW12" i="31"/>
  <c r="DWT12" i="31"/>
  <c r="DWS12" i="31"/>
  <c r="DWQ12" i="31"/>
  <c r="DWR12" i="31"/>
  <c r="DWO12" i="31"/>
  <c r="DWN12" i="31"/>
  <c r="DWL12" i="31"/>
  <c r="DWM12" i="31"/>
  <c r="DWI12" i="31"/>
  <c r="DWH12" i="31"/>
  <c r="DWF12" i="31"/>
  <c r="DWG12" i="31"/>
  <c r="DWD12" i="31"/>
  <c r="DWC12" i="31"/>
  <c r="DWA12" i="31"/>
  <c r="DWB12" i="31"/>
  <c r="DVY12" i="31"/>
  <c r="DVX12" i="31"/>
  <c r="DVV12" i="31"/>
  <c r="DVW12" i="31"/>
  <c r="DVS12" i="31"/>
  <c r="DVR12" i="31"/>
  <c r="DVP12" i="31"/>
  <c r="DVQ12" i="31"/>
  <c r="DVN12" i="31"/>
  <c r="DVM12" i="31"/>
  <c r="DVK12" i="31"/>
  <c r="DVL12" i="31"/>
  <c r="DVI12" i="31"/>
  <c r="DVH12" i="31"/>
  <c r="DVF12" i="31"/>
  <c r="DVG12" i="31"/>
  <c r="DVC12" i="31"/>
  <c r="DVB12" i="31"/>
  <c r="DUZ12" i="31"/>
  <c r="DVA12" i="31"/>
  <c r="DUX12" i="31"/>
  <c r="DUW12" i="31"/>
  <c r="DUU12" i="31"/>
  <c r="DUV12" i="31"/>
  <c r="DUS12" i="31"/>
  <c r="DUR12" i="31"/>
  <c r="DUP12" i="31"/>
  <c r="DUQ12" i="31"/>
  <c r="DUM12" i="31"/>
  <c r="DUL12" i="31"/>
  <c r="DUJ12" i="31"/>
  <c r="DUK12" i="31"/>
  <c r="DUH12" i="31"/>
  <c r="DUG12" i="31"/>
  <c r="DUE12" i="31"/>
  <c r="DUF12" i="31"/>
  <c r="DUC12" i="31"/>
  <c r="DUB12" i="31"/>
  <c r="DTZ12" i="31"/>
  <c r="DUA12" i="31"/>
  <c r="DTW12" i="31"/>
  <c r="DTV12" i="31"/>
  <c r="DTT12" i="31"/>
  <c r="DTU12" i="31"/>
  <c r="DTR12" i="31"/>
  <c r="DTQ12" i="31"/>
  <c r="DTO12" i="31"/>
  <c r="DTP12" i="31"/>
  <c r="DTM12" i="31"/>
  <c r="DTL12" i="31"/>
  <c r="DTJ12" i="31"/>
  <c r="DTK12" i="31"/>
  <c r="DTG12" i="31"/>
  <c r="DTF12" i="31"/>
  <c r="DTD12" i="31"/>
  <c r="DTE12" i="31"/>
  <c r="DTB12" i="31"/>
  <c r="DTA12" i="31"/>
  <c r="DSY12" i="31"/>
  <c r="DSZ12" i="31"/>
  <c r="DSW12" i="31"/>
  <c r="DSV12" i="31"/>
  <c r="DST12" i="31"/>
  <c r="DSU12" i="31"/>
  <c r="DSQ12" i="31"/>
  <c r="DSP12" i="31"/>
  <c r="DSN12" i="31"/>
  <c r="DSO12" i="31"/>
  <c r="DSL12" i="31"/>
  <c r="DSK12" i="31"/>
  <c r="DSI12" i="31"/>
  <c r="DSJ12" i="31"/>
  <c r="DSG12" i="31"/>
  <c r="DSF12" i="31"/>
  <c r="DSD12" i="31"/>
  <c r="DSE12" i="31"/>
  <c r="DSA12" i="31"/>
  <c r="DRZ12" i="31"/>
  <c r="DRX12" i="31"/>
  <c r="DRY12" i="31"/>
  <c r="DRV12" i="31"/>
  <c r="DRU12" i="31"/>
  <c r="DRS12" i="31"/>
  <c r="DRT12" i="31"/>
  <c r="DRQ12" i="31"/>
  <c r="DRP12" i="31"/>
  <c r="DRN12" i="31"/>
  <c r="DRO12" i="31"/>
  <c r="DRK12" i="31"/>
  <c r="DRJ12" i="31"/>
  <c r="DRH12" i="31"/>
  <c r="DRI12" i="31"/>
  <c r="DRF12" i="31"/>
  <c r="DRE12" i="31"/>
  <c r="DRC12" i="31"/>
  <c r="DRD12" i="31"/>
  <c r="DRA12" i="31"/>
  <c r="DQZ12" i="31"/>
  <c r="DQX12" i="31"/>
  <c r="DQY12" i="31"/>
  <c r="DQU12" i="31"/>
  <c r="DQT12" i="31"/>
  <c r="DQR12" i="31"/>
  <c r="DQS12" i="31"/>
  <c r="DQP12" i="31"/>
  <c r="DQO12" i="31"/>
  <c r="DQM12" i="31"/>
  <c r="DQN12" i="31"/>
  <c r="DQK12" i="31"/>
  <c r="DQJ12" i="31"/>
  <c r="DQH12" i="31"/>
  <c r="DQI12" i="31"/>
  <c r="DQE12" i="31"/>
  <c r="DQD12" i="31"/>
  <c r="DQB12" i="31"/>
  <c r="DQC12" i="31"/>
  <c r="DPZ12" i="31"/>
  <c r="DPY12" i="31"/>
  <c r="DPW12" i="31"/>
  <c r="DPX12" i="31"/>
  <c r="DPU12" i="31"/>
  <c r="DPT12" i="31"/>
  <c r="DPR12" i="31"/>
  <c r="DPS12" i="31"/>
  <c r="DPO12" i="31"/>
  <c r="DPN12" i="31"/>
  <c r="DPL12" i="31"/>
  <c r="DPM12" i="31"/>
  <c r="DPJ12" i="31"/>
  <c r="DPI12" i="31"/>
  <c r="DPG12" i="31"/>
  <c r="DPH12" i="31"/>
  <c r="DPE12" i="31"/>
  <c r="DPD12" i="31"/>
  <c r="DPB12" i="31"/>
  <c r="DPC12" i="31"/>
  <c r="DOY12" i="31"/>
  <c r="DOX12" i="31"/>
  <c r="DOV12" i="31"/>
  <c r="DOW12" i="31"/>
  <c r="DOT12" i="31"/>
  <c r="DOS12" i="31"/>
  <c r="DOQ12" i="31"/>
  <c r="DOR12" i="31"/>
  <c r="DOO12" i="31"/>
  <c r="DON12" i="31"/>
  <c r="DOL12" i="31"/>
  <c r="DOM12" i="31"/>
  <c r="DOI12" i="31"/>
  <c r="DOH12" i="31"/>
  <c r="DOF12" i="31"/>
  <c r="DOG12" i="31"/>
  <c r="DOD12" i="31"/>
  <c r="DOC12" i="31"/>
  <c r="DOA12" i="31"/>
  <c r="DOB12" i="31"/>
  <c r="DNY12" i="31"/>
  <c r="DNX12" i="31"/>
  <c r="DNV12" i="31"/>
  <c r="DNW12" i="31"/>
  <c r="DNS12" i="31"/>
  <c r="DNR12" i="31"/>
  <c r="DNP12" i="31"/>
  <c r="DNQ12" i="31"/>
  <c r="DNN12" i="31"/>
  <c r="DNM12" i="31"/>
  <c r="DNK12" i="31"/>
  <c r="DNL12" i="31"/>
  <c r="DNI12" i="31"/>
  <c r="DNH12" i="31"/>
  <c r="DNF12" i="31"/>
  <c r="DNG12" i="31"/>
  <c r="DNC12" i="31"/>
  <c r="DNB12" i="31"/>
  <c r="DMZ12" i="31"/>
  <c r="DNA12" i="31"/>
  <c r="DMX12" i="31"/>
  <c r="DMW12" i="31"/>
  <c r="DMU12" i="31"/>
  <c r="DMV12" i="31"/>
  <c r="DMS12" i="31"/>
  <c r="DMR12" i="31"/>
  <c r="DMP12" i="31"/>
  <c r="DMQ12" i="31"/>
  <c r="DMM12" i="31"/>
  <c r="DML12" i="31"/>
  <c r="DMJ12" i="31"/>
  <c r="DMK12" i="31"/>
  <c r="DMH12" i="31"/>
  <c r="DMG12" i="31"/>
  <c r="DME12" i="31"/>
  <c r="DMF12" i="31"/>
  <c r="DMC12" i="31"/>
  <c r="DMB12" i="31"/>
  <c r="DLZ12" i="31"/>
  <c r="DMA12" i="31"/>
  <c r="DLW12" i="31"/>
  <c r="DLV12" i="31"/>
  <c r="DLT12" i="31"/>
  <c r="DLU12" i="31"/>
  <c r="DLR12" i="31"/>
  <c r="DLQ12" i="31"/>
  <c r="DLO12" i="31"/>
  <c r="DLP12" i="31"/>
  <c r="DLM12" i="31"/>
  <c r="DLL12" i="31"/>
  <c r="DLJ12" i="31"/>
  <c r="DLK12" i="31"/>
  <c r="DLG12" i="31"/>
  <c r="DLF12" i="31"/>
  <c r="DLD12" i="31"/>
  <c r="DLE12" i="31"/>
  <c r="DLB12" i="31"/>
  <c r="DLA12" i="31"/>
  <c r="DKY12" i="31"/>
  <c r="DKZ12" i="31"/>
  <c r="DKW12" i="31"/>
  <c r="DKV12" i="31"/>
  <c r="DKT12" i="31"/>
  <c r="DKU12" i="31"/>
  <c r="DKQ12" i="31"/>
  <c r="DKP12" i="31"/>
  <c r="DKN12" i="31"/>
  <c r="DKO12" i="31"/>
  <c r="DKL12" i="31"/>
  <c r="DKK12" i="31"/>
  <c r="DKI12" i="31"/>
  <c r="DKJ12" i="31"/>
  <c r="DKG12" i="31"/>
  <c r="DKF12" i="31"/>
  <c r="DKD12" i="31"/>
  <c r="DKE12" i="31"/>
  <c r="DKA12" i="31"/>
  <c r="DJZ12" i="31"/>
  <c r="DJX12" i="31"/>
  <c r="DJY12" i="31"/>
  <c r="DJV12" i="31"/>
  <c r="DJU12" i="31"/>
  <c r="DJS12" i="31"/>
  <c r="DJT12" i="31"/>
  <c r="DJQ12" i="31"/>
  <c r="DJP12" i="31"/>
  <c r="DJN12" i="31"/>
  <c r="DJO12" i="31"/>
  <c r="DJK12" i="31"/>
  <c r="DJJ12" i="31"/>
  <c r="DJH12" i="31"/>
  <c r="DJI12" i="31"/>
  <c r="DJF12" i="31"/>
  <c r="DJE12" i="31"/>
  <c r="DJC12" i="31"/>
  <c r="DJD12" i="31"/>
  <c r="DJA12" i="31"/>
  <c r="DIZ12" i="31"/>
  <c r="DIX12" i="31"/>
  <c r="DIY12" i="31"/>
  <c r="DIU12" i="31"/>
  <c r="DIT12" i="31"/>
  <c r="DIR12" i="31"/>
  <c r="DIS12" i="31"/>
  <c r="DIP12" i="31"/>
  <c r="DIO12" i="31"/>
  <c r="DIM12" i="31"/>
  <c r="DIN12" i="31"/>
  <c r="DIK12" i="31"/>
  <c r="DIJ12" i="31"/>
  <c r="DIH12" i="31"/>
  <c r="DII12" i="31"/>
  <c r="DIE12" i="31"/>
  <c r="DID12" i="31"/>
  <c r="DIB12" i="31"/>
  <c r="DIC12" i="31"/>
  <c r="DHZ12" i="31"/>
  <c r="DHY12" i="31"/>
  <c r="DHW12" i="31"/>
  <c r="DHX12" i="31"/>
  <c r="DHU12" i="31"/>
  <c r="DHT12" i="31"/>
  <c r="DHR12" i="31"/>
  <c r="DHS12" i="31"/>
  <c r="DHO12" i="31"/>
  <c r="DHN12" i="31"/>
  <c r="DHL12" i="31"/>
  <c r="DHM12" i="31"/>
  <c r="DHJ12" i="31"/>
  <c r="DHI12" i="31"/>
  <c r="DHG12" i="31"/>
  <c r="DHH12" i="31"/>
  <c r="DHE12" i="31"/>
  <c r="DHD12" i="31"/>
  <c r="DHB12" i="31"/>
  <c r="DHC12" i="31"/>
  <c r="DGY12" i="31"/>
  <c r="DGX12" i="31"/>
  <c r="DGV12" i="31"/>
  <c r="DGW12" i="31"/>
  <c r="DGT12" i="31"/>
  <c r="DGU12" i="31" s="1"/>
  <c r="DGS12" i="31"/>
  <c r="DGQ12" i="31"/>
  <c r="DGR12" i="31"/>
  <c r="DGO12" i="31"/>
  <c r="DGN12" i="31"/>
  <c r="DGL12" i="31"/>
  <c r="DGM12" i="31"/>
  <c r="DGI12" i="31"/>
  <c r="DGH12" i="31"/>
  <c r="DGF12" i="31"/>
  <c r="DGG12" i="31"/>
  <c r="DGD12" i="31"/>
  <c r="DGC12" i="31"/>
  <c r="DGA12" i="31"/>
  <c r="DGB12" i="31"/>
  <c r="DFY12" i="31"/>
  <c r="DFX12" i="31"/>
  <c r="DFV12" i="31"/>
  <c r="DFW12" i="31"/>
  <c r="DFS12" i="31"/>
  <c r="DFR12" i="31"/>
  <c r="DFP12" i="31"/>
  <c r="DFQ12" i="31"/>
  <c r="DFN12" i="31"/>
  <c r="DFM12" i="31"/>
  <c r="DFK12" i="31"/>
  <c r="DFL12" i="31"/>
  <c r="DFI12" i="31"/>
  <c r="DFH12" i="31"/>
  <c r="DFF12" i="31"/>
  <c r="DFG12" i="31"/>
  <c r="DFC12" i="31"/>
  <c r="DFB12" i="31"/>
  <c r="DEZ12" i="31"/>
  <c r="DFA12" i="31"/>
  <c r="DEX12" i="31"/>
  <c r="DEW12" i="31"/>
  <c r="DEU12" i="31"/>
  <c r="DEV12" i="31"/>
  <c r="DES12" i="31"/>
  <c r="DER12" i="31"/>
  <c r="DEP12" i="31"/>
  <c r="DEQ12" i="31"/>
  <c r="DEM12" i="31"/>
  <c r="DEL12" i="31"/>
  <c r="DEJ12" i="31"/>
  <c r="DEK12" i="31"/>
  <c r="DEH12" i="31"/>
  <c r="DEG12" i="31"/>
  <c r="DEE12" i="31"/>
  <c r="DEF12" i="31"/>
  <c r="DEC12" i="31"/>
  <c r="DEB12" i="31"/>
  <c r="DDZ12" i="31"/>
  <c r="DEA12" i="31"/>
  <c r="DDW12" i="31"/>
  <c r="DDV12" i="31"/>
  <c r="DDT12" i="31"/>
  <c r="DDU12" i="31"/>
  <c r="DDR12" i="31"/>
  <c r="DDQ12" i="31"/>
  <c r="DDO12" i="31"/>
  <c r="DDP12" i="31"/>
  <c r="DDM12" i="31"/>
  <c r="DDL12" i="31"/>
  <c r="DDJ12" i="31"/>
  <c r="DDK12" i="31"/>
  <c r="DDG12" i="31"/>
  <c r="DDF12" i="31"/>
  <c r="DDD12" i="31"/>
  <c r="DDE12" i="31"/>
  <c r="DDB12" i="31"/>
  <c r="DDA12" i="31"/>
  <c r="DCY12" i="31"/>
  <c r="DCZ12" i="31"/>
  <c r="DCW12" i="31"/>
  <c r="DCV12" i="31"/>
  <c r="DCT12" i="31"/>
  <c r="DCU12" i="31"/>
  <c r="DCQ12" i="31"/>
  <c r="DCP12" i="31"/>
  <c r="DCN12" i="31"/>
  <c r="DCO12" i="31"/>
  <c r="DCL12" i="31"/>
  <c r="DCK12" i="31"/>
  <c r="DCI12" i="31"/>
  <c r="DCJ12" i="31"/>
  <c r="DCG12" i="31"/>
  <c r="DCF12" i="31"/>
  <c r="DCD12" i="31"/>
  <c r="DCE12" i="31"/>
  <c r="DCA12" i="31"/>
  <c r="DBZ12" i="31"/>
  <c r="DBX12" i="31"/>
  <c r="DBY12" i="31"/>
  <c r="DBV12" i="31"/>
  <c r="DBU12" i="31"/>
  <c r="DBS12" i="31"/>
  <c r="DBT12" i="31"/>
  <c r="DBQ12" i="31"/>
  <c r="DBP12" i="31"/>
  <c r="DBN12" i="31"/>
  <c r="DBO12" i="31"/>
  <c r="DBK12" i="31"/>
  <c r="DBJ12" i="31"/>
  <c r="DBH12" i="31"/>
  <c r="DBI12" i="31"/>
  <c r="DBF12" i="31"/>
  <c r="DBE12" i="31"/>
  <c r="DBC12" i="31"/>
  <c r="DBD12" i="31"/>
  <c r="DBA12" i="31"/>
  <c r="DAZ12" i="31"/>
  <c r="DAX12" i="31"/>
  <c r="DAY12" i="31"/>
  <c r="DAU12" i="31"/>
  <c r="DAT12" i="31"/>
  <c r="DAR12" i="31"/>
  <c r="DAS12" i="31"/>
  <c r="DAP12" i="31"/>
  <c r="DAO12" i="31"/>
  <c r="DAM12" i="31"/>
  <c r="DAN12" i="31"/>
  <c r="DAK12" i="31"/>
  <c r="DAJ12" i="31"/>
  <c r="DAH12" i="31"/>
  <c r="DAI12" i="31"/>
  <c r="DAE12" i="31"/>
  <c r="DAF12" i="31" s="1"/>
  <c r="DAD12" i="31"/>
  <c r="DAB12" i="31"/>
  <c r="DAC12" i="31"/>
  <c r="CZZ12" i="31"/>
  <c r="CZY12" i="31"/>
  <c r="CZW12" i="31"/>
  <c r="CZX12" i="31"/>
  <c r="CZU12" i="31"/>
  <c r="CZT12" i="31"/>
  <c r="CZR12" i="31"/>
  <c r="CZS12" i="31"/>
  <c r="CZO12" i="31"/>
  <c r="CZN12" i="31"/>
  <c r="CZL12" i="31"/>
  <c r="CZM12" i="31"/>
  <c r="CZJ12" i="31"/>
  <c r="CZI12" i="31"/>
  <c r="CZG12" i="31"/>
  <c r="CZH12" i="31"/>
  <c r="CZE12" i="31"/>
  <c r="CZD12" i="31"/>
  <c r="CZB12" i="31"/>
  <c r="CZC12" i="31"/>
  <c r="CYY12" i="31"/>
  <c r="CYX12" i="31"/>
  <c r="CYV12" i="31"/>
  <c r="CYW12" i="31"/>
  <c r="CYT12" i="31"/>
  <c r="CYS12" i="31"/>
  <c r="CYR12" i="31"/>
  <c r="CYQ12" i="31"/>
  <c r="CYO12" i="31"/>
  <c r="CYN12" i="31"/>
  <c r="CYM12" i="31"/>
  <c r="CYL12" i="31"/>
  <c r="CYI12" i="31"/>
  <c r="CYH12" i="31"/>
  <c r="CYF12" i="31"/>
  <c r="CYG12" i="31"/>
  <c r="CYD12" i="31"/>
  <c r="CYC12" i="31"/>
  <c r="CYA12" i="31"/>
  <c r="CYB12" i="31"/>
  <c r="CXY12" i="31"/>
  <c r="CXX12" i="31"/>
  <c r="CXV12" i="31"/>
  <c r="CXW12" i="31"/>
  <c r="CXS12" i="31"/>
  <c r="CXR12" i="31"/>
  <c r="CXP12" i="31"/>
  <c r="CXQ12" i="31"/>
  <c r="CXN12" i="31"/>
  <c r="CXM12" i="31"/>
  <c r="CXK12" i="31"/>
  <c r="CXL12" i="31"/>
  <c r="CXI12" i="31"/>
  <c r="CXH12" i="31"/>
  <c r="CXF12" i="31"/>
  <c r="CXG12" i="31"/>
  <c r="CXC12" i="31"/>
  <c r="CXB12" i="31"/>
  <c r="CWZ12" i="31"/>
  <c r="CXA12" i="31"/>
  <c r="CWX12" i="31"/>
  <c r="CWW12" i="31"/>
  <c r="CWU12" i="31"/>
  <c r="CWV12" i="31"/>
  <c r="CWS12" i="31"/>
  <c r="CWR12" i="31"/>
  <c r="CWP12" i="31"/>
  <c r="CWQ12" i="31"/>
  <c r="CWM12" i="31"/>
  <c r="CWL12" i="31"/>
  <c r="CWJ12" i="31"/>
  <c r="CWK12" i="31"/>
  <c r="CWH12" i="31"/>
  <c r="CWG12" i="31"/>
  <c r="CWE12" i="31"/>
  <c r="CWF12" i="31"/>
  <c r="CWC12" i="31"/>
  <c r="CWB12" i="31"/>
  <c r="CVZ12" i="31"/>
  <c r="CWA12" i="31"/>
  <c r="CVW12" i="31"/>
  <c r="CVV12" i="31"/>
  <c r="CVT12" i="31"/>
  <c r="CVU12" i="31"/>
  <c r="CVR12" i="31"/>
  <c r="CVQ12" i="31"/>
  <c r="CVO12" i="31"/>
  <c r="CVP12" i="31"/>
  <c r="CVM12" i="31"/>
  <c r="CVL12" i="31"/>
  <c r="CVK12" i="31"/>
  <c r="CVJ12" i="31"/>
  <c r="CVG12" i="31"/>
  <c r="CVF12" i="31"/>
  <c r="CVD12" i="31"/>
  <c r="CVE12" i="31"/>
  <c r="CVB12" i="31"/>
  <c r="CVA12" i="31"/>
  <c r="CUY12" i="31"/>
  <c r="CUZ12" i="31"/>
  <c r="CUW12" i="31"/>
  <c r="CUV12" i="31"/>
  <c r="CUT12" i="31"/>
  <c r="CUU12" i="31"/>
  <c r="CUQ12" i="31"/>
  <c r="CUP12" i="31"/>
  <c r="CUN12" i="31"/>
  <c r="CUO12" i="31"/>
  <c r="CUL12" i="31"/>
  <c r="CUK12" i="31"/>
  <c r="CUI12" i="31"/>
  <c r="CUJ12" i="31"/>
  <c r="CUG12" i="31"/>
  <c r="CUF12" i="31"/>
  <c r="CUD12" i="31"/>
  <c r="CUE12" i="31"/>
  <c r="CUA12" i="31"/>
  <c r="CTZ12" i="31"/>
  <c r="CTX12" i="31"/>
  <c r="CTY12" i="31"/>
  <c r="CTV12" i="31"/>
  <c r="CTU12" i="31"/>
  <c r="CTS12" i="31"/>
  <c r="CTT12" i="31"/>
  <c r="CTQ12" i="31"/>
  <c r="CTP12" i="31"/>
  <c r="CTN12" i="31"/>
  <c r="CTO12" i="31"/>
  <c r="CTK12" i="31"/>
  <c r="CTJ12" i="31"/>
  <c r="CTH12" i="31"/>
  <c r="CTI12" i="31"/>
  <c r="CTF12" i="31"/>
  <c r="CTE12" i="31"/>
  <c r="CTC12" i="31"/>
  <c r="CTD12" i="31"/>
  <c r="CTA12" i="31"/>
  <c r="CSZ12" i="31"/>
  <c r="CSX12" i="31"/>
  <c r="CSY12" i="31"/>
  <c r="CSU12" i="31"/>
  <c r="CST12" i="31"/>
  <c r="CSR12" i="31"/>
  <c r="CSS12" i="31"/>
  <c r="CSP12" i="31"/>
  <c r="CSO12" i="31"/>
  <c r="CSM12" i="31"/>
  <c r="CSN12" i="31"/>
  <c r="CSK12" i="31"/>
  <c r="CSJ12" i="31"/>
  <c r="CSH12" i="31"/>
  <c r="CSI12" i="31"/>
  <c r="CSE12" i="31"/>
  <c r="CSD12" i="31"/>
  <c r="CSB12" i="31"/>
  <c r="CSC12" i="31"/>
  <c r="CRZ12" i="31"/>
  <c r="CRY12" i="31"/>
  <c r="CRW12" i="31"/>
  <c r="CRX12" i="31"/>
  <c r="CRU12" i="31"/>
  <c r="CRT12" i="31"/>
  <c r="CRS12" i="31"/>
  <c r="CRR12" i="31"/>
  <c r="CRO12" i="31"/>
  <c r="CRN12" i="31"/>
  <c r="CRL12" i="31"/>
  <c r="CRM12" i="31"/>
  <c r="CRJ12" i="31"/>
  <c r="CRI12" i="31"/>
  <c r="CRG12" i="31"/>
  <c r="CRH12" i="31"/>
  <c r="CRE12" i="31"/>
  <c r="CRD12" i="31"/>
  <c r="CRB12" i="31"/>
  <c r="CRC12" i="31"/>
  <c r="CQY12" i="31"/>
  <c r="CQX12" i="31"/>
  <c r="CQV12" i="31"/>
  <c r="CQW12" i="31"/>
  <c r="CQT12" i="31"/>
  <c r="CQS12" i="31"/>
  <c r="CQQ12" i="31"/>
  <c r="CQR12" i="31"/>
  <c r="CQO12" i="31"/>
  <c r="CQN12" i="31"/>
  <c r="CQL12" i="31"/>
  <c r="CQM12" i="31"/>
  <c r="CQI12" i="31"/>
  <c r="CQH12" i="31"/>
  <c r="CQF12" i="31"/>
  <c r="CQG12" i="31"/>
  <c r="CQD12" i="31"/>
  <c r="CQC12" i="31"/>
  <c r="CQA12" i="31"/>
  <c r="CQB12" i="31"/>
  <c r="CPY12" i="31"/>
  <c r="CPX12" i="31"/>
  <c r="CPV12" i="31"/>
  <c r="CPW12" i="31"/>
  <c r="CPS12" i="31"/>
  <c r="CPR12" i="31"/>
  <c r="CPP12" i="31"/>
  <c r="CPQ12" i="31"/>
  <c r="CPN12" i="31"/>
  <c r="CPM12" i="31"/>
  <c r="CPK12" i="31"/>
  <c r="CPL12" i="31"/>
  <c r="CPI12" i="31"/>
  <c r="CPH12" i="31"/>
  <c r="CPF12" i="31"/>
  <c r="CPG12" i="31"/>
  <c r="CPC12" i="31"/>
  <c r="CPB12" i="31"/>
  <c r="COZ12" i="31"/>
  <c r="CPA12" i="31"/>
  <c r="COX12" i="31"/>
  <c r="COW12" i="31"/>
  <c r="COU12" i="31"/>
  <c r="COV12" i="31"/>
  <c r="COS12" i="31"/>
  <c r="COR12" i="31"/>
  <c r="COP12" i="31"/>
  <c r="COQ12" i="31"/>
  <c r="COM12" i="31"/>
  <c r="COL12" i="31"/>
  <c r="COJ12" i="31"/>
  <c r="COK12" i="31"/>
  <c r="COH12" i="31"/>
  <c r="COG12" i="31"/>
  <c r="COE12" i="31"/>
  <c r="COF12" i="31"/>
  <c r="COC12" i="31"/>
  <c r="COB12" i="31"/>
  <c r="CNZ12" i="31"/>
  <c r="COA12" i="31"/>
  <c r="CNW12" i="31"/>
  <c r="CNV12" i="31"/>
  <c r="CNT12" i="31"/>
  <c r="CNU12" i="31"/>
  <c r="CNR12" i="31"/>
  <c r="CNQ12" i="31"/>
  <c r="CNO12" i="31"/>
  <c r="CNP12" i="31"/>
  <c r="CNM12" i="31"/>
  <c r="CNL12" i="31"/>
  <c r="CNJ12" i="31"/>
  <c r="CNK12" i="31"/>
  <c r="CNG12" i="31"/>
  <c r="CNF12" i="31"/>
  <c r="CND12" i="31"/>
  <c r="CNE12" i="31"/>
  <c r="CNB12" i="31"/>
  <c r="CNA12" i="31"/>
  <c r="CMY12" i="31"/>
  <c r="CMZ12" i="31"/>
  <c r="CMW12" i="31"/>
  <c r="CMV12" i="31"/>
  <c r="CMT12" i="31"/>
  <c r="CMU12" i="31"/>
  <c r="CMQ12" i="31"/>
  <c r="CMP12" i="31"/>
  <c r="CMN12" i="31"/>
  <c r="CMO12" i="31"/>
  <c r="CML12" i="31"/>
  <c r="CMK12" i="31"/>
  <c r="CMI12" i="31"/>
  <c r="CMJ12" i="31"/>
  <c r="CMG12" i="31"/>
  <c r="CMH12" i="31" s="1"/>
  <c r="CMF12" i="31"/>
  <c r="CMD12" i="31"/>
  <c r="CME12" i="31"/>
  <c r="CMA12" i="31"/>
  <c r="CLZ12" i="31"/>
  <c r="CLX12" i="31"/>
  <c r="CLY12" i="31"/>
  <c r="CLV12" i="31"/>
  <c r="CLU12" i="31"/>
  <c r="CLS12" i="31"/>
  <c r="CLT12" i="31"/>
  <c r="CLQ12" i="31"/>
  <c r="CLP12" i="31"/>
  <c r="CLN12" i="31"/>
  <c r="CLO12" i="31"/>
  <c r="CLK12" i="31"/>
  <c r="CLJ12" i="31"/>
  <c r="CLH12" i="31"/>
  <c r="CLI12" i="31"/>
  <c r="CLF12" i="31"/>
  <c r="CLE12" i="31"/>
  <c r="CLC12" i="31"/>
  <c r="CLD12" i="31"/>
  <c r="CLA12" i="31"/>
  <c r="CKZ12" i="31"/>
  <c r="CKX12" i="31"/>
  <c r="CKY12" i="31"/>
  <c r="CKU12" i="31"/>
  <c r="CKT12" i="31"/>
  <c r="CKR12" i="31"/>
  <c r="CKS12" i="31"/>
  <c r="CKP12" i="31"/>
  <c r="CKO12" i="31"/>
  <c r="CKM12" i="31"/>
  <c r="CKN12" i="31"/>
  <c r="CKK12" i="31"/>
  <c r="CKJ12" i="31"/>
  <c r="CKH12" i="31"/>
  <c r="CKI12" i="31"/>
  <c r="CKE12" i="31"/>
  <c r="CKD12" i="31"/>
  <c r="CKB12" i="31"/>
  <c r="CKC12" i="31"/>
  <c r="CJZ12" i="31"/>
  <c r="CJY12" i="31"/>
  <c r="CJW12" i="31"/>
  <c r="CJX12" i="31"/>
  <c r="CJU12" i="31"/>
  <c r="CJT12" i="31"/>
  <c r="CJR12" i="31"/>
  <c r="CJS12" i="31"/>
  <c r="CJO12" i="31"/>
  <c r="CJN12" i="31"/>
  <c r="CJL12" i="31"/>
  <c r="CJM12" i="31"/>
  <c r="CJJ12" i="31"/>
  <c r="CJI12" i="31"/>
  <c r="CJG12" i="31"/>
  <c r="CJH12" i="31"/>
  <c r="CJE12" i="31"/>
  <c r="CJD12" i="31"/>
  <c r="CJB12" i="31"/>
  <c r="CJC12" i="31"/>
  <c r="CIY12" i="31"/>
  <c r="CIX12" i="31"/>
  <c r="CIV12" i="31"/>
  <c r="CIW12" i="31"/>
  <c r="CIT12" i="31"/>
  <c r="CIS12" i="31"/>
  <c r="CIQ12" i="31"/>
  <c r="CIR12" i="31"/>
  <c r="CIO12" i="31"/>
  <c r="CIN12" i="31"/>
  <c r="CIM12" i="31"/>
  <c r="CIL12" i="31"/>
  <c r="CII12" i="31"/>
  <c r="CIH12" i="31"/>
  <c r="CIF12" i="31"/>
  <c r="CIG12" i="31"/>
  <c r="CID12" i="31"/>
  <c r="CIC12" i="31"/>
  <c r="CIA12" i="31"/>
  <c r="CIB12" i="31"/>
  <c r="CHY12" i="31"/>
  <c r="CHX12" i="31"/>
  <c r="CHV12" i="31"/>
  <c r="CHW12" i="31"/>
  <c r="CHS12" i="31"/>
  <c r="CHR12" i="31"/>
  <c r="CHP12" i="31"/>
  <c r="CHQ12" i="31"/>
  <c r="CHN12" i="31"/>
  <c r="CHM12" i="31"/>
  <c r="CHK12" i="31"/>
  <c r="CHL12" i="31"/>
  <c r="CHI12" i="31"/>
  <c r="CHH12" i="31"/>
  <c r="CHF12" i="31"/>
  <c r="CHG12" i="31"/>
  <c r="CHC12" i="31"/>
  <c r="CHB12" i="31"/>
  <c r="CGZ12" i="31"/>
  <c r="CHA12" i="31"/>
  <c r="CGX12" i="31"/>
  <c r="CGW12" i="31"/>
  <c r="CGU12" i="31"/>
  <c r="CGV12" i="31"/>
  <c r="CGS12" i="31"/>
  <c r="CGR12" i="31"/>
  <c r="CGP12" i="31"/>
  <c r="CGQ12" i="31"/>
  <c r="CGM12" i="31"/>
  <c r="CGL12" i="31"/>
  <c r="CGJ12" i="31"/>
  <c r="CGK12" i="31"/>
  <c r="CGH12" i="31"/>
  <c r="CGG12" i="31"/>
  <c r="CGE12" i="31"/>
  <c r="CGF12" i="31"/>
  <c r="CGC12" i="31"/>
  <c r="CGB12" i="31"/>
  <c r="CFZ12" i="31"/>
  <c r="CGA12" i="31"/>
  <c r="CFW12" i="31"/>
  <c r="CFV12" i="31"/>
  <c r="CFT12" i="31"/>
  <c r="CFU12" i="31"/>
  <c r="CFR12" i="31"/>
  <c r="CFQ12" i="31"/>
  <c r="CFO12" i="31"/>
  <c r="CFP12" i="31"/>
  <c r="CFM12" i="31"/>
  <c r="CFL12" i="31"/>
  <c r="CFK12" i="31"/>
  <c r="CFJ12" i="31"/>
  <c r="CFG12" i="31"/>
  <c r="CFF12" i="31"/>
  <c r="CFD12" i="31"/>
  <c r="CFE12" i="31"/>
  <c r="CFB12" i="31"/>
  <c r="CFA12" i="31"/>
  <c r="CEY12" i="31"/>
  <c r="CEZ12" i="31"/>
  <c r="CEW12" i="31"/>
  <c r="CEV12" i="31"/>
  <c r="CET12" i="31"/>
  <c r="CEU12" i="31"/>
  <c r="CEQ12" i="31"/>
  <c r="CEP12" i="31"/>
  <c r="CEN12" i="31"/>
  <c r="CEO12" i="31"/>
  <c r="CEL12" i="31"/>
  <c r="CEK12" i="31"/>
  <c r="CEI12" i="31"/>
  <c r="CEJ12" i="31"/>
  <c r="CEG12" i="31"/>
  <c r="CEF12" i="31"/>
  <c r="CED12" i="31"/>
  <c r="CEE12" i="31"/>
  <c r="CEA12" i="31"/>
  <c r="CDZ12" i="31"/>
  <c r="CDX12" i="31"/>
  <c r="CDY12" i="31"/>
  <c r="CDV12" i="31"/>
  <c r="CDU12" i="31"/>
  <c r="CDS12" i="31"/>
  <c r="CDT12" i="31"/>
  <c r="CDQ12" i="31"/>
  <c r="CDP12" i="31"/>
  <c r="CDN12" i="31"/>
  <c r="CDO12" i="31"/>
  <c r="CDK12" i="31"/>
  <c r="CDJ12" i="31"/>
  <c r="CDH12" i="31"/>
  <c r="CDI12" i="31"/>
  <c r="CDF12" i="31"/>
  <c r="CDE12" i="31"/>
  <c r="CDC12" i="31"/>
  <c r="CDD12" i="31"/>
  <c r="CDA12" i="31"/>
  <c r="CCZ12" i="31"/>
  <c r="CCX12" i="31"/>
  <c r="CCY12" i="31"/>
  <c r="CCU12" i="31"/>
  <c r="CCT12" i="31"/>
  <c r="CCS12" i="31"/>
  <c r="CCR12" i="31"/>
  <c r="CCP12" i="31"/>
  <c r="CCO12" i="31"/>
  <c r="CCM12" i="31"/>
  <c r="CCN12" i="31"/>
  <c r="CCK12" i="31"/>
  <c r="CCJ12" i="31"/>
  <c r="CCH12" i="31"/>
  <c r="CCI12" i="31"/>
  <c r="CCE12" i="31"/>
  <c r="CCD12" i="31"/>
  <c r="CCB12" i="31"/>
  <c r="CCC12" i="31"/>
  <c r="CBZ12" i="31"/>
  <c r="CBY12" i="31"/>
  <c r="CBW12" i="31"/>
  <c r="CBX12" i="31"/>
  <c r="CBU12" i="31"/>
  <c r="CBT12" i="31"/>
  <c r="CBR12" i="31"/>
  <c r="CBS12" i="31"/>
  <c r="CBO12" i="31"/>
  <c r="CBN12" i="31"/>
  <c r="CBL12" i="31"/>
  <c r="CBM12" i="31"/>
  <c r="CBJ12" i="31"/>
  <c r="CBI12" i="31"/>
  <c r="CBG12" i="31"/>
  <c r="CBH12" i="31"/>
  <c r="CBE12" i="31"/>
  <c r="CBD12" i="31"/>
  <c r="CBB12" i="31"/>
  <c r="CBC12" i="31"/>
  <c r="CAY12" i="31"/>
  <c r="CAX12" i="31"/>
  <c r="CAV12" i="31"/>
  <c r="CAW12" i="31"/>
  <c r="CAT12" i="31"/>
  <c r="CAS12" i="31"/>
  <c r="CAQ12" i="31"/>
  <c r="CAR12" i="31"/>
  <c r="CAO12" i="31"/>
  <c r="CAN12" i="31"/>
  <c r="CAM12" i="31"/>
  <c r="CAL12" i="31"/>
  <c r="CAI12" i="31"/>
  <c r="CAH12" i="31"/>
  <c r="CAF12" i="31"/>
  <c r="CAG12" i="31"/>
  <c r="CAD12" i="31"/>
  <c r="CAC12" i="31"/>
  <c r="CAA12" i="31"/>
  <c r="CAB12" i="31"/>
  <c r="BZY12" i="31"/>
  <c r="BZX12" i="31"/>
  <c r="BZV12" i="31"/>
  <c r="BZW12" i="31"/>
  <c r="BZS12" i="31"/>
  <c r="BZR12" i="31"/>
  <c r="BZP12" i="31"/>
  <c r="BZQ12" i="31"/>
  <c r="BZN12" i="31"/>
  <c r="BZM12" i="31"/>
  <c r="BZK12" i="31"/>
  <c r="BZL12" i="31"/>
  <c r="BZI12" i="31"/>
  <c r="BZH12" i="31"/>
  <c r="BZF12" i="31"/>
  <c r="BZG12" i="31"/>
  <c r="BZC12" i="31"/>
  <c r="BZB12" i="31"/>
  <c r="BYZ12" i="31"/>
  <c r="BZA12" i="31"/>
  <c r="BYX12" i="31"/>
  <c r="BYW12" i="31"/>
  <c r="BYU12" i="31"/>
  <c r="BYV12" i="31"/>
  <c r="BYS12" i="31"/>
  <c r="BYR12" i="31"/>
  <c r="BYP12" i="31"/>
  <c r="BYQ12" i="31"/>
  <c r="BYM12" i="31"/>
  <c r="BYL12" i="31"/>
  <c r="BYJ12" i="31"/>
  <c r="BYK12" i="31"/>
  <c r="BYH12" i="31"/>
  <c r="BYG12" i="31"/>
  <c r="BYE12" i="31"/>
  <c r="BYF12" i="31"/>
  <c r="BYC12" i="31"/>
  <c r="BYB12" i="31"/>
  <c r="BXZ12" i="31"/>
  <c r="BYA12" i="31"/>
  <c r="BXW12" i="31"/>
  <c r="BXV12" i="31"/>
  <c r="BXT12" i="31"/>
  <c r="BXU12" i="31"/>
  <c r="BXR12" i="31"/>
  <c r="BXQ12" i="31"/>
  <c r="BXO12" i="31"/>
  <c r="BXP12" i="31"/>
  <c r="BXM12" i="31"/>
  <c r="BXL12" i="31"/>
  <c r="BXJ12" i="31"/>
  <c r="BXK12" i="31"/>
  <c r="BXG12" i="31"/>
  <c r="BXF12" i="31"/>
  <c r="BXE12" i="31"/>
  <c r="BXD12" i="31"/>
  <c r="BXB12" i="31"/>
  <c r="BXA12" i="31"/>
  <c r="BWY12" i="31"/>
  <c r="BWZ12" i="31"/>
  <c r="BWW12" i="31"/>
  <c r="BWV12" i="31"/>
  <c r="BWT12" i="31"/>
  <c r="BWU12" i="31"/>
  <c r="BWQ12" i="31"/>
  <c r="BWP12" i="31"/>
  <c r="BWN12" i="31"/>
  <c r="BWO12" i="31"/>
  <c r="BWL12" i="31"/>
  <c r="BWK12" i="31"/>
  <c r="BWI12" i="31"/>
  <c r="BWJ12" i="31"/>
  <c r="BWG12" i="31"/>
  <c r="BWF12" i="31"/>
  <c r="BWD12" i="31"/>
  <c r="BWE12" i="31"/>
  <c r="BWA12" i="31"/>
  <c r="BVZ12" i="31"/>
  <c r="BVX12" i="31"/>
  <c r="BVY12" i="31"/>
  <c r="BVV12" i="31"/>
  <c r="BVU12" i="31"/>
  <c r="BVS12" i="31"/>
  <c r="BVT12" i="31"/>
  <c r="BVQ12" i="31"/>
  <c r="BVP12" i="31"/>
  <c r="BVN12" i="31"/>
  <c r="BVO12" i="31"/>
  <c r="BVK12" i="31"/>
  <c r="BVJ12" i="31"/>
  <c r="BVH12" i="31"/>
  <c r="BVI12" i="31"/>
  <c r="BVF12" i="31"/>
  <c r="BVE12" i="31"/>
  <c r="BVC12" i="31"/>
  <c r="BVD12" i="31"/>
  <c r="BVA12" i="31"/>
  <c r="BUZ12" i="31"/>
  <c r="BUX12" i="31"/>
  <c r="BUY12" i="31"/>
  <c r="BUU12" i="31"/>
  <c r="BUT12" i="31"/>
  <c r="BUR12" i="31"/>
  <c r="BUS12" i="31"/>
  <c r="BUP12" i="31"/>
  <c r="BUO12" i="31"/>
  <c r="BUM12" i="31"/>
  <c r="BUN12" i="31"/>
  <c r="BUK12" i="31"/>
  <c r="BUJ12" i="31"/>
  <c r="BUH12" i="31"/>
  <c r="BUI12" i="31"/>
  <c r="BUE12" i="31"/>
  <c r="BUD12" i="31"/>
  <c r="BUB12" i="31"/>
  <c r="BUC12" i="31"/>
  <c r="BTZ12" i="31"/>
  <c r="BTY12" i="31"/>
  <c r="BTW12" i="31"/>
  <c r="BTX12" i="31"/>
  <c r="BTU12" i="31"/>
  <c r="BTT12" i="31"/>
  <c r="BTR12" i="31"/>
  <c r="BTS12" i="31"/>
  <c r="BTO12" i="31"/>
  <c r="BTN12" i="31"/>
  <c r="BTL12" i="31"/>
  <c r="BTM12" i="31"/>
  <c r="BTJ12" i="31"/>
  <c r="BTI12" i="31"/>
  <c r="BTG12" i="31"/>
  <c r="BTH12" i="31"/>
  <c r="BTE12" i="31"/>
  <c r="BTD12" i="31"/>
  <c r="BTB12" i="31"/>
  <c r="BTC12" i="31"/>
  <c r="BSY12" i="31"/>
  <c r="BSX12" i="31"/>
  <c r="BSV12" i="31"/>
  <c r="BSW12" i="31"/>
  <c r="BST12" i="31"/>
  <c r="BSS12" i="31"/>
  <c r="BSQ12" i="31"/>
  <c r="BSR12" i="31"/>
  <c r="BSO12" i="31"/>
  <c r="BSN12" i="31"/>
  <c r="BSL12" i="31"/>
  <c r="BSM12" i="31"/>
  <c r="BSI12" i="31"/>
  <c r="BSH12" i="31"/>
  <c r="BSF12" i="31"/>
  <c r="BSG12" i="31"/>
  <c r="BSD12" i="31"/>
  <c r="BSC12" i="31"/>
  <c r="BSB12" i="31"/>
  <c r="BSA12" i="31"/>
  <c r="BRY12" i="31"/>
  <c r="BRX12" i="31"/>
  <c r="BRV12" i="31"/>
  <c r="BRW12" i="31"/>
  <c r="BRS12" i="31"/>
  <c r="BRR12" i="31"/>
  <c r="BRP12" i="31"/>
  <c r="BRQ12" i="31"/>
  <c r="BRN12" i="31"/>
  <c r="BRM12" i="31"/>
  <c r="BRK12" i="31"/>
  <c r="BRL12" i="31"/>
  <c r="BRI12" i="31"/>
  <c r="BRH12" i="31"/>
  <c r="BRF12" i="31"/>
  <c r="BRG12" i="31"/>
  <c r="BRC12" i="31"/>
  <c r="BRB12" i="31"/>
  <c r="BQZ12" i="31"/>
  <c r="BRA12" i="31"/>
  <c r="BQX12" i="31"/>
  <c r="BQW12" i="31"/>
  <c r="BQU12" i="31"/>
  <c r="BQV12" i="31"/>
  <c r="BQS12" i="31"/>
  <c r="BQR12" i="31"/>
  <c r="BQP12" i="31"/>
  <c r="BQQ12" i="31"/>
  <c r="BQM12" i="31"/>
  <c r="BQL12" i="31"/>
  <c r="BQJ12" i="31"/>
  <c r="BQK12" i="31"/>
  <c r="BQH12" i="31"/>
  <c r="BQG12" i="31"/>
  <c r="BQE12" i="31"/>
  <c r="BQF12" i="31"/>
  <c r="BQC12" i="31"/>
  <c r="BQB12" i="31"/>
  <c r="BPZ12" i="31"/>
  <c r="BQA12" i="31"/>
  <c r="BPW12" i="31"/>
  <c r="BPV12" i="31"/>
  <c r="BPT12" i="31"/>
  <c r="BPU12" i="31"/>
  <c r="BPR12" i="31"/>
  <c r="BPQ12" i="31"/>
  <c r="BPO12" i="31"/>
  <c r="BPP12" i="31"/>
  <c r="BPM12" i="31"/>
  <c r="BPL12" i="31"/>
  <c r="BPJ12" i="31"/>
  <c r="BPK12" i="31"/>
  <c r="BPG12" i="31"/>
  <c r="BPF12" i="31"/>
  <c r="BPD12" i="31"/>
  <c r="BPE12" i="31"/>
  <c r="BPB12" i="31"/>
  <c r="BPA12" i="31"/>
  <c r="BOY12" i="31"/>
  <c r="BOZ12" i="31"/>
  <c r="BOW12" i="31"/>
  <c r="BOV12" i="31"/>
  <c r="BOT12" i="31"/>
  <c r="BOU12" i="31"/>
  <c r="BOQ12" i="31"/>
  <c r="BOP12" i="31"/>
  <c r="BON12" i="31"/>
  <c r="BOO12" i="31"/>
  <c r="BOL12" i="31"/>
  <c r="BOK12" i="31"/>
  <c r="BOI12" i="31"/>
  <c r="BOJ12" i="31"/>
  <c r="BOG12" i="31"/>
  <c r="BOF12" i="31"/>
  <c r="BOD12" i="31"/>
  <c r="BOE12" i="31"/>
  <c r="BOA12" i="31"/>
  <c r="BNZ12" i="31"/>
  <c r="BNX12" i="31"/>
  <c r="BNY12" i="31"/>
  <c r="BNV12" i="31"/>
  <c r="BNU12" i="31"/>
  <c r="BNS12" i="31"/>
  <c r="BNT12" i="31"/>
  <c r="BNQ12" i="31"/>
  <c r="BNP12" i="31"/>
  <c r="BNN12" i="31"/>
  <c r="BNO12" i="31"/>
  <c r="BNK12" i="31"/>
  <c r="BNJ12" i="31"/>
  <c r="BNI12" i="31"/>
  <c r="BNH12" i="31"/>
  <c r="BNF12" i="31"/>
  <c r="BNE12" i="31"/>
  <c r="BNC12" i="31"/>
  <c r="BND12" i="31"/>
  <c r="BNA12" i="31"/>
  <c r="BMZ12" i="31"/>
  <c r="BMX12" i="31"/>
  <c r="BMY12" i="31"/>
  <c r="BMU12" i="31"/>
  <c r="BMT12" i="31"/>
  <c r="BMR12" i="31"/>
  <c r="BMS12" i="31"/>
  <c r="BMP12" i="31"/>
  <c r="BMO12" i="31"/>
  <c r="BMM12" i="31"/>
  <c r="BMN12" i="31"/>
  <c r="BMK12" i="31"/>
  <c r="BMJ12" i="31"/>
  <c r="BMH12" i="31"/>
  <c r="BMI12" i="31"/>
  <c r="BME12" i="31"/>
  <c r="BMD12" i="31"/>
  <c r="BMB12" i="31"/>
  <c r="BMC12" i="31"/>
  <c r="BLZ12" i="31"/>
  <c r="BLY12" i="31"/>
  <c r="BLW12" i="31"/>
  <c r="BLX12" i="31"/>
  <c r="BLU12" i="31"/>
  <c r="BLT12" i="31"/>
  <c r="BLR12" i="31"/>
  <c r="BLS12" i="31"/>
  <c r="BLO12" i="31"/>
  <c r="BLN12" i="31"/>
  <c r="BLL12" i="31"/>
  <c r="BLM12" i="31"/>
  <c r="BLJ12" i="31"/>
  <c r="BLI12" i="31"/>
  <c r="BLG12" i="31"/>
  <c r="BLH12" i="31"/>
  <c r="BLE12" i="31"/>
  <c r="BLD12" i="31"/>
  <c r="BLB12" i="31"/>
  <c r="BLC12" i="31"/>
  <c r="BKY12" i="31"/>
  <c r="BKX12" i="31"/>
  <c r="BKV12" i="31"/>
  <c r="BKW12" i="31"/>
  <c r="BKT12" i="31"/>
  <c r="BKS12" i="31"/>
  <c r="BKQ12" i="31"/>
  <c r="BKR12" i="31"/>
  <c r="BKO12" i="31"/>
  <c r="BKN12" i="31"/>
  <c r="BKL12" i="31"/>
  <c r="BKM12" i="31"/>
  <c r="BKI12" i="31"/>
  <c r="BKH12" i="31"/>
  <c r="BKF12" i="31"/>
  <c r="BKG12" i="31"/>
  <c r="BKD12" i="31"/>
  <c r="BKC12" i="31"/>
  <c r="BKB12" i="31"/>
  <c r="BKA12" i="31"/>
  <c r="BJY12" i="31"/>
  <c r="BJX12" i="31"/>
  <c r="BJV12" i="31"/>
  <c r="BJW12" i="31"/>
  <c r="BJS12" i="31"/>
  <c r="BJR12" i="31"/>
  <c r="BJP12" i="31"/>
  <c r="BJQ12" i="31"/>
  <c r="BJN12" i="31"/>
  <c r="BJM12" i="31"/>
  <c r="BJK12" i="31"/>
  <c r="BJL12" i="31"/>
  <c r="BJI12" i="31"/>
  <c r="BJH12" i="31"/>
  <c r="BJF12" i="31"/>
  <c r="BJG12" i="31"/>
  <c r="BJC12" i="31"/>
  <c r="BJB12" i="31"/>
  <c r="BIZ12" i="31"/>
  <c r="BJA12" i="31"/>
  <c r="BIX12" i="31"/>
  <c r="BIW12" i="31"/>
  <c r="BIU12" i="31"/>
  <c r="BIV12" i="31"/>
  <c r="BIS12" i="31"/>
  <c r="BIR12" i="31"/>
  <c r="BIP12" i="31"/>
  <c r="BIQ12" i="31"/>
  <c r="BIM12" i="31"/>
  <c r="BIL12" i="31"/>
  <c r="BIJ12" i="31"/>
  <c r="BIK12" i="31"/>
  <c r="BIH12" i="31"/>
  <c r="BIG12" i="31"/>
  <c r="BIE12" i="31"/>
  <c r="BIF12" i="31"/>
  <c r="BIC12" i="31"/>
  <c r="BIB12" i="31"/>
  <c r="BHZ12" i="31"/>
  <c r="BIA12" i="31"/>
  <c r="BHW12" i="31"/>
  <c r="BHV12" i="31"/>
  <c r="BHT12" i="31"/>
  <c r="BHU12" i="31"/>
  <c r="BHR12" i="31"/>
  <c r="BHQ12" i="31"/>
  <c r="BHO12" i="31"/>
  <c r="BHP12" i="31"/>
  <c r="BHM12" i="31"/>
  <c r="BHL12" i="31"/>
  <c r="BHJ12" i="31"/>
  <c r="BHK12" i="31"/>
  <c r="BHG12" i="31"/>
  <c r="BHF12" i="31"/>
  <c r="BHD12" i="31"/>
  <c r="BHE12" i="31"/>
  <c r="BHB12" i="31"/>
  <c r="BHC12" i="31" s="1"/>
  <c r="BHA12" i="31"/>
  <c r="BGY12" i="31"/>
  <c r="BGZ12" i="31"/>
  <c r="BGW12" i="31"/>
  <c r="BGV12" i="31"/>
  <c r="BGT12" i="31"/>
  <c r="BGU12" i="31"/>
  <c r="BGQ12" i="31"/>
  <c r="BGP12" i="31"/>
  <c r="BGN12" i="31"/>
  <c r="BGO12" i="31"/>
  <c r="BGL12" i="31"/>
  <c r="BGK12" i="31"/>
  <c r="BGI12" i="31"/>
  <c r="BGJ12" i="31"/>
  <c r="BGG12" i="31"/>
  <c r="BGF12" i="31"/>
  <c r="BGD12" i="31"/>
  <c r="BGE12" i="31"/>
  <c r="BGA12" i="31"/>
  <c r="BFZ12" i="31"/>
  <c r="BFX12" i="31"/>
  <c r="BFY12" i="31"/>
  <c r="BFV12" i="31"/>
  <c r="BFU12" i="31"/>
  <c r="BFS12" i="31"/>
  <c r="BFT12" i="31"/>
  <c r="BFQ12" i="31"/>
  <c r="BFP12" i="31"/>
  <c r="BFN12" i="31"/>
  <c r="BFO12" i="31"/>
  <c r="BFK12" i="31"/>
  <c r="BFJ12" i="31"/>
  <c r="BFH12" i="31"/>
  <c r="BFI12" i="31"/>
  <c r="BFF12" i="31"/>
  <c r="BFE12" i="31"/>
  <c r="BFC12" i="31"/>
  <c r="BFD12" i="31"/>
  <c r="BFA12" i="31"/>
  <c r="BEZ12" i="31"/>
  <c r="BEY12" i="31"/>
  <c r="BEX12" i="31"/>
  <c r="BEU12" i="31"/>
  <c r="BET12" i="31"/>
  <c r="BER12" i="31"/>
  <c r="BES12" i="31"/>
  <c r="BEP12" i="31"/>
  <c r="BEO12" i="31"/>
  <c r="BEM12" i="31"/>
  <c r="BEN12" i="31"/>
  <c r="BEK12" i="31"/>
  <c r="BEJ12" i="31"/>
  <c r="BEH12" i="31"/>
  <c r="BEI12" i="31"/>
  <c r="BEE12" i="31"/>
  <c r="BED12" i="31"/>
  <c r="BEB12" i="31"/>
  <c r="BEC12" i="31"/>
  <c r="BDZ12" i="31"/>
  <c r="BDY12" i="31"/>
  <c r="BDW12" i="31"/>
  <c r="BDX12" i="31"/>
  <c r="BDU12" i="31"/>
  <c r="BDT12" i="31"/>
  <c r="BDR12" i="31"/>
  <c r="BDS12" i="31"/>
  <c r="BDO12" i="31"/>
  <c r="BDP12" i="31" s="1"/>
  <c r="BDN12" i="31"/>
  <c r="BDL12" i="31"/>
  <c r="BDM12" i="31"/>
  <c r="BDJ12" i="31"/>
  <c r="BDI12" i="31"/>
  <c r="BDG12" i="31"/>
  <c r="BDH12" i="31"/>
  <c r="BDE12" i="31"/>
  <c r="BDD12" i="31"/>
  <c r="BDB12" i="31"/>
  <c r="BDC12" i="31"/>
  <c r="BCY12" i="31"/>
  <c r="BCX12" i="31"/>
  <c r="BCV12" i="31"/>
  <c r="BCW12" i="31"/>
  <c r="BCT12" i="31"/>
  <c r="BCS12" i="31"/>
  <c r="BCQ12" i="31"/>
  <c r="BCR12" i="31"/>
  <c r="BCO12" i="31"/>
  <c r="BCN12" i="31"/>
  <c r="BCL12" i="31"/>
  <c r="BCM12" i="31"/>
  <c r="BCI12" i="31"/>
  <c r="BCH12" i="31"/>
  <c r="BCF12" i="31"/>
  <c r="BCG12" i="31"/>
  <c r="BCD12" i="31"/>
  <c r="BCC12" i="31"/>
  <c r="BCA12" i="31"/>
  <c r="BCB12" i="31"/>
  <c r="BBY12" i="31"/>
  <c r="BBX12" i="31"/>
  <c r="BBV12" i="31"/>
  <c r="BBW12" i="31"/>
  <c r="BBS12" i="31"/>
  <c r="BBR12" i="31"/>
  <c r="BBP12" i="31"/>
  <c r="BBQ12" i="31"/>
  <c r="BBN12" i="31"/>
  <c r="BBM12" i="31"/>
  <c r="BBK12" i="31"/>
  <c r="BBL12" i="31"/>
  <c r="BBI12" i="31"/>
  <c r="BBH12" i="31"/>
  <c r="BBF12" i="31"/>
  <c r="BBG12" i="31"/>
  <c r="BBC12" i="31"/>
  <c r="BBB12" i="31"/>
  <c r="BAZ12" i="31"/>
  <c r="BBA12" i="31"/>
  <c r="BAX12" i="31"/>
  <c r="BAW12" i="31"/>
  <c r="BAU12" i="31"/>
  <c r="BAV12" i="31"/>
  <c r="BAS12" i="31"/>
  <c r="BAR12" i="31"/>
  <c r="BAP12" i="31"/>
  <c r="BAQ12" i="31"/>
  <c r="BAM12" i="31"/>
  <c r="BAL12" i="31"/>
  <c r="BAJ12" i="31"/>
  <c r="BAK12" i="31"/>
  <c r="BAH12" i="31"/>
  <c r="BAG12" i="31"/>
  <c r="BAE12" i="31"/>
  <c r="BAF12" i="31"/>
  <c r="BAC12" i="31"/>
  <c r="BAB12" i="31"/>
  <c r="AZZ12" i="31"/>
  <c r="BAA12" i="31"/>
  <c r="AZW12" i="31"/>
  <c r="AZV12" i="31"/>
  <c r="AZU12" i="31"/>
  <c r="AZT12" i="31"/>
  <c r="AZR12" i="31"/>
  <c r="AZQ12" i="31"/>
  <c r="AZO12" i="31"/>
  <c r="AZP12" i="31"/>
  <c r="AZM12" i="31"/>
  <c r="AZL12" i="31"/>
  <c r="AZJ12" i="31"/>
  <c r="AZK12" i="31"/>
  <c r="AZG12" i="31"/>
  <c r="AZF12" i="31"/>
  <c r="AZD12" i="31"/>
  <c r="AZE12" i="31"/>
  <c r="AZB12" i="31"/>
  <c r="AZA12" i="31"/>
  <c r="AYY12" i="31"/>
  <c r="AYZ12" i="31"/>
  <c r="AYW12" i="31"/>
  <c r="AYV12" i="31"/>
  <c r="AYT12" i="31"/>
  <c r="AYU12" i="31"/>
  <c r="AYQ12" i="31"/>
  <c r="AYP12" i="31"/>
  <c r="AYN12" i="31"/>
  <c r="AYO12" i="31"/>
  <c r="AYL12" i="31"/>
  <c r="AYK12" i="31"/>
  <c r="AYI12" i="31"/>
  <c r="AYJ12" i="31"/>
  <c r="AYG12" i="31"/>
  <c r="AYF12" i="31"/>
  <c r="AYD12" i="31"/>
  <c r="AYE12" i="31"/>
  <c r="AYA12" i="31"/>
  <c r="AXZ12" i="31"/>
  <c r="AXX12" i="31"/>
  <c r="AXY12" i="31"/>
  <c r="AXV12" i="31"/>
  <c r="AXU12" i="31"/>
  <c r="AXS12" i="31"/>
  <c r="AXT12" i="31"/>
  <c r="AXQ12" i="31"/>
  <c r="AXP12" i="31"/>
  <c r="AXN12" i="31"/>
  <c r="AXO12" i="31"/>
  <c r="AXK12" i="31"/>
  <c r="AXJ12" i="31"/>
  <c r="AXH12" i="31"/>
  <c r="AXI12" i="31"/>
  <c r="AXF12" i="31"/>
  <c r="AXE12" i="31"/>
  <c r="AXC12" i="31"/>
  <c r="AXD12" i="31"/>
  <c r="AXA12" i="31"/>
  <c r="AWZ12" i="31"/>
  <c r="AWX12" i="31"/>
  <c r="AWY12" i="31"/>
  <c r="AWU12" i="31"/>
  <c r="AWV12" i="31" s="1"/>
  <c r="AWT12" i="31"/>
  <c r="AWR12" i="31"/>
  <c r="AWS12" i="31"/>
  <c r="AWP12" i="31"/>
  <c r="AWO12" i="31"/>
  <c r="AWM12" i="31"/>
  <c r="AWN12" i="31"/>
  <c r="AWK12" i="31"/>
  <c r="AWJ12" i="31"/>
  <c r="AWH12" i="31"/>
  <c r="AWI12" i="31"/>
  <c r="AWE12" i="31"/>
  <c r="AWD12" i="31"/>
  <c r="AWB12" i="31"/>
  <c r="AWC12" i="31"/>
  <c r="AVZ12" i="31"/>
  <c r="AVY12" i="31"/>
  <c r="AVW12" i="31"/>
  <c r="AVX12" i="31"/>
  <c r="AVU12" i="31"/>
  <c r="AVT12" i="31"/>
  <c r="AVR12" i="31"/>
  <c r="AVS12" i="31"/>
  <c r="AVO12" i="31"/>
  <c r="AVN12" i="31"/>
  <c r="AVL12" i="31"/>
  <c r="AVM12" i="31"/>
  <c r="AVJ12" i="31"/>
  <c r="AVI12" i="31"/>
  <c r="AVG12" i="31"/>
  <c r="AVH12" i="31"/>
  <c r="AVE12" i="31"/>
  <c r="AVD12" i="31"/>
  <c r="AVB12" i="31"/>
  <c r="AVC12" i="31"/>
  <c r="AUY12" i="31"/>
  <c r="AUX12" i="31"/>
  <c r="AUV12" i="31"/>
  <c r="AUW12" i="31"/>
  <c r="AUT12" i="31"/>
  <c r="AUS12" i="31"/>
  <c r="AUQ12" i="31"/>
  <c r="AUR12" i="31"/>
  <c r="AUO12" i="31"/>
  <c r="AUN12" i="31"/>
  <c r="AUL12" i="31"/>
  <c r="AUM12" i="31"/>
  <c r="AUI12" i="31"/>
  <c r="AUH12" i="31"/>
  <c r="AUF12" i="31"/>
  <c r="AUG12" i="31"/>
  <c r="AUD12" i="31"/>
  <c r="AUC12" i="31"/>
  <c r="AUB12" i="31"/>
  <c r="AUA12" i="31"/>
  <c r="ATY12" i="31"/>
  <c r="ATX12" i="31"/>
  <c r="ATV12" i="31"/>
  <c r="ATW12" i="31"/>
  <c r="ATS12" i="31"/>
  <c r="ATR12" i="31"/>
  <c r="ATP12" i="31"/>
  <c r="ATQ12" i="31"/>
  <c r="ATN12" i="31"/>
  <c r="ATM12" i="31"/>
  <c r="ATK12" i="31"/>
  <c r="ATL12" i="31"/>
  <c r="ATI12" i="31"/>
  <c r="ATH12" i="31"/>
  <c r="ATF12" i="31"/>
  <c r="ATG12" i="31"/>
  <c r="ATC12" i="31"/>
  <c r="ATB12" i="31"/>
  <c r="ASZ12" i="31"/>
  <c r="ATA12" i="31"/>
  <c r="ASX12" i="31"/>
  <c r="ASW12" i="31"/>
  <c r="ASU12" i="31"/>
  <c r="ASV12" i="31"/>
  <c r="ASS12" i="31"/>
  <c r="ASR12" i="31"/>
  <c r="ASP12" i="31"/>
  <c r="ASQ12" i="31"/>
  <c r="ASM12" i="31"/>
  <c r="ASL12" i="31"/>
  <c r="ASJ12" i="31"/>
  <c r="ASK12" i="31"/>
  <c r="ASH12" i="31"/>
  <c r="ASG12" i="31"/>
  <c r="ASE12" i="31"/>
  <c r="ASF12" i="31"/>
  <c r="ASC12" i="31"/>
  <c r="ASB12" i="31"/>
  <c r="ARZ12" i="31"/>
  <c r="ASA12" i="31"/>
  <c r="ARW12" i="31"/>
  <c r="ARV12" i="31"/>
  <c r="ART12" i="31"/>
  <c r="ARU12" i="31"/>
  <c r="ARR12" i="31"/>
  <c r="ARQ12" i="31"/>
  <c r="ARO12" i="31"/>
  <c r="ARP12" i="31"/>
  <c r="ARM12" i="31"/>
  <c r="ARL12" i="31"/>
  <c r="ARJ12" i="31"/>
  <c r="ARK12" i="31"/>
  <c r="ARG12" i="31"/>
  <c r="ARF12" i="31"/>
  <c r="ARD12" i="31"/>
  <c r="ARE12" i="31"/>
  <c r="ARB12" i="31"/>
  <c r="ARA12" i="31"/>
  <c r="AQY12" i="31"/>
  <c r="AQZ12" i="31"/>
  <c r="AQW12" i="31"/>
  <c r="AQV12" i="31"/>
  <c r="AQU12" i="31"/>
  <c r="AQT12" i="31"/>
  <c r="AQQ12" i="31"/>
  <c r="AQP12" i="31"/>
  <c r="AQN12" i="31"/>
  <c r="AQO12" i="31"/>
  <c r="AQL12" i="31"/>
  <c r="AQK12" i="31"/>
  <c r="AQI12" i="31"/>
  <c r="AQJ12" i="31"/>
  <c r="AQG12" i="31"/>
  <c r="AQF12" i="31"/>
  <c r="AQD12" i="31"/>
  <c r="AQE12" i="31"/>
  <c r="AQA12" i="31"/>
  <c r="APZ12" i="31"/>
  <c r="APX12" i="31"/>
  <c r="APY12" i="31"/>
  <c r="APV12" i="31"/>
  <c r="APU12" i="31"/>
  <c r="APS12" i="31"/>
  <c r="APT12" i="31"/>
  <c r="APQ12" i="31"/>
  <c r="APP12" i="31"/>
  <c r="APN12" i="31"/>
  <c r="APO12" i="31"/>
  <c r="APK12" i="31"/>
  <c r="APJ12" i="31"/>
  <c r="APH12" i="31"/>
  <c r="API12" i="31"/>
  <c r="APF12" i="31"/>
  <c r="APE12" i="31"/>
  <c r="APC12" i="31"/>
  <c r="APD12" i="31"/>
  <c r="APA12" i="31"/>
  <c r="AOZ12" i="31"/>
  <c r="AOX12" i="31"/>
  <c r="AOY12" i="31"/>
  <c r="AOU12" i="31"/>
  <c r="AOT12" i="31"/>
  <c r="AOR12" i="31"/>
  <c r="AOS12" i="31"/>
  <c r="AOP12" i="31"/>
  <c r="AOO12" i="31"/>
  <c r="AOM12" i="31"/>
  <c r="AON12" i="31"/>
  <c r="AOK12" i="31"/>
  <c r="AOJ12" i="31"/>
  <c r="AOH12" i="31"/>
  <c r="AOI12" i="31"/>
  <c r="AOE12" i="31"/>
  <c r="AOD12" i="31"/>
  <c r="AOB12" i="31"/>
  <c r="AOC12" i="31"/>
  <c r="ANZ12" i="31"/>
  <c r="ANY12" i="31"/>
  <c r="ANW12" i="31"/>
  <c r="ANX12" i="31"/>
  <c r="ANU12" i="31"/>
  <c r="ANT12" i="31"/>
  <c r="ANR12" i="31"/>
  <c r="ANS12" i="31"/>
  <c r="ANO12" i="31"/>
  <c r="ANN12" i="31"/>
  <c r="ANL12" i="31"/>
  <c r="ANM12" i="31"/>
  <c r="ANJ12" i="31"/>
  <c r="ANI12" i="31"/>
  <c r="ANG12" i="31"/>
  <c r="ANH12" i="31"/>
  <c r="ANE12" i="31"/>
  <c r="ANF12" i="31" s="1"/>
  <c r="AND12" i="31"/>
  <c r="ANC12" i="31"/>
  <c r="ANB12" i="31"/>
  <c r="AMY12" i="31"/>
  <c r="AMX12" i="31"/>
  <c r="AMV12" i="31"/>
  <c r="AMW12" i="31"/>
  <c r="AMT12" i="31"/>
  <c r="AMS12" i="31"/>
  <c r="AMQ12" i="31"/>
  <c r="AMR12" i="31"/>
  <c r="AMO12" i="31"/>
  <c r="AMN12" i="31"/>
  <c r="AML12" i="31"/>
  <c r="AMM12" i="31"/>
  <c r="AMI12" i="31"/>
  <c r="AMJ12" i="31" s="1"/>
  <c r="AMH12" i="31"/>
  <c r="AMF12" i="31"/>
  <c r="AMG12" i="31"/>
  <c r="AMD12" i="31"/>
  <c r="AMC12" i="31"/>
  <c r="AMA12" i="31"/>
  <c r="AMB12" i="31"/>
  <c r="ALY12" i="31"/>
  <c r="ALX12" i="31"/>
  <c r="ALV12" i="31"/>
  <c r="ALW12" i="31"/>
  <c r="ALS12" i="31"/>
  <c r="ALR12" i="31"/>
  <c r="ALP12" i="31"/>
  <c r="ALQ12" i="31"/>
  <c r="ALN12" i="31"/>
  <c r="ALM12" i="31"/>
  <c r="ALK12" i="31"/>
  <c r="ALL12" i="31"/>
  <c r="ALI12" i="31"/>
  <c r="ALH12" i="31"/>
  <c r="ALF12" i="31"/>
  <c r="ALG12" i="31"/>
  <c r="ALC12" i="31"/>
  <c r="ALB12" i="31"/>
  <c r="AKZ12" i="31"/>
  <c r="ALA12" i="31"/>
  <c r="AKX12" i="31"/>
  <c r="AKW12" i="31"/>
  <c r="AKU12" i="31"/>
  <c r="AKV12" i="31"/>
  <c r="AKS12" i="31"/>
  <c r="AKR12" i="31"/>
  <c r="AKP12" i="31"/>
  <c r="AKQ12" i="31"/>
  <c r="AKM12" i="31"/>
  <c r="AKL12" i="31"/>
  <c r="AKJ12" i="31"/>
  <c r="AKK12" i="31"/>
  <c r="AKH12" i="31"/>
  <c r="AKG12" i="31"/>
  <c r="AKE12" i="31"/>
  <c r="AKF12" i="31"/>
  <c r="AKC12" i="31"/>
  <c r="AKB12" i="31"/>
  <c r="AJZ12" i="31"/>
  <c r="AKA12" i="31"/>
  <c r="AJW12" i="31"/>
  <c r="AJX12" i="31" s="1"/>
  <c r="AJV12" i="31"/>
  <c r="AJU12" i="31"/>
  <c r="AJT12" i="31"/>
  <c r="AJR12" i="31"/>
  <c r="AJQ12" i="31"/>
  <c r="AJO12" i="31"/>
  <c r="AJP12" i="31"/>
  <c r="AJM12" i="31"/>
  <c r="AJL12" i="31"/>
  <c r="AJJ12" i="31"/>
  <c r="AJK12" i="31"/>
  <c r="AJG12" i="31"/>
  <c r="AJF12" i="31"/>
  <c r="AJD12" i="31"/>
  <c r="AJE12" i="31"/>
  <c r="AJB12" i="31"/>
  <c r="AJA12" i="31"/>
  <c r="AIY12" i="31"/>
  <c r="AIZ12" i="31"/>
  <c r="AIW12" i="31"/>
  <c r="AIX12" i="31" s="1"/>
  <c r="AIV12" i="31"/>
  <c r="AIT12" i="31"/>
  <c r="AIU12" i="31"/>
  <c r="AIQ12" i="31"/>
  <c r="AIP12" i="31"/>
  <c r="AIN12" i="31"/>
  <c r="AIO12" i="31"/>
  <c r="AIL12" i="31"/>
  <c r="AIK12" i="31"/>
  <c r="AII12" i="31"/>
  <c r="AIJ12" i="31"/>
  <c r="AIG12" i="31"/>
  <c r="AIF12" i="31"/>
  <c r="AID12" i="31"/>
  <c r="AIE12" i="31"/>
  <c r="AIA12" i="31"/>
  <c r="AHZ12" i="31"/>
  <c r="AHX12" i="31"/>
  <c r="AHY12" i="31"/>
  <c r="AHV12" i="31"/>
  <c r="AHU12" i="31"/>
  <c r="AHS12" i="31"/>
  <c r="AHT12" i="31"/>
  <c r="AHQ12" i="31"/>
  <c r="AHP12" i="31"/>
  <c r="AHN12" i="31"/>
  <c r="AHO12" i="31"/>
  <c r="AHK12" i="31"/>
  <c r="AHJ12" i="31"/>
  <c r="AHH12" i="31"/>
  <c r="AHI12" i="31"/>
  <c r="AHF12" i="31"/>
  <c r="AHE12" i="31"/>
  <c r="AHC12" i="31"/>
  <c r="AHD12" i="31"/>
  <c r="AHA12" i="31"/>
  <c r="AGZ12" i="31"/>
  <c r="AGX12" i="31"/>
  <c r="AGY12" i="31"/>
  <c r="AGU12" i="31"/>
  <c r="AGT12" i="31"/>
  <c r="AGR12" i="31"/>
  <c r="AGS12" i="31"/>
  <c r="AGP12" i="31"/>
  <c r="AGO12" i="31"/>
  <c r="AGN12" i="31"/>
  <c r="AGM12" i="31"/>
  <c r="AGK12" i="31"/>
  <c r="AGJ12" i="31"/>
  <c r="AGH12" i="31"/>
  <c r="AGI12" i="31"/>
  <c r="AGE12" i="31"/>
  <c r="AGD12" i="31"/>
  <c r="AGB12" i="31"/>
  <c r="AGC12" i="31"/>
  <c r="AFZ12" i="31"/>
  <c r="AFY12" i="31"/>
  <c r="AFW12" i="31"/>
  <c r="AFX12" i="31"/>
  <c r="AFU12" i="31"/>
  <c r="AFT12" i="31"/>
  <c r="AFR12" i="31"/>
  <c r="AFS12" i="31"/>
  <c r="AFO12" i="31"/>
  <c r="AFN12" i="31"/>
  <c r="AFL12" i="31"/>
  <c r="AFM12" i="31"/>
  <c r="AFJ12" i="31"/>
  <c r="AFI12" i="31"/>
  <c r="AFG12" i="31"/>
  <c r="AFH12" i="31"/>
  <c r="AFE12" i="31"/>
  <c r="AFD12" i="31"/>
  <c r="AFB12" i="31"/>
  <c r="AFC12" i="31"/>
  <c r="AEY12" i="31"/>
  <c r="AEX12" i="31"/>
  <c r="AEW12" i="31"/>
  <c r="AEV12" i="31"/>
  <c r="AET12" i="31"/>
  <c r="AES12" i="31"/>
  <c r="AEQ12" i="31"/>
  <c r="AER12" i="31"/>
  <c r="AEO12" i="31"/>
  <c r="AEN12" i="31"/>
  <c r="AEL12" i="31"/>
  <c r="AEM12" i="31"/>
  <c r="AEI12" i="31"/>
  <c r="AEH12" i="31"/>
  <c r="AEF12" i="31"/>
  <c r="AEG12" i="31"/>
  <c r="AED12" i="31"/>
  <c r="AEC12" i="31"/>
  <c r="AEA12" i="31"/>
  <c r="AEB12" i="31"/>
  <c r="ADY12" i="31"/>
  <c r="ADX12" i="31"/>
  <c r="ADV12" i="31"/>
  <c r="ADW12" i="31"/>
  <c r="ADS12" i="31"/>
  <c r="ADR12" i="31"/>
  <c r="ADP12" i="31"/>
  <c r="ADQ12" i="31"/>
  <c r="ADN12" i="31"/>
  <c r="ADM12" i="31"/>
  <c r="ADK12" i="31"/>
  <c r="ADL12" i="31"/>
  <c r="ADI12" i="31"/>
  <c r="ADH12" i="31"/>
  <c r="ADF12" i="31"/>
  <c r="ADG12" i="31"/>
  <c r="ADC12" i="31"/>
  <c r="ADB12" i="31"/>
  <c r="ACZ12" i="31"/>
  <c r="ADA12" i="31"/>
  <c r="ACX12" i="31"/>
  <c r="ACW12" i="31"/>
  <c r="ACU12" i="31"/>
  <c r="ACV12" i="31"/>
  <c r="ACS12" i="31"/>
  <c r="ACR12" i="31"/>
  <c r="ACP12" i="31"/>
  <c r="ACQ12" i="31"/>
  <c r="ACM12" i="31"/>
  <c r="ACL12" i="31"/>
  <c r="ACJ12" i="31"/>
  <c r="ACK12" i="31"/>
  <c r="ACH12" i="31"/>
  <c r="ACG12" i="31"/>
  <c r="ACE12" i="31"/>
  <c r="ACF12" i="31"/>
  <c r="ACC12" i="31"/>
  <c r="ACB12" i="31"/>
  <c r="ABZ12" i="31"/>
  <c r="ACA12" i="31"/>
  <c r="ABW12" i="31"/>
  <c r="ABV12" i="31"/>
  <c r="ABT12" i="31"/>
  <c r="ABU12" i="31"/>
  <c r="ABR12" i="31"/>
  <c r="ABQ12" i="31"/>
  <c r="ABO12" i="31"/>
  <c r="ABP12" i="31"/>
  <c r="ABM12" i="31"/>
  <c r="ABL12" i="31"/>
  <c r="ABJ12" i="31"/>
  <c r="ABK12" i="31"/>
  <c r="ABG12" i="31"/>
  <c r="ABF12" i="31"/>
  <c r="ABE12" i="31"/>
  <c r="ABD12" i="31"/>
  <c r="ABB12" i="31"/>
  <c r="ABA12" i="31"/>
  <c r="AAY12" i="31"/>
  <c r="AAZ12" i="31"/>
  <c r="AAW12" i="31"/>
  <c r="AAV12" i="31"/>
  <c r="AAT12" i="31"/>
  <c r="AAU12" i="31"/>
  <c r="AAQ12" i="31"/>
  <c r="AAP12" i="31"/>
  <c r="AAN12" i="31"/>
  <c r="AAO12" i="31"/>
  <c r="AAL12" i="31"/>
  <c r="AAK12" i="31"/>
  <c r="AAI12" i="31"/>
  <c r="AAJ12" i="31"/>
  <c r="AAG12" i="31"/>
  <c r="AAF12" i="31"/>
  <c r="AAD12" i="31"/>
  <c r="AAE12" i="31"/>
  <c r="AAA12" i="31"/>
  <c r="ZZ12" i="31"/>
  <c r="ZX12" i="31"/>
  <c r="ZY12" i="31"/>
  <c r="ZV12" i="31"/>
  <c r="ZU12" i="31"/>
  <c r="ZS12" i="31"/>
  <c r="ZT12" i="31"/>
  <c r="ZQ12" i="31"/>
  <c r="ZP12" i="31"/>
  <c r="ZN12" i="31"/>
  <c r="ZO12" i="31"/>
  <c r="ZK12" i="31"/>
  <c r="ZJ12" i="31"/>
  <c r="ZH12" i="31"/>
  <c r="ZI12" i="31"/>
  <c r="ZF12" i="31"/>
  <c r="ZE12" i="31"/>
  <c r="ZC12" i="31"/>
  <c r="ZD12" i="31"/>
  <c r="ZA12" i="31"/>
  <c r="YZ12" i="31"/>
  <c r="YX12" i="31"/>
  <c r="YY12" i="31"/>
  <c r="YU12" i="31"/>
  <c r="YT12" i="31"/>
  <c r="YR12" i="31"/>
  <c r="YS12" i="31"/>
  <c r="YP12" i="31"/>
  <c r="YO12" i="31"/>
  <c r="YM12" i="31"/>
  <c r="YN12" i="31"/>
  <c r="YK12" i="31"/>
  <c r="YJ12" i="31"/>
  <c r="YH12" i="31"/>
  <c r="YI12" i="31"/>
  <c r="YE12" i="31"/>
  <c r="YD12" i="31"/>
  <c r="YB12" i="31"/>
  <c r="YC12" i="31"/>
  <c r="XZ12" i="31"/>
  <c r="XY12" i="31"/>
  <c r="XW12" i="31"/>
  <c r="XX12" i="31"/>
  <c r="XU12" i="31"/>
  <c r="XT12" i="31"/>
  <c r="XR12" i="31"/>
  <c r="XS12" i="31"/>
  <c r="XO12" i="31"/>
  <c r="XN12" i="31"/>
  <c r="XL12" i="31"/>
  <c r="XM12" i="31"/>
  <c r="XJ12" i="31"/>
  <c r="XI12" i="31"/>
  <c r="XG12" i="31"/>
  <c r="XH12" i="31"/>
  <c r="XE12" i="31"/>
  <c r="XD12" i="31"/>
  <c r="XB12" i="31"/>
  <c r="XC12" i="31"/>
  <c r="WY12" i="31"/>
  <c r="WX12" i="31"/>
  <c r="WV12" i="31"/>
  <c r="WW12" i="31"/>
  <c r="WT12" i="31"/>
  <c r="WS12" i="31"/>
  <c r="WQ12" i="31"/>
  <c r="WR12" i="31"/>
  <c r="WO12" i="31"/>
  <c r="WN12" i="31"/>
  <c r="WL12" i="31"/>
  <c r="WM12" i="31"/>
  <c r="WI12" i="31"/>
  <c r="WH12" i="31"/>
  <c r="WF12" i="31"/>
  <c r="WG12" i="31"/>
  <c r="WD12" i="31"/>
  <c r="WC12" i="31"/>
  <c r="WA12" i="31"/>
  <c r="WB12" i="31"/>
  <c r="VY12" i="31"/>
  <c r="VX12" i="31"/>
  <c r="VV12" i="31"/>
  <c r="VW12" i="31"/>
  <c r="VS12" i="31"/>
  <c r="VR12" i="31"/>
  <c r="VP12" i="31"/>
  <c r="VQ12" i="31"/>
  <c r="VN12" i="31"/>
  <c r="VM12" i="31"/>
  <c r="VK12" i="31"/>
  <c r="VL12" i="31"/>
  <c r="VI12" i="31"/>
  <c r="VH12" i="31"/>
  <c r="VF12" i="31"/>
  <c r="VG12" i="31"/>
  <c r="VC12" i="31"/>
  <c r="VB12" i="31"/>
  <c r="UZ12" i="31"/>
  <c r="VA12" i="31"/>
  <c r="UX12" i="31"/>
  <c r="UW12" i="31"/>
  <c r="UV12" i="31"/>
  <c r="UU12" i="31"/>
  <c r="US12" i="31"/>
  <c r="UR12" i="31"/>
  <c r="UP12" i="31"/>
  <c r="UQ12" i="31"/>
  <c r="UM12" i="31"/>
  <c r="UL12" i="31"/>
  <c r="UJ12" i="31"/>
  <c r="UK12" i="31"/>
  <c r="UH12" i="31"/>
  <c r="UG12" i="31"/>
  <c r="UE12" i="31"/>
  <c r="UF12" i="31"/>
  <c r="UC12" i="31"/>
  <c r="UB12" i="31"/>
  <c r="TZ12" i="31"/>
  <c r="UA12" i="31"/>
  <c r="TW12" i="31"/>
  <c r="TV12" i="31"/>
  <c r="TT12" i="31"/>
  <c r="TU12" i="31"/>
  <c r="TR12" i="31"/>
  <c r="TQ12" i="31"/>
  <c r="TO12" i="31"/>
  <c r="TP12" i="31"/>
  <c r="TM12" i="31"/>
  <c r="TL12" i="31"/>
  <c r="TJ12" i="31"/>
  <c r="TK12" i="31"/>
  <c r="TG12" i="31"/>
  <c r="TF12" i="31"/>
  <c r="TD12" i="31"/>
  <c r="TE12" i="31"/>
  <c r="TB12" i="31"/>
  <c r="TA12" i="31"/>
  <c r="SY12" i="31"/>
  <c r="SZ12" i="31"/>
  <c r="SW12" i="31"/>
  <c r="SV12" i="31"/>
  <c r="ST12" i="31"/>
  <c r="SU12" i="31"/>
  <c r="SQ12" i="31"/>
  <c r="SP12" i="31"/>
  <c r="SN12" i="31"/>
  <c r="SO12" i="31"/>
  <c r="SL12" i="31"/>
  <c r="SK12" i="31"/>
  <c r="SI12" i="31"/>
  <c r="SJ12" i="31"/>
  <c r="SG12" i="31"/>
  <c r="SF12" i="31"/>
  <c r="SD12" i="31"/>
  <c r="SE12" i="31"/>
  <c r="SA12" i="31"/>
  <c r="RZ12" i="31"/>
  <c r="RX12" i="31"/>
  <c r="RY12" i="31"/>
  <c r="RV12" i="31"/>
  <c r="RU12" i="31"/>
  <c r="RS12" i="31"/>
  <c r="RT12" i="31"/>
  <c r="RQ12" i="31"/>
  <c r="RP12" i="31"/>
  <c r="RN12" i="31"/>
  <c r="RO12" i="31"/>
  <c r="RK12" i="31"/>
  <c r="RJ12" i="31"/>
  <c r="RH12" i="31"/>
  <c r="RI12" i="31"/>
  <c r="RF12" i="31"/>
  <c r="RE12" i="31"/>
  <c r="RC12" i="31"/>
  <c r="RD12" i="31"/>
  <c r="RA12" i="31"/>
  <c r="RB12" i="31" s="1"/>
  <c r="QZ12" i="31"/>
  <c r="QY12" i="31"/>
  <c r="QX12" i="31"/>
  <c r="QU12" i="31"/>
  <c r="QT12" i="31"/>
  <c r="QR12" i="31"/>
  <c r="QS12" i="31"/>
  <c r="QP12" i="31"/>
  <c r="QO12" i="31"/>
  <c r="QM12" i="31"/>
  <c r="QN12" i="31"/>
  <c r="QK12" i="31"/>
  <c r="QJ12" i="31"/>
  <c r="QH12" i="31"/>
  <c r="QI12" i="31"/>
  <c r="QE12" i="31"/>
  <c r="QD12" i="31"/>
  <c r="QB12" i="31"/>
  <c r="QC12" i="31"/>
  <c r="PZ12" i="31"/>
  <c r="PY12" i="31"/>
  <c r="PW12" i="31"/>
  <c r="PX12" i="31"/>
  <c r="PU12" i="31"/>
  <c r="PT12" i="31"/>
  <c r="PR12" i="31"/>
  <c r="PS12" i="31"/>
  <c r="PO12" i="31"/>
  <c r="PN12" i="31"/>
  <c r="PL12" i="31"/>
  <c r="PM12" i="31"/>
  <c r="PJ12" i="31"/>
  <c r="PI12" i="31"/>
  <c r="PH12" i="31"/>
  <c r="PG12" i="31"/>
  <c r="PE12" i="31"/>
  <c r="PD12" i="31"/>
  <c r="PB12" i="31"/>
  <c r="PC12" i="31"/>
  <c r="OY12" i="31"/>
  <c r="OX12" i="31"/>
  <c r="OV12" i="31"/>
  <c r="OW12" i="31"/>
  <c r="OT12" i="31"/>
  <c r="OS12" i="31"/>
  <c r="OQ12" i="31"/>
  <c r="OR12" i="31"/>
  <c r="OO12" i="31"/>
  <c r="ON12" i="31"/>
  <c r="OL12" i="31"/>
  <c r="OM12" i="31"/>
  <c r="OI12" i="31"/>
  <c r="OH12" i="31"/>
  <c r="OF12" i="31"/>
  <c r="OG12" i="31"/>
  <c r="OD12" i="31"/>
  <c r="OC12" i="31"/>
  <c r="OA12" i="31"/>
  <c r="OB12" i="31"/>
  <c r="NY12" i="31"/>
  <c r="NX12" i="31"/>
  <c r="NV12" i="31"/>
  <c r="NW12" i="31"/>
  <c r="NS12" i="31"/>
  <c r="NR12" i="31"/>
  <c r="NP12" i="31"/>
  <c r="NQ12" i="31"/>
  <c r="NN12" i="31"/>
  <c r="NM12" i="31"/>
  <c r="NK12" i="31"/>
  <c r="NL12" i="31"/>
  <c r="NI12" i="31"/>
  <c r="NH12" i="31"/>
  <c r="NF12" i="31"/>
  <c r="NG12" i="31"/>
  <c r="NC12" i="31"/>
  <c r="NB12" i="31"/>
  <c r="NA12" i="31"/>
  <c r="MZ12" i="31"/>
  <c r="MX12" i="31"/>
  <c r="MW12" i="31"/>
  <c r="MU12" i="31"/>
  <c r="MV12" i="31"/>
  <c r="MS12" i="31"/>
  <c r="MR12" i="31"/>
  <c r="MP12" i="31"/>
  <c r="MQ12" i="31"/>
  <c r="MM12" i="31"/>
  <c r="ML12" i="31"/>
  <c r="MJ12" i="31"/>
  <c r="MK12" i="31"/>
  <c r="MH12" i="31"/>
  <c r="MG12" i="31"/>
  <c r="ME12" i="31"/>
  <c r="MF12" i="31"/>
  <c r="MC12" i="31"/>
  <c r="MB12" i="31"/>
  <c r="LZ12" i="31"/>
  <c r="MA12" i="31"/>
  <c r="LW12" i="31"/>
  <c r="LV12" i="31"/>
  <c r="LT12" i="31"/>
  <c r="LU12" i="31"/>
  <c r="LR12" i="31"/>
  <c r="LQ12" i="31"/>
  <c r="LO12" i="31"/>
  <c r="LP12" i="31"/>
  <c r="LM12" i="31"/>
  <c r="LL12" i="31"/>
  <c r="LJ12" i="31"/>
  <c r="LK12" i="31"/>
  <c r="LG12" i="31"/>
  <c r="LF12" i="31"/>
  <c r="LD12" i="31"/>
  <c r="LE12" i="31"/>
  <c r="LB12" i="31"/>
  <c r="LA12" i="31"/>
  <c r="KY12" i="31"/>
  <c r="KZ12" i="31"/>
  <c r="KW12" i="31"/>
  <c r="KV12" i="31"/>
  <c r="KT12" i="31"/>
  <c r="KU12" i="31"/>
  <c r="KQ12" i="31"/>
  <c r="KP12" i="31"/>
  <c r="KN12" i="31"/>
  <c r="KO12" i="31"/>
  <c r="KL12" i="31"/>
  <c r="KK12" i="31"/>
  <c r="KI12" i="31"/>
  <c r="KJ12" i="31"/>
  <c r="KG12" i="31"/>
  <c r="KF12" i="31"/>
  <c r="KD12" i="31"/>
  <c r="KE12" i="31"/>
  <c r="KA12" i="31"/>
  <c r="JZ12" i="31"/>
  <c r="JX12" i="31"/>
  <c r="JY12" i="31"/>
  <c r="JV12" i="31"/>
  <c r="JU12" i="31"/>
  <c r="JT12" i="31"/>
  <c r="JS12" i="31"/>
  <c r="JQ12" i="31"/>
  <c r="JP12" i="31"/>
  <c r="JN12" i="31"/>
  <c r="JO12" i="31"/>
  <c r="JK12" i="31"/>
  <c r="JJ12" i="31"/>
  <c r="JH12" i="31"/>
  <c r="JI12" i="31"/>
  <c r="JF12" i="31"/>
  <c r="JE12" i="31"/>
  <c r="JC12" i="31"/>
  <c r="JD12" i="31"/>
  <c r="JA12" i="31"/>
  <c r="IZ12" i="31"/>
  <c r="IX12" i="31"/>
  <c r="IY12" i="31"/>
  <c r="IU12" i="31"/>
  <c r="IT12" i="31"/>
  <c r="IR12" i="31"/>
  <c r="IS12" i="31"/>
  <c r="IP12" i="31"/>
  <c r="IO12" i="31"/>
  <c r="IM12" i="31"/>
  <c r="IN12" i="31"/>
  <c r="IK12" i="31"/>
  <c r="IJ12" i="31"/>
  <c r="IH12" i="31"/>
  <c r="II12" i="31"/>
  <c r="IE12" i="31"/>
  <c r="ID12" i="31"/>
  <c r="IB12" i="31"/>
  <c r="IC12" i="31"/>
  <c r="HZ12" i="31"/>
  <c r="HY12" i="31"/>
  <c r="HW12" i="31"/>
  <c r="HX12" i="31"/>
  <c r="HU12" i="31"/>
  <c r="HT12" i="31"/>
  <c r="HR12" i="31"/>
  <c r="HS12" i="31"/>
  <c r="HO12" i="31"/>
  <c r="HN12" i="31"/>
  <c r="HL12" i="31"/>
  <c r="HM12" i="31"/>
  <c r="HJ12" i="31"/>
  <c r="HI12" i="31"/>
  <c r="HG12" i="31"/>
  <c r="HH12" i="31"/>
  <c r="HE12" i="31"/>
  <c r="HD12" i="31"/>
  <c r="HB12" i="31"/>
  <c r="HC12" i="31"/>
  <c r="GY12" i="31"/>
  <c r="GX12" i="31"/>
  <c r="GV12" i="31"/>
  <c r="GW12" i="31"/>
  <c r="GT12" i="31"/>
  <c r="GS12" i="31"/>
  <c r="GQ12" i="31"/>
  <c r="GR12" i="31"/>
  <c r="GO12" i="31"/>
  <c r="GN12" i="31"/>
  <c r="GL12" i="31"/>
  <c r="GM12" i="31"/>
  <c r="GI12" i="31"/>
  <c r="GH12" i="31"/>
  <c r="GF12" i="31"/>
  <c r="GG12" i="31"/>
  <c r="GD12" i="31"/>
  <c r="GC12" i="31"/>
  <c r="GA12" i="31"/>
  <c r="GB12" i="31"/>
  <c r="FY12" i="31"/>
  <c r="FX12" i="31"/>
  <c r="FV12" i="31"/>
  <c r="FW12" i="31"/>
  <c r="FS12" i="31"/>
  <c r="FR12" i="31"/>
  <c r="FP12" i="31"/>
  <c r="FQ12" i="31"/>
  <c r="FN12" i="31"/>
  <c r="FM12" i="31"/>
  <c r="FK12" i="31"/>
  <c r="FL12" i="31"/>
  <c r="FI12" i="31"/>
  <c r="FH12" i="31"/>
  <c r="FF12" i="31"/>
  <c r="FG12" i="31"/>
  <c r="FC12" i="31"/>
  <c r="FB12" i="31"/>
  <c r="EZ12" i="31"/>
  <c r="FA12" i="31"/>
  <c r="EX12" i="31"/>
  <c r="EW12" i="31"/>
  <c r="EU12" i="31"/>
  <c r="EV12" i="31"/>
  <c r="ES12" i="31"/>
  <c r="ER12" i="31"/>
  <c r="EP12" i="31"/>
  <c r="EQ12" i="31"/>
  <c r="EM12" i="31"/>
  <c r="EN12" i="31" s="1"/>
  <c r="EL12" i="31"/>
  <c r="EJ12" i="31"/>
  <c r="EK12" i="31"/>
  <c r="EH12" i="31"/>
  <c r="EG12" i="31"/>
  <c r="EE12" i="31"/>
  <c r="EF12" i="31"/>
  <c r="EC12" i="31"/>
  <c r="EB12" i="31"/>
  <c r="DZ12" i="31"/>
  <c r="EA12" i="31"/>
  <c r="DW12" i="31"/>
  <c r="DV12" i="31"/>
  <c r="DT12" i="31"/>
  <c r="DU12" i="31"/>
  <c r="DR12" i="31"/>
  <c r="DQ12" i="31"/>
  <c r="DO12" i="31"/>
  <c r="DP12" i="31"/>
  <c r="DM12" i="31"/>
  <c r="DL12" i="31"/>
  <c r="DJ12" i="31"/>
  <c r="DK12" i="31"/>
  <c r="DG12" i="31"/>
  <c r="DF12" i="31"/>
  <c r="DD12" i="31"/>
  <c r="DE12" i="31"/>
  <c r="DB12" i="31"/>
  <c r="DA12" i="31"/>
  <c r="CY12" i="31"/>
  <c r="CZ12" i="31"/>
  <c r="CW12" i="31"/>
  <c r="CV12" i="31"/>
  <c r="CT12" i="31"/>
  <c r="CU12" i="31"/>
  <c r="CQ12" i="31"/>
  <c r="CP12" i="31"/>
  <c r="CN12" i="31"/>
  <c r="CO12" i="31"/>
  <c r="CL12" i="31"/>
  <c r="CK12" i="31"/>
  <c r="CI12" i="31"/>
  <c r="CJ12" i="31"/>
  <c r="CG12" i="31"/>
  <c r="CF12" i="31"/>
  <c r="CD12" i="31"/>
  <c r="CE12" i="31"/>
  <c r="CA12" i="31"/>
  <c r="BZ12" i="31"/>
  <c r="BX12" i="31"/>
  <c r="BY12" i="31"/>
  <c r="BV12" i="31"/>
  <c r="BU12" i="31"/>
  <c r="BS12" i="31"/>
  <c r="BT12" i="31"/>
  <c r="BQ12" i="31"/>
  <c r="BP12" i="31"/>
  <c r="BN12" i="31"/>
  <c r="BO12" i="31"/>
  <c r="BK12" i="31"/>
  <c r="BJ12" i="31"/>
  <c r="BH12" i="31"/>
  <c r="BI12" i="31"/>
  <c r="BF12" i="31"/>
  <c r="BG12" i="31" s="1"/>
  <c r="BE12" i="31"/>
  <c r="BC12" i="31"/>
  <c r="BD12" i="31"/>
  <c r="BA12" i="31"/>
  <c r="AZ12" i="31"/>
  <c r="AX12" i="31"/>
  <c r="AY12" i="31"/>
  <c r="AU12" i="31"/>
  <c r="AT12" i="31"/>
  <c r="AR12" i="31"/>
  <c r="AS12" i="31"/>
  <c r="AP12" i="31"/>
  <c r="AO12" i="31"/>
  <c r="AM12" i="31"/>
  <c r="AN12" i="31"/>
  <c r="AK12" i="31"/>
  <c r="AJ12" i="31"/>
  <c r="AH12" i="31"/>
  <c r="AI12" i="31"/>
  <c r="AE12" i="31"/>
  <c r="AD12" i="31"/>
  <c r="AB12" i="31"/>
  <c r="AC12" i="31"/>
  <c r="Z12" i="31"/>
  <c r="Y12" i="31"/>
  <c r="X12" i="31"/>
  <c r="W12" i="31"/>
  <c r="U12" i="31"/>
  <c r="T12" i="31"/>
  <c r="R12" i="31"/>
  <c r="S12" i="31"/>
  <c r="VDK12" i="31"/>
  <c r="D7" i="32"/>
  <c r="E7" i="32"/>
  <c r="I7" i="32"/>
  <c r="J7" i="32"/>
  <c r="N7" i="32"/>
  <c r="O7" i="32"/>
  <c r="D8" i="32"/>
  <c r="I8" i="32"/>
  <c r="N8" i="32"/>
  <c r="F52" i="32"/>
  <c r="F53" i="32"/>
  <c r="F54" i="32"/>
  <c r="F55" i="32"/>
  <c r="B56" i="32"/>
  <c r="C56" i="32"/>
  <c r="D56" i="32"/>
  <c r="E56" i="32"/>
  <c r="I8" i="30"/>
  <c r="H8" i="30"/>
  <c r="G8" i="30"/>
  <c r="F8" i="30"/>
  <c r="I7" i="30"/>
  <c r="H7" i="30"/>
  <c r="H29" i="38"/>
  <c r="H28" i="38"/>
  <c r="M45" i="29"/>
  <c r="M60" i="29"/>
  <c r="M59" i="29"/>
  <c r="I60" i="29"/>
  <c r="I59" i="29"/>
  <c r="E60" i="29"/>
  <c r="E59" i="29"/>
  <c r="G59" i="29"/>
  <c r="K59" i="29" s="1"/>
  <c r="D59" i="29"/>
  <c r="D60" i="29" s="1"/>
  <c r="H60" i="29" s="1"/>
  <c r="L60" i="29" s="1"/>
  <c r="B60" i="29"/>
  <c r="F60" i="29" s="1"/>
  <c r="J60" i="29" s="1"/>
  <c r="F59" i="29"/>
  <c r="J59" i="29" s="1"/>
  <c r="B50" i="29"/>
  <c r="L47" i="29"/>
  <c r="L46" i="29"/>
  <c r="H47" i="29"/>
  <c r="H46" i="29"/>
  <c r="I45" i="29"/>
  <c r="M47" i="29"/>
  <c r="M46" i="29"/>
  <c r="E45" i="29"/>
  <c r="E56" i="29" s="1"/>
  <c r="E64" i="29" s="1"/>
  <c r="D47" i="29"/>
  <c r="D46" i="29"/>
  <c r="D45" i="29"/>
  <c r="H45" i="29" s="1"/>
  <c r="I49" i="29"/>
  <c r="M49" i="29" s="1"/>
  <c r="K47" i="29"/>
  <c r="G46" i="29"/>
  <c r="C45" i="29"/>
  <c r="G45" i="29" s="1"/>
  <c r="H54" i="29"/>
  <c r="L54" i="29" s="1"/>
  <c r="J47" i="29"/>
  <c r="N47" i="29" s="1"/>
  <c r="J46" i="29"/>
  <c r="B45" i="29"/>
  <c r="J45" i="29" s="1"/>
  <c r="M31" i="29"/>
  <c r="I31" i="29"/>
  <c r="E31" i="29"/>
  <c r="C31" i="29"/>
  <c r="E32" i="29" s="1"/>
  <c r="D31" i="29"/>
  <c r="L31" i="29" s="1"/>
  <c r="B31" i="29"/>
  <c r="D36" i="29" s="1"/>
  <c r="K27" i="29"/>
  <c r="J27" i="29"/>
  <c r="K24" i="29"/>
  <c r="J24" i="29"/>
  <c r="G24" i="29"/>
  <c r="F24" i="29"/>
  <c r="G27" i="29"/>
  <c r="F27" i="29"/>
  <c r="E27" i="29"/>
  <c r="E26" i="29"/>
  <c r="E25" i="29"/>
  <c r="E24" i="29"/>
  <c r="E23" i="29"/>
  <c r="E22" i="29"/>
  <c r="D27" i="29"/>
  <c r="D26" i="29"/>
  <c r="D25" i="29"/>
  <c r="D24" i="29"/>
  <c r="D23" i="29"/>
  <c r="D22" i="29"/>
  <c r="K21" i="29"/>
  <c r="E21" i="29"/>
  <c r="K46" i="29"/>
  <c r="H51" i="29"/>
  <c r="L51" i="29" s="1"/>
  <c r="H55" i="29"/>
  <c r="L55" i="29" s="1"/>
  <c r="I52" i="29"/>
  <c r="M52" i="29" s="1"/>
  <c r="H52" i="29"/>
  <c r="L52" i="29" s="1"/>
  <c r="I55" i="29"/>
  <c r="M55" i="29"/>
  <c r="I51" i="29"/>
  <c r="M51" i="29" s="1"/>
  <c r="I46" i="29"/>
  <c r="H49" i="29"/>
  <c r="L49" i="29"/>
  <c r="H53" i="29"/>
  <c r="L53" i="29" s="1"/>
  <c r="I54" i="29"/>
  <c r="M54" i="29" s="1"/>
  <c r="I50" i="29"/>
  <c r="M50" i="29" s="1"/>
  <c r="H50" i="29"/>
  <c r="L50" i="29"/>
  <c r="I53" i="29"/>
  <c r="M53" i="29" s="1"/>
  <c r="E38" i="29"/>
  <c r="E37" i="29"/>
  <c r="K31" i="29"/>
  <c r="E41" i="29"/>
  <c r="C27" i="29"/>
  <c r="B27" i="29"/>
  <c r="C24" i="29"/>
  <c r="B24" i="29"/>
  <c r="E17" i="29"/>
  <c r="D17" i="29"/>
  <c r="E16" i="29"/>
  <c r="D16" i="29"/>
  <c r="E15" i="29"/>
  <c r="D15" i="29"/>
  <c r="E14" i="29"/>
  <c r="D14" i="29"/>
  <c r="E13" i="29"/>
  <c r="D13" i="29"/>
  <c r="E12" i="29"/>
  <c r="D12" i="29"/>
  <c r="E11" i="29"/>
  <c r="D11" i="29"/>
  <c r="E10" i="29"/>
  <c r="D10" i="29"/>
  <c r="E9" i="29"/>
  <c r="D9" i="29"/>
  <c r="L8" i="29"/>
  <c r="N8" i="29" s="1"/>
  <c r="H8" i="29"/>
  <c r="D8" i="29"/>
  <c r="D13" i="36"/>
  <c r="C13" i="36"/>
  <c r="B13" i="36"/>
  <c r="G30" i="34"/>
  <c r="G29" i="34"/>
  <c r="R16" i="34"/>
  <c r="M16" i="34"/>
  <c r="H16" i="34"/>
  <c r="R15" i="34"/>
  <c r="M15" i="34"/>
  <c r="H15" i="34"/>
  <c r="R14" i="34"/>
  <c r="M14" i="34"/>
  <c r="H14" i="34"/>
  <c r="P95" i="32"/>
  <c r="P94" i="32"/>
  <c r="P93" i="32"/>
  <c r="P92" i="32"/>
  <c r="P91" i="32"/>
  <c r="I86" i="32"/>
  <c r="P85" i="32"/>
  <c r="P84" i="32"/>
  <c r="P83" i="32"/>
  <c r="P82" i="32"/>
  <c r="P81" i="32"/>
  <c r="O76" i="32"/>
  <c r="N76" i="32"/>
  <c r="M76" i="32"/>
  <c r="L76" i="32"/>
  <c r="J76" i="32"/>
  <c r="I76" i="32"/>
  <c r="H76" i="32"/>
  <c r="G76" i="32"/>
  <c r="K76" i="32"/>
  <c r="E76" i="32"/>
  <c r="D76" i="32"/>
  <c r="C76" i="32"/>
  <c r="B76" i="32"/>
  <c r="P75" i="32"/>
  <c r="K75" i="32"/>
  <c r="F75" i="32"/>
  <c r="P74" i="32"/>
  <c r="K74" i="32"/>
  <c r="F74" i="32"/>
  <c r="P73" i="32"/>
  <c r="K73" i="32"/>
  <c r="F73" i="32"/>
  <c r="P72" i="32"/>
  <c r="K72" i="32"/>
  <c r="F72" i="32"/>
  <c r="P71" i="32"/>
  <c r="K71" i="32"/>
  <c r="F71" i="32"/>
  <c r="O56" i="32"/>
  <c r="N56" i="32"/>
  <c r="M56" i="32"/>
  <c r="L56" i="32"/>
  <c r="J56" i="32"/>
  <c r="I56" i="32"/>
  <c r="H56" i="32"/>
  <c r="G56" i="32"/>
  <c r="P55" i="32"/>
  <c r="K55" i="32"/>
  <c r="P54" i="32"/>
  <c r="K54" i="32"/>
  <c r="P53" i="32"/>
  <c r="K53" i="32"/>
  <c r="P52" i="32"/>
  <c r="K52" i="32"/>
  <c r="O21" i="31"/>
  <c r="N21" i="31"/>
  <c r="M21" i="31"/>
  <c r="L21" i="31"/>
  <c r="J21" i="31"/>
  <c r="I21" i="31"/>
  <c r="H21" i="31"/>
  <c r="G21" i="31"/>
  <c r="E21" i="31"/>
  <c r="D21" i="31"/>
  <c r="C21" i="31"/>
  <c r="B21" i="31"/>
  <c r="P20" i="31"/>
  <c r="K20" i="31"/>
  <c r="F20" i="31"/>
  <c r="P19" i="31"/>
  <c r="K19" i="31"/>
  <c r="F19" i="31"/>
  <c r="P18" i="31"/>
  <c r="K18" i="31"/>
  <c r="F18" i="31"/>
  <c r="F14" i="31"/>
  <c r="F15" i="31"/>
  <c r="F16" i="31"/>
  <c r="F17" i="31"/>
  <c r="P17" i="31"/>
  <c r="K17" i="31"/>
  <c r="P16" i="31"/>
  <c r="K16" i="31"/>
  <c r="P15" i="31"/>
  <c r="K15" i="31"/>
  <c r="P14" i="31"/>
  <c r="K14" i="31"/>
  <c r="P13" i="31"/>
  <c r="K13" i="31"/>
  <c r="F13" i="31"/>
  <c r="P76" i="32"/>
  <c r="O10" i="14"/>
  <c r="O8" i="32" s="1"/>
  <c r="O8" i="14"/>
  <c r="O6" i="32" s="1"/>
  <c r="J9" i="32"/>
  <c r="J10" i="14"/>
  <c r="J8" i="32" s="1"/>
  <c r="J8" i="14"/>
  <c r="J6" i="32" s="1"/>
  <c r="E10" i="14"/>
  <c r="E8" i="32" s="1"/>
  <c r="E8" i="14"/>
  <c r="E6" i="32" s="1"/>
  <c r="E9" i="32"/>
  <c r="A121" i="3"/>
  <c r="A123" i="3"/>
  <c r="A130" i="2"/>
  <c r="AD131" i="2"/>
  <c r="Q131" i="1"/>
  <c r="AC131" i="2" s="1"/>
  <c r="A121" i="2"/>
  <c r="A124" i="2"/>
  <c r="A125" i="2"/>
  <c r="A126" i="2"/>
  <c r="A127" i="2"/>
  <c r="A129" i="2"/>
  <c r="A131" i="2"/>
  <c r="A132" i="2"/>
  <c r="A133" i="2"/>
  <c r="A134" i="2"/>
  <c r="A136" i="2"/>
  <c r="A137" i="2"/>
  <c r="A138" i="2"/>
  <c r="C82" i="2"/>
  <c r="D82" i="2"/>
  <c r="O82" i="2"/>
  <c r="Q13" i="1"/>
  <c r="AC13" i="2" s="1"/>
  <c r="R13" i="1"/>
  <c r="Q14" i="1"/>
  <c r="AC14" i="2" s="1"/>
  <c r="R14" i="1"/>
  <c r="Q15" i="1"/>
  <c r="AC15" i="2" s="1"/>
  <c r="R15" i="1"/>
  <c r="Q16" i="1"/>
  <c r="AC16" i="2" s="1"/>
  <c r="R16" i="1"/>
  <c r="Q18" i="1"/>
  <c r="AC18" i="2" s="1"/>
  <c r="R18" i="1"/>
  <c r="AD18" i="2" s="1"/>
  <c r="Q19" i="1"/>
  <c r="AC19" i="2" s="1"/>
  <c r="R19" i="1"/>
  <c r="Q20" i="1"/>
  <c r="AC20" i="2" s="1"/>
  <c r="R20" i="1"/>
  <c r="Q27" i="1"/>
  <c r="AC27" i="2" s="1"/>
  <c r="R27" i="1"/>
  <c r="Q28" i="1"/>
  <c r="AC28" i="2" s="1"/>
  <c r="R28" i="1"/>
  <c r="Q30" i="1"/>
  <c r="AC30" i="2" s="1"/>
  <c r="R30" i="1"/>
  <c r="Q31" i="1"/>
  <c r="AC31" i="2" s="1"/>
  <c r="R31" i="1"/>
  <c r="W27" i="2"/>
  <c r="W28" i="2"/>
  <c r="W30" i="2"/>
  <c r="W31" i="2"/>
  <c r="W15" i="2"/>
  <c r="W17" i="2"/>
  <c r="W18" i="2"/>
  <c r="S27" i="3"/>
  <c r="S28" i="3"/>
  <c r="S30" i="3"/>
  <c r="S31" i="3"/>
  <c r="S11" i="3"/>
  <c r="S13" i="3"/>
  <c r="S14" i="3"/>
  <c r="S15" i="3"/>
  <c r="S17" i="3"/>
  <c r="S18" i="3"/>
  <c r="S19" i="3"/>
  <c r="R32" i="2"/>
  <c r="P32" i="2"/>
  <c r="O32" i="2"/>
  <c r="N32" i="2"/>
  <c r="E32" i="2"/>
  <c r="D32" i="2"/>
  <c r="B32" i="2"/>
  <c r="C32" i="2"/>
  <c r="O32" i="1"/>
  <c r="A9" i="3"/>
  <c r="B35" i="29"/>
  <c r="AF146" i="2"/>
  <c r="AE146" i="2"/>
  <c r="AF145" i="2"/>
  <c r="AE145" i="2"/>
  <c r="AF144" i="2"/>
  <c r="AE144" i="2"/>
  <c r="AK144" i="2"/>
  <c r="AK145" i="2"/>
  <c r="AK146" i="2"/>
  <c r="W144" i="2"/>
  <c r="W145" i="2"/>
  <c r="W146" i="2"/>
  <c r="A146" i="2"/>
  <c r="A145" i="2"/>
  <c r="A144" i="2"/>
  <c r="A146" i="3"/>
  <c r="A145" i="3"/>
  <c r="A144" i="3"/>
  <c r="F175" i="3"/>
  <c r="E175" i="3"/>
  <c r="C175" i="3"/>
  <c r="G40" i="29" s="1"/>
  <c r="B175" i="3"/>
  <c r="AH178" i="2"/>
  <c r="AG178" i="2"/>
  <c r="Y178" i="2"/>
  <c r="X178" i="2"/>
  <c r="V178" i="2"/>
  <c r="U178" i="2"/>
  <c r="K40" i="29" s="1"/>
  <c r="S178" i="2"/>
  <c r="R178" i="2"/>
  <c r="P178" i="2"/>
  <c r="O178" i="2"/>
  <c r="N178" i="2"/>
  <c r="M178" i="2"/>
  <c r="L178" i="2"/>
  <c r="B178" i="2"/>
  <c r="O175" i="1"/>
  <c r="N175" i="1"/>
  <c r="M175" i="1"/>
  <c r="L175" i="1"/>
  <c r="K175" i="1"/>
  <c r="J175" i="1"/>
  <c r="I175" i="1"/>
  <c r="H175" i="1"/>
  <c r="G175" i="1"/>
  <c r="F175" i="1"/>
  <c r="E175" i="1"/>
  <c r="D175" i="1"/>
  <c r="C175" i="1"/>
  <c r="C40" i="29" s="1"/>
  <c r="B175" i="1"/>
  <c r="B40" i="29" s="1"/>
  <c r="S170" i="3"/>
  <c r="S171" i="3"/>
  <c r="S172" i="3"/>
  <c r="S173" i="3"/>
  <c r="S174" i="3"/>
  <c r="W170" i="2"/>
  <c r="W171" i="2"/>
  <c r="W172" i="2"/>
  <c r="W173" i="2"/>
  <c r="AE171" i="2"/>
  <c r="AE172" i="2"/>
  <c r="AE173" i="2"/>
  <c r="AK171" i="2"/>
  <c r="AK172" i="2"/>
  <c r="AK173" i="2"/>
  <c r="Q171" i="1"/>
  <c r="AC171" i="2" s="1"/>
  <c r="R171" i="1"/>
  <c r="P171" i="1" s="1"/>
  <c r="AB171" i="2" s="1"/>
  <c r="Q172" i="1"/>
  <c r="AC172" i="2" s="1"/>
  <c r="R172" i="1"/>
  <c r="AD172" i="2" s="1"/>
  <c r="Q173" i="1"/>
  <c r="AC173" i="2" s="1"/>
  <c r="R173" i="1"/>
  <c r="P173" i="1" s="1"/>
  <c r="AB173" i="2" s="1"/>
  <c r="Q174" i="1"/>
  <c r="AC174" i="2" s="1"/>
  <c r="R174" i="1"/>
  <c r="A171" i="3"/>
  <c r="A172" i="3"/>
  <c r="A173" i="3"/>
  <c r="A174" i="3"/>
  <c r="B32" i="29"/>
  <c r="B190" i="11"/>
  <c r="B155" i="11"/>
  <c r="B151" i="11"/>
  <c r="B144" i="11"/>
  <c r="B41" i="11"/>
  <c r="B36" i="11"/>
  <c r="B52" i="1"/>
  <c r="B33" i="29" s="1"/>
  <c r="B34" i="29"/>
  <c r="AH82" i="2"/>
  <c r="AG82" i="2"/>
  <c r="Y82" i="2"/>
  <c r="X82" i="2"/>
  <c r="V82" i="2"/>
  <c r="U82" i="2"/>
  <c r="S82" i="2"/>
  <c r="R82" i="2"/>
  <c r="P82" i="2"/>
  <c r="B82" i="2"/>
  <c r="R81" i="1"/>
  <c r="Q81" i="1"/>
  <c r="AD77" i="2"/>
  <c r="AC77" i="2"/>
  <c r="R76" i="1"/>
  <c r="AD76" i="2" s="1"/>
  <c r="Q76" i="1"/>
  <c r="AC76" i="2" s="1"/>
  <c r="R74" i="1"/>
  <c r="AD74" i="2" s="1"/>
  <c r="Q74" i="1"/>
  <c r="AC74" i="2" s="1"/>
  <c r="A74" i="3"/>
  <c r="N71" i="1"/>
  <c r="O82" i="1"/>
  <c r="N82" i="1"/>
  <c r="M82" i="1"/>
  <c r="L82" i="1"/>
  <c r="K82" i="1"/>
  <c r="J82" i="1"/>
  <c r="I82" i="1"/>
  <c r="H82" i="1"/>
  <c r="G82" i="1"/>
  <c r="F82" i="1"/>
  <c r="E82" i="1"/>
  <c r="D82" i="1"/>
  <c r="C82" i="1"/>
  <c r="C36" i="29" s="1"/>
  <c r="B82" i="1"/>
  <c r="AE75" i="2"/>
  <c r="AF75" i="2"/>
  <c r="AK75" i="2"/>
  <c r="AE76" i="2"/>
  <c r="AF76" i="2"/>
  <c r="AK76" i="2"/>
  <c r="AE77" i="2"/>
  <c r="AF77" i="2"/>
  <c r="AK77" i="2"/>
  <c r="AE78" i="2"/>
  <c r="AF78" i="2"/>
  <c r="AK78" i="2"/>
  <c r="AE81" i="2"/>
  <c r="AF81" i="2"/>
  <c r="AK81" i="2"/>
  <c r="AK74" i="2"/>
  <c r="AF74" i="2"/>
  <c r="AE74" i="2"/>
  <c r="F36" i="29"/>
  <c r="S76" i="3"/>
  <c r="S77" i="3"/>
  <c r="S78" i="3"/>
  <c r="S81" i="3"/>
  <c r="A74" i="2"/>
  <c r="F110" i="3"/>
  <c r="E110" i="3"/>
  <c r="C110" i="3"/>
  <c r="G35" i="29" s="1"/>
  <c r="AH110" i="2"/>
  <c r="AG110" i="2"/>
  <c r="B110" i="2"/>
  <c r="AC88" i="2"/>
  <c r="R88" i="1"/>
  <c r="Q90" i="1"/>
  <c r="AC90" i="2" s="1"/>
  <c r="R90" i="1"/>
  <c r="AD90" i="2" s="1"/>
  <c r="Q91" i="1"/>
  <c r="AC91" i="2" s="1"/>
  <c r="R91" i="1"/>
  <c r="AD91" i="2" s="1"/>
  <c r="R94" i="1"/>
  <c r="R96" i="1"/>
  <c r="R97" i="1"/>
  <c r="R98" i="1"/>
  <c r="R99" i="1"/>
  <c r="R100" i="1"/>
  <c r="R101" i="1"/>
  <c r="R106" i="1"/>
  <c r="R107" i="1"/>
  <c r="R108" i="1"/>
  <c r="C35" i="29"/>
  <c r="C71" i="1"/>
  <c r="C34" i="29" s="1"/>
  <c r="D71" i="1"/>
  <c r="E71" i="1"/>
  <c r="F71" i="1"/>
  <c r="G71" i="1"/>
  <c r="H71" i="1"/>
  <c r="I71" i="1"/>
  <c r="J71" i="1"/>
  <c r="K71" i="1"/>
  <c r="L71" i="1"/>
  <c r="M71" i="1"/>
  <c r="O71" i="1"/>
  <c r="F35" i="29"/>
  <c r="H63" i="29"/>
  <c r="I47" i="29"/>
  <c r="M41" i="29"/>
  <c r="L41" i="29"/>
  <c r="I41" i="29"/>
  <c r="H41" i="29"/>
  <c r="M40" i="29"/>
  <c r="L40" i="29"/>
  <c r="I40" i="29"/>
  <c r="H40" i="29"/>
  <c r="M39" i="29"/>
  <c r="L39" i="29"/>
  <c r="I39" i="29"/>
  <c r="H39" i="29"/>
  <c r="M38" i="29"/>
  <c r="L38" i="29"/>
  <c r="I38" i="29"/>
  <c r="H38" i="29"/>
  <c r="L37" i="29"/>
  <c r="H37" i="29"/>
  <c r="M36" i="29"/>
  <c r="L36" i="29"/>
  <c r="I36" i="29"/>
  <c r="H36" i="29"/>
  <c r="M35" i="29"/>
  <c r="L35" i="29"/>
  <c r="I35" i="29"/>
  <c r="H35" i="29"/>
  <c r="M34" i="29"/>
  <c r="L34" i="29"/>
  <c r="I34" i="29"/>
  <c r="H34" i="29"/>
  <c r="L33" i="29"/>
  <c r="H33" i="29"/>
  <c r="L32" i="29"/>
  <c r="I32" i="29"/>
  <c r="H32" i="29"/>
  <c r="I27" i="29"/>
  <c r="M27" i="29" s="1"/>
  <c r="H27" i="29"/>
  <c r="I26" i="29"/>
  <c r="L25" i="29" s="1"/>
  <c r="H26" i="29"/>
  <c r="I25" i="29"/>
  <c r="M25" i="29" s="1"/>
  <c r="H25" i="29"/>
  <c r="I24" i="29"/>
  <c r="L23" i="29" s="1"/>
  <c r="H24" i="29"/>
  <c r="I23" i="29"/>
  <c r="L22" i="29" s="1"/>
  <c r="H23" i="29"/>
  <c r="I22" i="29"/>
  <c r="M22" i="29" s="1"/>
  <c r="H22" i="29"/>
  <c r="I18" i="29"/>
  <c r="I61" i="29"/>
  <c r="M18" i="29"/>
  <c r="M61" i="29"/>
  <c r="H18" i="29"/>
  <c r="H61" i="29" s="1"/>
  <c r="N43" i="29"/>
  <c r="I34" i="28"/>
  <c r="H27" i="38" s="1"/>
  <c r="H34" i="28"/>
  <c r="H26" i="38" s="1"/>
  <c r="G34" i="28"/>
  <c r="F34" i="28"/>
  <c r="F26" i="28" s="1"/>
  <c r="I23" i="28"/>
  <c r="H23" i="28"/>
  <c r="G23" i="28"/>
  <c r="F23" i="28"/>
  <c r="E23" i="28"/>
  <c r="D23" i="28"/>
  <c r="C23" i="28"/>
  <c r="B23" i="28"/>
  <c r="I16" i="28"/>
  <c r="H16" i="28"/>
  <c r="G16" i="28"/>
  <c r="F16" i="28"/>
  <c r="E16" i="28"/>
  <c r="D16" i="28"/>
  <c r="C16" i="28"/>
  <c r="B16" i="28"/>
  <c r="I9" i="28"/>
  <c r="H9" i="28"/>
  <c r="G9" i="28"/>
  <c r="F9" i="28"/>
  <c r="E9" i="28"/>
  <c r="D9" i="28"/>
  <c r="C9" i="28"/>
  <c r="B9" i="28"/>
  <c r="G9" i="27"/>
  <c r="F9" i="27"/>
  <c r="G7" i="27"/>
  <c r="F7" i="27"/>
  <c r="G6" i="27"/>
  <c r="F6" i="27"/>
  <c r="I5" i="27"/>
  <c r="H5" i="27"/>
  <c r="H10" i="27" s="1"/>
  <c r="J112" i="18"/>
  <c r="E112" i="18"/>
  <c r="C112" i="18"/>
  <c r="J111" i="18"/>
  <c r="E111" i="18"/>
  <c r="C111" i="18"/>
  <c r="J109" i="18"/>
  <c r="E109" i="18"/>
  <c r="C109" i="18"/>
  <c r="J105" i="18"/>
  <c r="E105" i="18"/>
  <c r="C105" i="18"/>
  <c r="J90" i="18"/>
  <c r="E90" i="18"/>
  <c r="C90" i="18"/>
  <c r="J79" i="18"/>
  <c r="E79" i="18"/>
  <c r="C79" i="18"/>
  <c r="J74" i="18"/>
  <c r="E74" i="18"/>
  <c r="C74" i="18"/>
  <c r="J72" i="18"/>
  <c r="C72" i="18"/>
  <c r="J71" i="18"/>
  <c r="C71" i="18"/>
  <c r="J48" i="18"/>
  <c r="J47" i="18"/>
  <c r="E47" i="18"/>
  <c r="C47" i="18"/>
  <c r="J46" i="18"/>
  <c r="E46" i="18"/>
  <c r="C46" i="18"/>
  <c r="J45" i="18"/>
  <c r="E45" i="18"/>
  <c r="C45" i="18"/>
  <c r="J44" i="18"/>
  <c r="E44" i="18"/>
  <c r="C44" i="18"/>
  <c r="J40" i="18"/>
  <c r="E40" i="18"/>
  <c r="C40" i="18"/>
  <c r="A40" i="18"/>
  <c r="A37" i="18"/>
  <c r="J34" i="18"/>
  <c r="E34" i="18"/>
  <c r="C34" i="18"/>
  <c r="J33" i="18"/>
  <c r="E33" i="18"/>
  <c r="C33" i="18"/>
  <c r="A33" i="18"/>
  <c r="J32" i="18"/>
  <c r="E32" i="18"/>
  <c r="C32" i="18"/>
  <c r="J31" i="18"/>
  <c r="E31" i="18"/>
  <c r="C31" i="18"/>
  <c r="A31" i="18"/>
  <c r="E30" i="18"/>
  <c r="C30" i="18"/>
  <c r="A30" i="18"/>
  <c r="J29" i="18"/>
  <c r="E29" i="18"/>
  <c r="C29" i="18"/>
  <c r="A29" i="18"/>
  <c r="J28" i="18"/>
  <c r="E28" i="18"/>
  <c r="C28" i="18"/>
  <c r="A28" i="18"/>
  <c r="J26" i="18"/>
  <c r="E26" i="18"/>
  <c r="C26" i="18"/>
  <c r="A26" i="18"/>
  <c r="J25" i="18"/>
  <c r="E25" i="18"/>
  <c r="C25" i="18"/>
  <c r="A25" i="18"/>
  <c r="J24" i="18"/>
  <c r="E24" i="18"/>
  <c r="C24" i="18"/>
  <c r="A24" i="18"/>
  <c r="J23" i="18"/>
  <c r="E23" i="18"/>
  <c r="F23" i="18" s="1"/>
  <c r="C23" i="18"/>
  <c r="J22" i="18"/>
  <c r="E22" i="18"/>
  <c r="C22" i="18"/>
  <c r="J20" i="18"/>
  <c r="E20" i="18"/>
  <c r="C20" i="18"/>
  <c r="J19" i="18"/>
  <c r="E19" i="18"/>
  <c r="C19" i="18"/>
  <c r="E18" i="18"/>
  <c r="J17" i="18"/>
  <c r="E17" i="18"/>
  <c r="C17" i="18"/>
  <c r="A17" i="18"/>
  <c r="E15" i="18"/>
  <c r="C15" i="18"/>
  <c r="J14" i="18"/>
  <c r="E14" i="18"/>
  <c r="C14" i="18"/>
  <c r="A14" i="18"/>
  <c r="J13" i="18"/>
  <c r="A13" i="18"/>
  <c r="J12" i="18"/>
  <c r="E12" i="18"/>
  <c r="C12" i="18"/>
  <c r="J11" i="18"/>
  <c r="E11" i="18"/>
  <c r="C11" i="18"/>
  <c r="J9" i="18"/>
  <c r="E9" i="18"/>
  <c r="C9" i="18"/>
  <c r="F26" i="17"/>
  <c r="B29" i="16"/>
  <c r="B28" i="16"/>
  <c r="B27" i="16"/>
  <c r="F27" i="16" s="1"/>
  <c r="B26" i="16"/>
  <c r="B25" i="16"/>
  <c r="F25" i="16" s="1"/>
  <c r="B24" i="16"/>
  <c r="F24" i="16" s="1"/>
  <c r="B23" i="16"/>
  <c r="F23" i="16" s="1"/>
  <c r="B22" i="16"/>
  <c r="B21" i="16"/>
  <c r="I5" i="30" s="1"/>
  <c r="B20" i="16"/>
  <c r="H5" i="30" s="1"/>
  <c r="B19" i="16"/>
  <c r="G19" i="16" s="1"/>
  <c r="B18" i="16"/>
  <c r="B17" i="16"/>
  <c r="F17" i="16" s="1"/>
  <c r="B14" i="16"/>
  <c r="B13" i="16"/>
  <c r="B12" i="16"/>
  <c r="F12" i="16" s="1"/>
  <c r="I7" i="31"/>
  <c r="B11" i="16"/>
  <c r="B10" i="16"/>
  <c r="B9" i="16"/>
  <c r="B8" i="16"/>
  <c r="D7" i="31"/>
  <c r="B7" i="16"/>
  <c r="F7" i="16" s="1"/>
  <c r="F28" i="15"/>
  <c r="E28" i="15"/>
  <c r="C28" i="15"/>
  <c r="F25" i="15"/>
  <c r="E25" i="15"/>
  <c r="C25" i="15"/>
  <c r="F26" i="15"/>
  <c r="E26" i="15"/>
  <c r="C26" i="15"/>
  <c r="F24" i="15"/>
  <c r="E24" i="15"/>
  <c r="C24" i="15"/>
  <c r="F27" i="15"/>
  <c r="E27" i="15"/>
  <c r="C27" i="15"/>
  <c r="F23" i="15"/>
  <c r="E23" i="15"/>
  <c r="C23" i="15"/>
  <c r="F22" i="15"/>
  <c r="E22" i="15"/>
  <c r="C22" i="15"/>
  <c r="F21" i="15"/>
  <c r="E21" i="15"/>
  <c r="C21" i="15"/>
  <c r="F20" i="15"/>
  <c r="E20" i="15"/>
  <c r="C20" i="15"/>
  <c r="F19" i="15"/>
  <c r="E19" i="15"/>
  <c r="C19" i="15"/>
  <c r="F18" i="15"/>
  <c r="E18" i="15"/>
  <c r="C18" i="15"/>
  <c r="G6" i="30" s="1"/>
  <c r="G5" i="30"/>
  <c r="F17" i="15"/>
  <c r="E17" i="15"/>
  <c r="C17" i="15"/>
  <c r="F6" i="30" s="1"/>
  <c r="F5" i="30"/>
  <c r="F16" i="15"/>
  <c r="E16" i="15"/>
  <c r="C16" i="15"/>
  <c r="O7" i="31" s="1"/>
  <c r="F11" i="15"/>
  <c r="E11" i="15"/>
  <c r="C11" i="15"/>
  <c r="F12" i="15"/>
  <c r="E12" i="15"/>
  <c r="C12" i="15"/>
  <c r="F10" i="15"/>
  <c r="E10" i="15"/>
  <c r="F9" i="15"/>
  <c r="E9" i="15"/>
  <c r="C9" i="15"/>
  <c r="F8" i="15"/>
  <c r="E8" i="15"/>
  <c r="J7" i="31"/>
  <c r="F7" i="15"/>
  <c r="E7" i="15"/>
  <c r="C7" i="15"/>
  <c r="E7" i="31" s="1"/>
  <c r="B7" i="15"/>
  <c r="O9" i="32"/>
  <c r="I9" i="32"/>
  <c r="D6" i="32"/>
  <c r="N8" i="14"/>
  <c r="N6" i="32" s="1"/>
  <c r="I8" i="14"/>
  <c r="I6" i="32" s="1"/>
  <c r="R58" i="13"/>
  <c r="R64" i="13" s="1"/>
  <c r="Q58" i="13"/>
  <c r="P58" i="13"/>
  <c r="M58" i="13"/>
  <c r="J58" i="13"/>
  <c r="I58" i="13"/>
  <c r="N56" i="13"/>
  <c r="N53" i="13"/>
  <c r="N54" i="13"/>
  <c r="N55" i="13"/>
  <c r="N52" i="13"/>
  <c r="N51" i="13"/>
  <c r="N50" i="13"/>
  <c r="N49" i="13"/>
  <c r="N48" i="13"/>
  <c r="N46" i="13"/>
  <c r="N43" i="13"/>
  <c r="N44" i="13"/>
  <c r="N45" i="13"/>
  <c r="N42" i="13"/>
  <c r="N41" i="13"/>
  <c r="N40" i="13"/>
  <c r="N39" i="13"/>
  <c r="O38" i="13"/>
  <c r="N38" i="13"/>
  <c r="N34" i="13"/>
  <c r="N35" i="13"/>
  <c r="N31" i="13"/>
  <c r="N30" i="13"/>
  <c r="N29" i="13"/>
  <c r="N28" i="13"/>
  <c r="N27" i="13"/>
  <c r="N24" i="13"/>
  <c r="N23" i="13"/>
  <c r="N22" i="13"/>
  <c r="N21" i="13"/>
  <c r="N20" i="13"/>
  <c r="A188" i="12"/>
  <c r="A187" i="12"/>
  <c r="A186" i="12"/>
  <c r="D156" i="12"/>
  <c r="A154" i="12"/>
  <c r="A153" i="12"/>
  <c r="R152" i="12"/>
  <c r="Q152" i="12"/>
  <c r="P152" i="12"/>
  <c r="O152" i="12"/>
  <c r="N152" i="12"/>
  <c r="L152" i="12"/>
  <c r="K152" i="12"/>
  <c r="J152" i="12"/>
  <c r="I152" i="12"/>
  <c r="H152" i="12"/>
  <c r="G152" i="12"/>
  <c r="F152" i="12"/>
  <c r="E152" i="12"/>
  <c r="C152" i="12"/>
  <c r="G54" i="29" s="1"/>
  <c r="B152" i="12"/>
  <c r="F54" i="29" s="1"/>
  <c r="A152" i="12"/>
  <c r="D151" i="12"/>
  <c r="A151" i="12"/>
  <c r="A150" i="12"/>
  <c r="A149" i="12"/>
  <c r="R148" i="12"/>
  <c r="Q148" i="12"/>
  <c r="P148" i="12"/>
  <c r="O148" i="12"/>
  <c r="N148" i="12"/>
  <c r="L148" i="12"/>
  <c r="K148" i="12"/>
  <c r="J148" i="12"/>
  <c r="I148" i="12"/>
  <c r="H148" i="12"/>
  <c r="F148" i="12"/>
  <c r="E148" i="12"/>
  <c r="C148" i="12"/>
  <c r="G53" i="29" s="1"/>
  <c r="B148" i="12"/>
  <c r="F53" i="29" s="1"/>
  <c r="A148" i="12"/>
  <c r="D147" i="12"/>
  <c r="A147" i="12"/>
  <c r="D146" i="12"/>
  <c r="A146" i="12"/>
  <c r="D145" i="12"/>
  <c r="A145" i="12"/>
  <c r="D144" i="12"/>
  <c r="A144" i="12"/>
  <c r="A143" i="12"/>
  <c r="A142" i="12"/>
  <c r="F52" i="29"/>
  <c r="A141" i="12"/>
  <c r="A140" i="12"/>
  <c r="A139" i="12"/>
  <c r="A138" i="12"/>
  <c r="A137" i="12"/>
  <c r="A136" i="12"/>
  <c r="A135" i="12"/>
  <c r="A134" i="12"/>
  <c r="A133" i="12"/>
  <c r="A132" i="12"/>
  <c r="A131" i="12"/>
  <c r="A130" i="12"/>
  <c r="A129" i="12"/>
  <c r="A127" i="12"/>
  <c r="A126" i="12"/>
  <c r="A125" i="12"/>
  <c r="A123" i="12"/>
  <c r="A122" i="12"/>
  <c r="A121" i="12"/>
  <c r="A118" i="12"/>
  <c r="A116" i="12"/>
  <c r="A115" i="12"/>
  <c r="A114" i="12"/>
  <c r="A113" i="12"/>
  <c r="A112" i="12"/>
  <c r="A111" i="12"/>
  <c r="A110" i="12"/>
  <c r="A109" i="12"/>
  <c r="A108" i="12"/>
  <c r="A107" i="12"/>
  <c r="A106" i="12"/>
  <c r="A105" i="12"/>
  <c r="A103" i="12"/>
  <c r="A102" i="12"/>
  <c r="A101" i="12"/>
  <c r="A100" i="12"/>
  <c r="A98" i="12"/>
  <c r="A97" i="12"/>
  <c r="A96" i="12"/>
  <c r="A94" i="12"/>
  <c r="A93" i="12"/>
  <c r="A92" i="12"/>
  <c r="A91" i="12"/>
  <c r="A90" i="12"/>
  <c r="A89" i="12"/>
  <c r="A88" i="12"/>
  <c r="A87" i="12"/>
  <c r="A86" i="12"/>
  <c r="A85" i="12"/>
  <c r="A84" i="12"/>
  <c r="A82" i="12"/>
  <c r="A79" i="12"/>
  <c r="A78" i="12"/>
  <c r="A77" i="12"/>
  <c r="A76" i="12"/>
  <c r="A75" i="12"/>
  <c r="A74" i="12"/>
  <c r="A72" i="12"/>
  <c r="A71" i="12"/>
  <c r="A69" i="12"/>
  <c r="A68" i="12"/>
  <c r="A67" i="12"/>
  <c r="A66" i="12"/>
  <c r="A65" i="12"/>
  <c r="A64" i="12"/>
  <c r="A63" i="12"/>
  <c r="A62" i="12"/>
  <c r="A59" i="12"/>
  <c r="A58" i="12"/>
  <c r="A57" i="12"/>
  <c r="A56" i="12"/>
  <c r="A55" i="12"/>
  <c r="A54" i="12"/>
  <c r="A53" i="12"/>
  <c r="A52" i="12"/>
  <c r="A51" i="12"/>
  <c r="A50" i="12"/>
  <c r="A49" i="12"/>
  <c r="A48" i="12"/>
  <c r="A47" i="12"/>
  <c r="A46" i="12"/>
  <c r="A45" i="12"/>
  <c r="A44" i="12"/>
  <c r="A43" i="12"/>
  <c r="A41" i="12"/>
  <c r="A40" i="12"/>
  <c r="R39" i="12"/>
  <c r="Q39" i="12"/>
  <c r="P39" i="12"/>
  <c r="O39" i="12"/>
  <c r="M39" i="12"/>
  <c r="L39" i="12"/>
  <c r="J39" i="12"/>
  <c r="I39" i="12"/>
  <c r="H39" i="12"/>
  <c r="G39" i="12"/>
  <c r="F39" i="12"/>
  <c r="E39" i="12"/>
  <c r="C39" i="12"/>
  <c r="G51" i="29" s="1"/>
  <c r="B39" i="12"/>
  <c r="F51" i="29" s="1"/>
  <c r="A39" i="12"/>
  <c r="A38" i="12"/>
  <c r="D37" i="12"/>
  <c r="U37" i="12" s="1"/>
  <c r="A37" i="12"/>
  <c r="A36" i="12"/>
  <c r="A35" i="12"/>
  <c r="R34" i="12"/>
  <c r="P34" i="12"/>
  <c r="M34" i="12"/>
  <c r="L34" i="12"/>
  <c r="K34" i="12"/>
  <c r="D35" i="12"/>
  <c r="F50" i="29"/>
  <c r="A34" i="12"/>
  <c r="D34" i="12"/>
  <c r="U34" i="12" s="1"/>
  <c r="A29" i="12"/>
  <c r="A28" i="12"/>
  <c r="A27" i="12"/>
  <c r="R26" i="12"/>
  <c r="Q26" i="12"/>
  <c r="P26" i="12"/>
  <c r="L26" i="12"/>
  <c r="K26" i="12"/>
  <c r="J26" i="12"/>
  <c r="I26" i="12"/>
  <c r="H26" i="12"/>
  <c r="G26" i="12"/>
  <c r="F26" i="12"/>
  <c r="E26" i="12"/>
  <c r="C26" i="12"/>
  <c r="G49" i="29" s="1"/>
  <c r="B26" i="12"/>
  <c r="F49" i="29" s="1"/>
  <c r="A26" i="12"/>
  <c r="A25" i="12"/>
  <c r="A24" i="12"/>
  <c r="A23" i="12"/>
  <c r="A22" i="12"/>
  <c r="A21" i="12"/>
  <c r="A20" i="12"/>
  <c r="A19" i="12"/>
  <c r="A18" i="12"/>
  <c r="A16" i="12"/>
  <c r="A15" i="12"/>
  <c r="A14" i="12"/>
  <c r="A13" i="12"/>
  <c r="A9" i="12"/>
  <c r="B191" i="11"/>
  <c r="B189" i="11"/>
  <c r="AL188" i="11"/>
  <c r="AF188" i="11"/>
  <c r="AL187" i="11"/>
  <c r="AF187" i="11"/>
  <c r="AL185" i="11"/>
  <c r="AF185" i="11"/>
  <c r="AL182" i="11"/>
  <c r="AL181" i="11"/>
  <c r="AF181" i="11"/>
  <c r="AL180" i="11"/>
  <c r="AF180" i="11"/>
  <c r="AL179" i="11"/>
  <c r="AF179" i="11"/>
  <c r="AL177" i="11"/>
  <c r="AF177" i="11"/>
  <c r="AB177" i="11" s="1"/>
  <c r="AL174" i="11"/>
  <c r="AF174" i="11"/>
  <c r="AL173" i="11"/>
  <c r="AF173" i="11"/>
  <c r="AL172" i="11"/>
  <c r="AF172" i="11"/>
  <c r="AL171" i="11"/>
  <c r="AF171" i="11"/>
  <c r="AL169" i="11"/>
  <c r="AF169" i="11"/>
  <c r="AL168" i="11"/>
  <c r="AF168" i="11"/>
  <c r="AL167" i="11"/>
  <c r="AL166" i="11"/>
  <c r="AF166" i="11"/>
  <c r="AL165" i="11"/>
  <c r="AF165" i="11"/>
  <c r="AL164" i="11"/>
  <c r="AF164" i="11"/>
  <c r="AL163" i="11"/>
  <c r="AL162" i="11"/>
  <c r="AF162" i="11"/>
  <c r="AL161" i="11"/>
  <c r="AF161" i="11"/>
  <c r="AB161" i="11" s="1"/>
  <c r="AL159" i="11"/>
  <c r="AF159" i="11"/>
  <c r="AL158" i="11"/>
  <c r="B156" i="11"/>
  <c r="AI154" i="11"/>
  <c r="AH154" i="11"/>
  <c r="Y154" i="11"/>
  <c r="X154" i="11"/>
  <c r="R154" i="11"/>
  <c r="Q154" i="11"/>
  <c r="AA154" i="11" s="1"/>
  <c r="P154" i="11"/>
  <c r="O154" i="11"/>
  <c r="N154" i="11"/>
  <c r="M154" i="11"/>
  <c r="L154" i="11"/>
  <c r="K154" i="11"/>
  <c r="J154" i="11"/>
  <c r="I154" i="11"/>
  <c r="H154" i="11"/>
  <c r="G154" i="11"/>
  <c r="F154" i="11"/>
  <c r="E154" i="11"/>
  <c r="D154" i="11"/>
  <c r="C154" i="11"/>
  <c r="B154" i="11"/>
  <c r="AL153" i="11"/>
  <c r="AL154" i="11" s="1"/>
  <c r="AG153" i="11"/>
  <c r="AG154" i="11" s="1"/>
  <c r="AF153" i="11"/>
  <c r="AF154" i="11" s="1"/>
  <c r="W154" i="11"/>
  <c r="B153" i="11"/>
  <c r="B152" i="11"/>
  <c r="N150" i="11"/>
  <c r="M150" i="11"/>
  <c r="L150" i="11"/>
  <c r="K150" i="11"/>
  <c r="I150" i="11"/>
  <c r="H150" i="11"/>
  <c r="G150" i="11"/>
  <c r="F150" i="11"/>
  <c r="E150" i="11"/>
  <c r="D150" i="11"/>
  <c r="C150" i="11"/>
  <c r="B150" i="11"/>
  <c r="AL149" i="11"/>
  <c r="B149" i="11"/>
  <c r="AL148" i="11"/>
  <c r="AF148" i="11"/>
  <c r="W148" i="11"/>
  <c r="B148" i="11"/>
  <c r="AL147" i="11"/>
  <c r="AF147" i="11"/>
  <c r="W147" i="11"/>
  <c r="B147" i="11"/>
  <c r="AL146" i="11"/>
  <c r="AG146" i="11"/>
  <c r="W146" i="11"/>
  <c r="B146" i="11"/>
  <c r="B145" i="11"/>
  <c r="AI143" i="11"/>
  <c r="AH143" i="11"/>
  <c r="B143" i="11"/>
  <c r="AL142" i="11"/>
  <c r="AG142" i="11"/>
  <c r="AF142" i="11"/>
  <c r="B142" i="11"/>
  <c r="AL141" i="11"/>
  <c r="AG141" i="11"/>
  <c r="AF141" i="11"/>
  <c r="B141" i="11"/>
  <c r="AL139" i="11"/>
  <c r="AG139" i="11"/>
  <c r="AF139" i="11"/>
  <c r="B139" i="11"/>
  <c r="AL138" i="11"/>
  <c r="AG138" i="11"/>
  <c r="AF138" i="11"/>
  <c r="B138" i="11"/>
  <c r="AL137" i="11"/>
  <c r="AG137" i="11"/>
  <c r="AF137" i="11"/>
  <c r="B137" i="11"/>
  <c r="AL136" i="11"/>
  <c r="AG136" i="11"/>
  <c r="AF136" i="11"/>
  <c r="B136" i="11"/>
  <c r="AL135" i="11"/>
  <c r="AG135" i="11"/>
  <c r="AF135" i="11"/>
  <c r="B135" i="11"/>
  <c r="AL134" i="11"/>
  <c r="AG134" i="11"/>
  <c r="AF134" i="11"/>
  <c r="B134" i="11"/>
  <c r="AL133" i="11"/>
  <c r="AG133" i="11"/>
  <c r="AF133" i="11"/>
  <c r="B133" i="11"/>
  <c r="AL132" i="11"/>
  <c r="AG132" i="11"/>
  <c r="AF132" i="11"/>
  <c r="AL131" i="11"/>
  <c r="AG131" i="11"/>
  <c r="AF131" i="11"/>
  <c r="AL129" i="11"/>
  <c r="AG129" i="11"/>
  <c r="AF129" i="11"/>
  <c r="B129" i="11"/>
  <c r="AL128" i="11"/>
  <c r="AG128" i="11"/>
  <c r="AF128" i="11"/>
  <c r="AL127" i="11"/>
  <c r="AG127" i="11"/>
  <c r="AF127" i="11"/>
  <c r="AL125" i="11"/>
  <c r="AG125" i="11"/>
  <c r="AF125" i="11"/>
  <c r="AL124" i="11"/>
  <c r="AG124" i="11"/>
  <c r="AF124" i="11"/>
  <c r="B124" i="11"/>
  <c r="AL123" i="11"/>
  <c r="AG123" i="11"/>
  <c r="AF123" i="11"/>
  <c r="B123" i="11"/>
  <c r="AL122" i="11"/>
  <c r="AG122" i="11"/>
  <c r="AF122" i="11"/>
  <c r="AL120" i="11"/>
  <c r="AG120" i="11"/>
  <c r="AF120" i="11"/>
  <c r="B120" i="11"/>
  <c r="AL118" i="11"/>
  <c r="AG118" i="11"/>
  <c r="AF118" i="11"/>
  <c r="B118" i="11"/>
  <c r="AL117" i="11"/>
  <c r="AG117" i="11"/>
  <c r="AF117" i="11"/>
  <c r="B117" i="11"/>
  <c r="AL116" i="11"/>
  <c r="AG116" i="11"/>
  <c r="AF116" i="11"/>
  <c r="B116" i="11"/>
  <c r="AL115" i="11"/>
  <c r="AG115" i="11"/>
  <c r="AF115" i="11"/>
  <c r="B115" i="11"/>
  <c r="AL114" i="11"/>
  <c r="AG114" i="11"/>
  <c r="AF114" i="11"/>
  <c r="B114" i="11"/>
  <c r="AL113" i="11"/>
  <c r="AG113" i="11"/>
  <c r="AF113" i="11"/>
  <c r="AL111" i="11"/>
  <c r="AG111" i="11"/>
  <c r="AF111" i="11"/>
  <c r="AL110" i="11"/>
  <c r="AG110" i="11"/>
  <c r="AF110" i="11"/>
  <c r="B110" i="11"/>
  <c r="AL109" i="11"/>
  <c r="AG109" i="11"/>
  <c r="AF109" i="11"/>
  <c r="AL108" i="11"/>
  <c r="AG108" i="11"/>
  <c r="AF108" i="11"/>
  <c r="B108" i="11"/>
  <c r="AL107" i="11"/>
  <c r="AG107" i="11"/>
  <c r="AF107" i="11"/>
  <c r="B107" i="11"/>
  <c r="AL106" i="11"/>
  <c r="AG106" i="11"/>
  <c r="AF106" i="11"/>
  <c r="B106" i="11"/>
  <c r="AL104" i="11"/>
  <c r="AG104" i="11"/>
  <c r="AF104" i="11"/>
  <c r="B104" i="11"/>
  <c r="AL103" i="11"/>
  <c r="AG103" i="11"/>
  <c r="AF103" i="11"/>
  <c r="B103" i="11"/>
  <c r="AL102" i="11"/>
  <c r="AG102" i="11"/>
  <c r="AF102" i="11"/>
  <c r="B102" i="11"/>
  <c r="AL101" i="11"/>
  <c r="AG101" i="11"/>
  <c r="AF101" i="11"/>
  <c r="AL99" i="11"/>
  <c r="AG99" i="11"/>
  <c r="AF99" i="11"/>
  <c r="B99" i="11"/>
  <c r="AL98" i="11"/>
  <c r="AG98" i="11"/>
  <c r="AF98" i="11"/>
  <c r="B98" i="11"/>
  <c r="AL97" i="11"/>
  <c r="AG97" i="11"/>
  <c r="AF97" i="11"/>
  <c r="B97" i="11"/>
  <c r="AL95" i="11"/>
  <c r="AG95" i="11"/>
  <c r="AF95" i="11"/>
  <c r="B95" i="11"/>
  <c r="AL94" i="11"/>
  <c r="AG94" i="11"/>
  <c r="AF94" i="11"/>
  <c r="B94" i="11"/>
  <c r="AL93" i="11"/>
  <c r="AG93" i="11"/>
  <c r="AF93" i="11"/>
  <c r="B93" i="11"/>
  <c r="AL92" i="11"/>
  <c r="AG92" i="11"/>
  <c r="AF92" i="11"/>
  <c r="B92" i="11"/>
  <c r="AL91" i="11"/>
  <c r="AG91" i="11"/>
  <c r="AF91" i="11"/>
  <c r="B91" i="11"/>
  <c r="AL90" i="11"/>
  <c r="AG90" i="11"/>
  <c r="AF90" i="11"/>
  <c r="B90" i="11"/>
  <c r="AL89" i="11"/>
  <c r="AG89" i="11"/>
  <c r="AF89" i="11"/>
  <c r="AL88" i="11"/>
  <c r="AG88" i="11"/>
  <c r="AF88" i="11"/>
  <c r="B88" i="11"/>
  <c r="AL87" i="11"/>
  <c r="AG87" i="11"/>
  <c r="AF87" i="11"/>
  <c r="AL86" i="11"/>
  <c r="AG86" i="11"/>
  <c r="AF86" i="11"/>
  <c r="B86" i="11"/>
  <c r="AL85" i="11"/>
  <c r="AG85" i="11"/>
  <c r="AF85" i="11"/>
  <c r="B85" i="11"/>
  <c r="AL83" i="11"/>
  <c r="AG83" i="11"/>
  <c r="AF83" i="11"/>
  <c r="AL80" i="11"/>
  <c r="AG80" i="11"/>
  <c r="B80" i="11"/>
  <c r="AL79" i="11"/>
  <c r="AG79" i="11"/>
  <c r="AF79" i="11"/>
  <c r="AL78" i="11"/>
  <c r="AG78" i="11"/>
  <c r="AF78" i="11"/>
  <c r="B78" i="11"/>
  <c r="AL77" i="11"/>
  <c r="AG77" i="11"/>
  <c r="AF77" i="11"/>
  <c r="B77" i="11"/>
  <c r="AL76" i="11"/>
  <c r="AG76" i="11"/>
  <c r="AF76" i="11"/>
  <c r="B76" i="11"/>
  <c r="AL75" i="11"/>
  <c r="AG75" i="11"/>
  <c r="AF75" i="11"/>
  <c r="B75" i="11"/>
  <c r="AL74" i="11"/>
  <c r="AG74" i="11"/>
  <c r="AL73" i="11"/>
  <c r="AG73" i="11"/>
  <c r="AF73" i="11"/>
  <c r="AL72" i="11"/>
  <c r="AG72" i="11"/>
  <c r="AF72" i="11"/>
  <c r="B72" i="11"/>
  <c r="AL70" i="11"/>
  <c r="AG70" i="11"/>
  <c r="AF70" i="11"/>
  <c r="B70" i="11"/>
  <c r="AL69" i="11"/>
  <c r="AG69" i="11"/>
  <c r="AF69" i="11"/>
  <c r="B69" i="11"/>
  <c r="AL68" i="11"/>
  <c r="AG68" i="11"/>
  <c r="AF68" i="11"/>
  <c r="AL67" i="11"/>
  <c r="AG67" i="11"/>
  <c r="AF67" i="11"/>
  <c r="B67" i="11"/>
  <c r="AL66" i="11"/>
  <c r="AG66" i="11"/>
  <c r="AF66" i="11"/>
  <c r="B66" i="11"/>
  <c r="AL65" i="11"/>
  <c r="AG65" i="11"/>
  <c r="AF65" i="11"/>
  <c r="B65" i="11"/>
  <c r="AL64" i="11"/>
  <c r="AG64" i="11"/>
  <c r="AF64" i="11"/>
  <c r="B64" i="11"/>
  <c r="AL63" i="11"/>
  <c r="AG63" i="11"/>
  <c r="AF63" i="11"/>
  <c r="AL62" i="11"/>
  <c r="AG62" i="11"/>
  <c r="AF62" i="11"/>
  <c r="B62" i="11"/>
  <c r="AL61" i="11"/>
  <c r="AG61" i="11"/>
  <c r="AF61" i="11"/>
  <c r="B61" i="11"/>
  <c r="AL60" i="11"/>
  <c r="AG60" i="11"/>
  <c r="AF60" i="11"/>
  <c r="AL59" i="11"/>
  <c r="AG59" i="11"/>
  <c r="AF59" i="11"/>
  <c r="AL58" i="11"/>
  <c r="AG58" i="11"/>
  <c r="AF58" i="11"/>
  <c r="B58" i="11"/>
  <c r="AL57" i="11"/>
  <c r="AG57" i="11"/>
  <c r="AF57" i="11"/>
  <c r="B57" i="11"/>
  <c r="AL56" i="11"/>
  <c r="AG56" i="11"/>
  <c r="AF56" i="11"/>
  <c r="B56" i="11"/>
  <c r="AL55" i="11"/>
  <c r="AG55" i="11"/>
  <c r="AF55" i="11"/>
  <c r="B55" i="11"/>
  <c r="AL54" i="11"/>
  <c r="AG54" i="11"/>
  <c r="AF54" i="11"/>
  <c r="B54" i="11"/>
  <c r="AL53" i="11"/>
  <c r="AG53" i="11"/>
  <c r="B53" i="11"/>
  <c r="AL52" i="11"/>
  <c r="AG52" i="11"/>
  <c r="B52" i="11"/>
  <c r="AL51" i="11"/>
  <c r="AG51" i="11"/>
  <c r="AF51" i="11"/>
  <c r="B51" i="11"/>
  <c r="AL50" i="11"/>
  <c r="AG50" i="11"/>
  <c r="AF50" i="11"/>
  <c r="B50" i="11"/>
  <c r="AL49" i="11"/>
  <c r="AG49" i="11"/>
  <c r="AF49" i="11"/>
  <c r="B49" i="11"/>
  <c r="AL48" i="11"/>
  <c r="AG48" i="11"/>
  <c r="AF48" i="11"/>
  <c r="B48" i="11"/>
  <c r="B47" i="11"/>
  <c r="B46" i="11"/>
  <c r="B44" i="11"/>
  <c r="B42" i="11"/>
  <c r="AI40" i="11"/>
  <c r="AH40" i="11"/>
  <c r="Y40" i="11"/>
  <c r="X40" i="11"/>
  <c r="R40" i="11"/>
  <c r="Q40" i="11"/>
  <c r="O40" i="11"/>
  <c r="N40" i="11"/>
  <c r="M40" i="11"/>
  <c r="L40" i="11"/>
  <c r="K40" i="11"/>
  <c r="J40" i="11"/>
  <c r="I40" i="11"/>
  <c r="H40" i="11"/>
  <c r="G40" i="11"/>
  <c r="F40" i="11"/>
  <c r="E40" i="11"/>
  <c r="D40" i="11"/>
  <c r="C40" i="11"/>
  <c r="B40" i="11"/>
  <c r="AL39" i="11"/>
  <c r="AG39" i="11"/>
  <c r="AF39" i="11"/>
  <c r="B39" i="11"/>
  <c r="AL38" i="11"/>
  <c r="AG38" i="11"/>
  <c r="AF38" i="11"/>
  <c r="B37" i="11"/>
  <c r="B35" i="11"/>
  <c r="AG30" i="11"/>
  <c r="AG35" i="11" s="1"/>
  <c r="B30" i="11"/>
  <c r="B29" i="11"/>
  <c r="B28" i="11"/>
  <c r="AI27" i="11"/>
  <c r="AH27" i="11"/>
  <c r="C27" i="11"/>
  <c r="B27" i="11"/>
  <c r="AL26" i="11"/>
  <c r="AF26" i="11"/>
  <c r="AL24" i="11"/>
  <c r="AF24" i="11"/>
  <c r="AL23" i="11"/>
  <c r="AL22" i="11"/>
  <c r="AF22" i="11"/>
  <c r="AL21" i="11"/>
  <c r="AL20" i="11"/>
  <c r="AG20" i="11"/>
  <c r="AF20" i="11"/>
  <c r="W20" i="11"/>
  <c r="AL19" i="11"/>
  <c r="AG19" i="11"/>
  <c r="AF19" i="11"/>
  <c r="W19" i="11"/>
  <c r="AL18" i="11"/>
  <c r="AG18" i="11"/>
  <c r="AF18" i="11"/>
  <c r="W18" i="11"/>
  <c r="AL17" i="11"/>
  <c r="AG17" i="11"/>
  <c r="AF17" i="11"/>
  <c r="W17" i="11"/>
  <c r="AL16" i="11"/>
  <c r="AG16" i="11"/>
  <c r="AF16" i="11"/>
  <c r="W16" i="11"/>
  <c r="AL15" i="11"/>
  <c r="AG15" i="11"/>
  <c r="AF15" i="11"/>
  <c r="W15" i="11"/>
  <c r="AL14" i="11"/>
  <c r="AG14" i="11"/>
  <c r="AF14" i="11"/>
  <c r="W14" i="11"/>
  <c r="B10" i="11"/>
  <c r="AE187" i="11"/>
  <c r="AE185" i="11"/>
  <c r="AE180" i="11"/>
  <c r="AE142" i="11"/>
  <c r="AE128" i="11"/>
  <c r="AE99" i="11"/>
  <c r="AE94" i="11"/>
  <c r="AE92" i="11"/>
  <c r="AE90" i="11"/>
  <c r="AE86" i="11"/>
  <c r="AC77" i="11"/>
  <c r="AC76" i="11"/>
  <c r="AC68" i="11"/>
  <c r="AE67" i="11"/>
  <c r="AC57" i="11"/>
  <c r="AE54" i="11"/>
  <c r="AC52" i="11"/>
  <c r="AE39" i="11"/>
  <c r="AE26" i="11"/>
  <c r="T73" i="9"/>
  <c r="S73" i="9"/>
  <c r="G16" i="29"/>
  <c r="F16" i="29"/>
  <c r="F17" i="29"/>
  <c r="D19" i="9"/>
  <c r="G10" i="29" s="1"/>
  <c r="B24" i="18"/>
  <c r="B23" i="18"/>
  <c r="B20" i="18"/>
  <c r="B33" i="18"/>
  <c r="B34" i="18"/>
  <c r="B32" i="18"/>
  <c r="B21" i="18"/>
  <c r="B22" i="18"/>
  <c r="B17" i="18"/>
  <c r="B12" i="18"/>
  <c r="K17" i="29"/>
  <c r="B28" i="18"/>
  <c r="B14" i="18"/>
  <c r="K9" i="29"/>
  <c r="B31" i="18"/>
  <c r="B29" i="18"/>
  <c r="B26" i="18"/>
  <c r="B11" i="18"/>
  <c r="B13" i="18"/>
  <c r="B40" i="18"/>
  <c r="B30" i="18"/>
  <c r="B27" i="18"/>
  <c r="B15" i="18"/>
  <c r="B9" i="18"/>
  <c r="P80" i="7"/>
  <c r="O80" i="7"/>
  <c r="N80" i="7"/>
  <c r="M80" i="7"/>
  <c r="L80" i="7"/>
  <c r="K80" i="7"/>
  <c r="J80" i="7"/>
  <c r="I80" i="7"/>
  <c r="H80" i="7"/>
  <c r="G80" i="7"/>
  <c r="F80" i="7"/>
  <c r="E80" i="7"/>
  <c r="D80" i="7"/>
  <c r="C12" i="29" s="1"/>
  <c r="C80" i="7"/>
  <c r="B12" i="29" s="1"/>
  <c r="S72" i="7"/>
  <c r="AE71" i="40" s="1"/>
  <c r="S71" i="7"/>
  <c r="AE70" i="40" s="1"/>
  <c r="S70" i="7"/>
  <c r="S69" i="7"/>
  <c r="AE68" i="40" s="1"/>
  <c r="S68" i="7"/>
  <c r="AE67" i="40" s="1"/>
  <c r="S67" i="7"/>
  <c r="AE66" i="40" s="1"/>
  <c r="P64" i="7"/>
  <c r="O64" i="7"/>
  <c r="N64" i="7"/>
  <c r="M64" i="7"/>
  <c r="L64" i="7"/>
  <c r="K64" i="7"/>
  <c r="J64" i="7"/>
  <c r="I64" i="7"/>
  <c r="H64" i="7"/>
  <c r="G64" i="7"/>
  <c r="F64" i="7"/>
  <c r="E64" i="7"/>
  <c r="D64" i="7"/>
  <c r="C15" i="29" s="1"/>
  <c r="C64" i="7"/>
  <c r="B15" i="29" s="1"/>
  <c r="S63" i="7"/>
  <c r="S62" i="7"/>
  <c r="AE61" i="40" s="1"/>
  <c r="P59" i="7"/>
  <c r="O59" i="7"/>
  <c r="N59" i="7"/>
  <c r="M59" i="7"/>
  <c r="L59" i="7"/>
  <c r="K59" i="7"/>
  <c r="J59" i="7"/>
  <c r="I59" i="7"/>
  <c r="H59" i="7"/>
  <c r="G59" i="7"/>
  <c r="F59" i="7"/>
  <c r="E59" i="7"/>
  <c r="D59" i="7"/>
  <c r="C14" i="29" s="1"/>
  <c r="C59" i="7"/>
  <c r="B14" i="29" s="1"/>
  <c r="S58" i="7"/>
  <c r="AE57" i="40" s="1"/>
  <c r="S57" i="7"/>
  <c r="S55" i="7"/>
  <c r="S56" i="7"/>
  <c r="S54" i="7"/>
  <c r="AE53" i="40" s="1"/>
  <c r="S53" i="7"/>
  <c r="S52" i="7"/>
  <c r="AE51" i="40" s="1"/>
  <c r="P49" i="7"/>
  <c r="O49" i="7"/>
  <c r="N49" i="7"/>
  <c r="M49" i="7"/>
  <c r="L49" i="7"/>
  <c r="K49" i="7"/>
  <c r="J49" i="7"/>
  <c r="I49" i="7"/>
  <c r="H49" i="7"/>
  <c r="G49" i="7"/>
  <c r="F49" i="7"/>
  <c r="E49" i="7"/>
  <c r="D49" i="7"/>
  <c r="C17" i="29" s="1"/>
  <c r="C49" i="7"/>
  <c r="B17" i="29" s="1"/>
  <c r="S48" i="7"/>
  <c r="AE47" i="40" s="1"/>
  <c r="S47" i="7"/>
  <c r="S46" i="7"/>
  <c r="AE45" i="40" s="1"/>
  <c r="S45" i="7"/>
  <c r="S44" i="7"/>
  <c r="AE43" i="40" s="1"/>
  <c r="P41" i="7"/>
  <c r="O41" i="7"/>
  <c r="N41" i="7"/>
  <c r="M41" i="7"/>
  <c r="L41" i="7"/>
  <c r="K41" i="7"/>
  <c r="J41" i="7"/>
  <c r="I41" i="7"/>
  <c r="H41" i="7"/>
  <c r="G41" i="7"/>
  <c r="F41" i="7"/>
  <c r="E41" i="7"/>
  <c r="D41" i="7"/>
  <c r="C9" i="29" s="1"/>
  <c r="C41" i="7"/>
  <c r="B9" i="29" s="1"/>
  <c r="S40" i="7"/>
  <c r="AE39" i="40" s="1"/>
  <c r="S39" i="7"/>
  <c r="AE38" i="40" s="1"/>
  <c r="S38" i="7"/>
  <c r="S37" i="7"/>
  <c r="S36" i="7"/>
  <c r="AE35" i="40" s="1"/>
  <c r="S35" i="7"/>
  <c r="P32" i="7"/>
  <c r="O32" i="7"/>
  <c r="N32" i="7"/>
  <c r="M32" i="7"/>
  <c r="L32" i="7"/>
  <c r="K32" i="7"/>
  <c r="J32" i="7"/>
  <c r="I32" i="7"/>
  <c r="H32" i="7"/>
  <c r="G32" i="7"/>
  <c r="F32" i="7"/>
  <c r="E32" i="7"/>
  <c r="D32" i="7"/>
  <c r="C13" i="29" s="1"/>
  <c r="C32" i="7"/>
  <c r="B13" i="29" s="1"/>
  <c r="S31" i="7"/>
  <c r="S30" i="7"/>
  <c r="AE29" i="40" s="1"/>
  <c r="S29" i="7"/>
  <c r="AE28" i="40" s="1"/>
  <c r="P26" i="7"/>
  <c r="O26" i="7"/>
  <c r="N26" i="7"/>
  <c r="M26" i="7"/>
  <c r="L26" i="7"/>
  <c r="K26" i="7"/>
  <c r="J26" i="7"/>
  <c r="I26" i="7"/>
  <c r="H26" i="7"/>
  <c r="G26" i="7"/>
  <c r="F26" i="7"/>
  <c r="D26" i="7"/>
  <c r="C11" i="29" s="1"/>
  <c r="C26" i="7"/>
  <c r="B11" i="29" s="1"/>
  <c r="S25" i="7"/>
  <c r="R25" i="7" s="1"/>
  <c r="S24" i="7"/>
  <c r="Q24" i="7" s="1"/>
  <c r="S23" i="7"/>
  <c r="Q23" i="7" s="1"/>
  <c r="P20" i="7"/>
  <c r="O20" i="7"/>
  <c r="N20" i="7"/>
  <c r="M20" i="7"/>
  <c r="L20" i="7"/>
  <c r="K20" i="7"/>
  <c r="J20" i="7"/>
  <c r="I20" i="7"/>
  <c r="H20" i="7"/>
  <c r="G20" i="7"/>
  <c r="F20" i="7"/>
  <c r="E20" i="7"/>
  <c r="D20" i="7"/>
  <c r="C10" i="29" s="1"/>
  <c r="C20" i="7"/>
  <c r="B10" i="29" s="1"/>
  <c r="S19" i="7"/>
  <c r="S18" i="7"/>
  <c r="S17" i="7"/>
  <c r="S16" i="7"/>
  <c r="AE15" i="40" s="1"/>
  <c r="S15" i="7"/>
  <c r="S12" i="7"/>
  <c r="S11" i="7"/>
  <c r="S10" i="7"/>
  <c r="AE10" i="40" s="1"/>
  <c r="R42" i="6"/>
  <c r="Q42" i="6"/>
  <c r="P42" i="6"/>
  <c r="O42" i="6"/>
  <c r="N42" i="6"/>
  <c r="M42" i="6"/>
  <c r="L42" i="6"/>
  <c r="K42" i="6"/>
  <c r="J42" i="6"/>
  <c r="I42" i="6"/>
  <c r="H42" i="6"/>
  <c r="G42" i="6"/>
  <c r="F42" i="6"/>
  <c r="E42" i="6"/>
  <c r="C42" i="6"/>
  <c r="G23" i="29" s="1"/>
  <c r="B42" i="6"/>
  <c r="F23" i="29" s="1"/>
  <c r="D42" i="6"/>
  <c r="R37" i="6"/>
  <c r="Q37" i="6"/>
  <c r="P37" i="6"/>
  <c r="O37" i="6"/>
  <c r="N37" i="6"/>
  <c r="M37" i="6"/>
  <c r="L37" i="6"/>
  <c r="K37" i="6"/>
  <c r="J37" i="6"/>
  <c r="I37" i="6"/>
  <c r="H37" i="6"/>
  <c r="G37" i="6"/>
  <c r="F37" i="6"/>
  <c r="E37" i="6"/>
  <c r="C37" i="6"/>
  <c r="G22" i="29" s="1"/>
  <c r="B37" i="6"/>
  <c r="F22" i="29" s="1"/>
  <c r="R32" i="6"/>
  <c r="Q32" i="6"/>
  <c r="P32" i="6"/>
  <c r="O32" i="6"/>
  <c r="N32" i="6"/>
  <c r="M32" i="6"/>
  <c r="L32" i="6"/>
  <c r="K32" i="6"/>
  <c r="J32" i="6"/>
  <c r="I32" i="6"/>
  <c r="H32" i="6"/>
  <c r="G32" i="6"/>
  <c r="F32" i="6"/>
  <c r="E32" i="6"/>
  <c r="C32" i="6"/>
  <c r="G26" i="29" s="1"/>
  <c r="B32" i="6"/>
  <c r="F26" i="29" s="1"/>
  <c r="R27" i="6"/>
  <c r="C27" i="6"/>
  <c r="G25" i="29" s="1"/>
  <c r="F25" i="29"/>
  <c r="R11" i="6"/>
  <c r="Q11" i="6"/>
  <c r="P11" i="6"/>
  <c r="O11" i="6"/>
  <c r="N11" i="6"/>
  <c r="M11" i="6"/>
  <c r="L11" i="6"/>
  <c r="K11" i="6"/>
  <c r="J11" i="6"/>
  <c r="I11" i="6"/>
  <c r="H11" i="6"/>
  <c r="G11" i="6"/>
  <c r="F11" i="6"/>
  <c r="C11" i="6"/>
  <c r="G21" i="29" s="1"/>
  <c r="B11" i="6"/>
  <c r="F21" i="29" s="1"/>
  <c r="X42" i="5"/>
  <c r="W42" i="5"/>
  <c r="U42" i="5"/>
  <c r="T42" i="5"/>
  <c r="S42" i="5"/>
  <c r="R42" i="5"/>
  <c r="Q42" i="5"/>
  <c r="P42" i="5"/>
  <c r="O42" i="5"/>
  <c r="N42" i="5"/>
  <c r="M42" i="5"/>
  <c r="L42" i="5"/>
  <c r="K42" i="5"/>
  <c r="J42" i="5"/>
  <c r="I42" i="5"/>
  <c r="H42" i="5"/>
  <c r="AE42" i="5"/>
  <c r="AG42" i="5"/>
  <c r="AE37" i="5"/>
  <c r="X37" i="5"/>
  <c r="W37" i="5"/>
  <c r="X38" i="5" s="1"/>
  <c r="U37" i="5"/>
  <c r="T38" i="5" s="1"/>
  <c r="T37" i="5"/>
  <c r="S37" i="5"/>
  <c r="R37" i="5"/>
  <c r="Q37" i="5"/>
  <c r="P37" i="5"/>
  <c r="O37" i="5"/>
  <c r="N37" i="5"/>
  <c r="M37" i="5"/>
  <c r="L37" i="5"/>
  <c r="K37" i="5"/>
  <c r="J37" i="5"/>
  <c r="I37" i="5"/>
  <c r="H37" i="5"/>
  <c r="G37" i="5"/>
  <c r="F37" i="5"/>
  <c r="E37" i="5"/>
  <c r="D37" i="5"/>
  <c r="C37" i="5"/>
  <c r="B37" i="5"/>
  <c r="AJ36" i="5"/>
  <c r="AJ37" i="5" s="1"/>
  <c r="AD36" i="5"/>
  <c r="AG35" i="5"/>
  <c r="AG37" i="5" s="1"/>
  <c r="V36" i="5"/>
  <c r="AJ35" i="5"/>
  <c r="B47" i="18"/>
  <c r="V35" i="5"/>
  <c r="X32" i="5"/>
  <c r="W32" i="5"/>
  <c r="U32" i="5"/>
  <c r="T32" i="5"/>
  <c r="S32" i="5"/>
  <c r="R32" i="5"/>
  <c r="Q32" i="5"/>
  <c r="P32" i="5"/>
  <c r="O32" i="5"/>
  <c r="N32" i="5"/>
  <c r="M32" i="5"/>
  <c r="L32" i="5"/>
  <c r="K32" i="5"/>
  <c r="J32" i="5"/>
  <c r="I32" i="5"/>
  <c r="H32" i="5"/>
  <c r="G32" i="5"/>
  <c r="F32" i="5"/>
  <c r="E32" i="5"/>
  <c r="D32" i="5"/>
  <c r="C32" i="5"/>
  <c r="B32" i="5"/>
  <c r="AJ31" i="5"/>
  <c r="AE31" i="5"/>
  <c r="AE32" i="5" s="1"/>
  <c r="AD31" i="5"/>
  <c r="AD32" i="5" s="1"/>
  <c r="V31" i="5"/>
  <c r="V32" i="5" s="1"/>
  <c r="AJ30" i="5"/>
  <c r="B46" i="18"/>
  <c r="AG30" i="5"/>
  <c r="AG32" i="5" s="1"/>
  <c r="AF32" i="5"/>
  <c r="AC30" i="5"/>
  <c r="AB30" i="5"/>
  <c r="AA30" i="5"/>
  <c r="AG27" i="5"/>
  <c r="AF27" i="5"/>
  <c r="X27" i="5"/>
  <c r="W27" i="5"/>
  <c r="U27" i="5"/>
  <c r="T27" i="5"/>
  <c r="S27" i="5"/>
  <c r="R27" i="5"/>
  <c r="Q27" i="5"/>
  <c r="P27" i="5"/>
  <c r="O27" i="5"/>
  <c r="N27" i="5"/>
  <c r="M27" i="5"/>
  <c r="L27" i="5"/>
  <c r="K27" i="5"/>
  <c r="J27" i="5"/>
  <c r="I27" i="5"/>
  <c r="H27" i="5"/>
  <c r="G27" i="5"/>
  <c r="F27" i="5"/>
  <c r="E27" i="5"/>
  <c r="D27" i="5"/>
  <c r="C27" i="5"/>
  <c r="B27" i="5"/>
  <c r="AJ26" i="5"/>
  <c r="AE26" i="5"/>
  <c r="AD26" i="5"/>
  <c r="V26" i="5"/>
  <c r="AJ25" i="5"/>
  <c r="AE25" i="5"/>
  <c r="AD25" i="5"/>
  <c r="V25" i="5"/>
  <c r="AJ24" i="5"/>
  <c r="AE24" i="5"/>
  <c r="AD24" i="5"/>
  <c r="V24" i="5"/>
  <c r="AJ23" i="5"/>
  <c r="AE23" i="5"/>
  <c r="AD23" i="5"/>
  <c r="V23" i="5"/>
  <c r="AJ22" i="5"/>
  <c r="AE22" i="5"/>
  <c r="AD22" i="5"/>
  <c r="V22" i="5"/>
  <c r="AJ21" i="5"/>
  <c r="AE21" i="5"/>
  <c r="AD21" i="5"/>
  <c r="V21" i="5"/>
  <c r="AJ20" i="5"/>
  <c r="AE20" i="5"/>
  <c r="AD20" i="5"/>
  <c r="V20" i="5"/>
  <c r="AJ19" i="5"/>
  <c r="AE19" i="5"/>
  <c r="AD19" i="5"/>
  <c r="V19" i="5"/>
  <c r="AJ18" i="5"/>
  <c r="AE18" i="5"/>
  <c r="AD18" i="5"/>
  <c r="V18" i="5"/>
  <c r="AJ17" i="5"/>
  <c r="AE17" i="5"/>
  <c r="AD17" i="5"/>
  <c r="V17" i="5"/>
  <c r="AJ16" i="5"/>
  <c r="AE16" i="5"/>
  <c r="AD16" i="5"/>
  <c r="V16" i="5"/>
  <c r="AJ15" i="5"/>
  <c r="AE15" i="5"/>
  <c r="AD15" i="5"/>
  <c r="V15" i="5"/>
  <c r="AJ14" i="5"/>
  <c r="AE14" i="5"/>
  <c r="AD14" i="5"/>
  <c r="V14" i="5"/>
  <c r="AE11" i="5"/>
  <c r="AD11" i="5"/>
  <c r="U11" i="5"/>
  <c r="T11" i="5"/>
  <c r="S11" i="5"/>
  <c r="R11" i="5"/>
  <c r="Q11" i="5"/>
  <c r="P11" i="5"/>
  <c r="O11" i="5"/>
  <c r="N11" i="5"/>
  <c r="M11" i="5"/>
  <c r="L11" i="5"/>
  <c r="K11" i="5"/>
  <c r="J11" i="5"/>
  <c r="I11" i="5"/>
  <c r="H11" i="5"/>
  <c r="G11" i="5"/>
  <c r="F11" i="5"/>
  <c r="E11" i="5"/>
  <c r="D11" i="5"/>
  <c r="C11" i="5"/>
  <c r="B11" i="5"/>
  <c r="AJ10" i="5"/>
  <c r="AJ11" i="5" s="1"/>
  <c r="AH11" i="5"/>
  <c r="AG10" i="5"/>
  <c r="AG11" i="5" s="1"/>
  <c r="AF10" i="5"/>
  <c r="AF11" i="5" s="1"/>
  <c r="AB10" i="5"/>
  <c r="AB11" i="5" s="1"/>
  <c r="V11" i="5"/>
  <c r="Q42" i="4"/>
  <c r="P42" i="4"/>
  <c r="O42" i="4"/>
  <c r="N42" i="4"/>
  <c r="M42" i="4"/>
  <c r="L42" i="4"/>
  <c r="K42" i="4"/>
  <c r="J42" i="4"/>
  <c r="I42" i="4"/>
  <c r="H42" i="4"/>
  <c r="G42" i="4"/>
  <c r="F42" i="4"/>
  <c r="E42" i="4"/>
  <c r="C23" i="29" s="1"/>
  <c r="D42" i="4"/>
  <c r="B23" i="29" s="1"/>
  <c r="AC40" i="5"/>
  <c r="Q37" i="4"/>
  <c r="P37" i="4"/>
  <c r="O37" i="4"/>
  <c r="N37" i="4"/>
  <c r="M37" i="4"/>
  <c r="L37" i="4"/>
  <c r="K37" i="4"/>
  <c r="J37" i="4"/>
  <c r="I37" i="4"/>
  <c r="H37" i="4"/>
  <c r="G37" i="4"/>
  <c r="F37" i="4"/>
  <c r="E37" i="4"/>
  <c r="C22" i="29" s="1"/>
  <c r="D37" i="4"/>
  <c r="B22" i="29" s="1"/>
  <c r="AA36" i="5"/>
  <c r="S36" i="4"/>
  <c r="AB36" i="5" s="1"/>
  <c r="AB35" i="5"/>
  <c r="Q32" i="4"/>
  <c r="P32" i="4"/>
  <c r="O32" i="4"/>
  <c r="N32" i="4"/>
  <c r="M32" i="4"/>
  <c r="L32" i="4"/>
  <c r="K32" i="4"/>
  <c r="J32" i="4"/>
  <c r="I32" i="4"/>
  <c r="H32" i="4"/>
  <c r="G32" i="4"/>
  <c r="F32" i="4"/>
  <c r="E32" i="4"/>
  <c r="C26" i="29" s="1"/>
  <c r="D32" i="4"/>
  <c r="B26" i="29" s="1"/>
  <c r="T31" i="4"/>
  <c r="AC31" i="5" s="1"/>
  <c r="Q27" i="4"/>
  <c r="P27" i="4"/>
  <c r="O27" i="4"/>
  <c r="N27" i="4"/>
  <c r="M27" i="4"/>
  <c r="L27" i="4"/>
  <c r="K27" i="4"/>
  <c r="J27" i="4"/>
  <c r="I27" i="4"/>
  <c r="H27" i="4"/>
  <c r="G27" i="4"/>
  <c r="F27" i="4"/>
  <c r="E27" i="4"/>
  <c r="C25" i="29" s="1"/>
  <c r="D27" i="4"/>
  <c r="B25" i="29" s="1"/>
  <c r="D11" i="4"/>
  <c r="B21" i="29" s="1"/>
  <c r="AA26" i="5"/>
  <c r="AB26" i="5"/>
  <c r="AB25" i="5"/>
  <c r="AC24" i="5"/>
  <c r="AB24" i="5"/>
  <c r="AA23" i="5"/>
  <c r="AB23" i="5"/>
  <c r="AA22" i="5"/>
  <c r="AB22" i="5"/>
  <c r="AC21" i="5"/>
  <c r="AB21" i="5"/>
  <c r="AC20" i="5"/>
  <c r="AB20" i="5"/>
  <c r="AC19" i="5"/>
  <c r="AB19" i="5"/>
  <c r="AA18" i="5"/>
  <c r="AB18" i="5"/>
  <c r="AC17" i="5"/>
  <c r="AB17" i="5"/>
  <c r="AC16" i="5"/>
  <c r="AB16" i="5"/>
  <c r="AA16" i="5"/>
  <c r="AC15" i="5"/>
  <c r="AB15" i="5"/>
  <c r="AB14" i="5"/>
  <c r="S11" i="4"/>
  <c r="Q11" i="4"/>
  <c r="P11" i="4"/>
  <c r="O11" i="4"/>
  <c r="N11" i="4"/>
  <c r="M11" i="4"/>
  <c r="L11" i="4"/>
  <c r="K11" i="4"/>
  <c r="J11" i="4"/>
  <c r="I11" i="4"/>
  <c r="H11" i="4"/>
  <c r="G11" i="4"/>
  <c r="F11" i="4"/>
  <c r="E11" i="4"/>
  <c r="C21" i="29" s="1"/>
  <c r="T10" i="4"/>
  <c r="R10" i="4" s="1"/>
  <c r="S208" i="3"/>
  <c r="A178" i="3"/>
  <c r="S169" i="3"/>
  <c r="A169" i="3"/>
  <c r="A152" i="3"/>
  <c r="A120" i="3"/>
  <c r="A118" i="3"/>
  <c r="A117" i="3"/>
  <c r="A116" i="3"/>
  <c r="S115" i="3"/>
  <c r="S141" i="3" s="1"/>
  <c r="S75" i="3"/>
  <c r="R71" i="3"/>
  <c r="Q71" i="3"/>
  <c r="P71" i="3"/>
  <c r="O71" i="3"/>
  <c r="N71" i="3"/>
  <c r="M71" i="3"/>
  <c r="L71" i="3"/>
  <c r="K71" i="3"/>
  <c r="J71" i="3"/>
  <c r="I71" i="3"/>
  <c r="H71" i="3"/>
  <c r="G71" i="3"/>
  <c r="F71" i="3"/>
  <c r="E71" i="3"/>
  <c r="C71" i="3"/>
  <c r="G34" i="29" s="1"/>
  <c r="B71" i="3"/>
  <c r="F34" i="29" s="1"/>
  <c r="S55" i="3"/>
  <c r="S71" i="3" s="1"/>
  <c r="G33" i="29"/>
  <c r="F33" i="29"/>
  <c r="S12" i="3"/>
  <c r="A123" i="2"/>
  <c r="AK181" i="2"/>
  <c r="AK211" i="2" s="1"/>
  <c r="AF181" i="2"/>
  <c r="AE181" i="2"/>
  <c r="A181" i="2"/>
  <c r="AF173" i="2"/>
  <c r="AF172" i="2"/>
  <c r="AF171" i="2"/>
  <c r="AK169" i="2"/>
  <c r="AF169" i="2"/>
  <c r="AE169" i="2"/>
  <c r="W169" i="2"/>
  <c r="A169" i="2"/>
  <c r="AK157" i="2"/>
  <c r="AF157" i="2"/>
  <c r="AK156" i="2"/>
  <c r="AF156" i="2"/>
  <c r="AK155" i="2"/>
  <c r="AF155" i="2"/>
  <c r="AK154" i="2"/>
  <c r="AF154" i="2"/>
  <c r="AK153" i="2"/>
  <c r="AF153" i="2"/>
  <c r="AK152" i="2"/>
  <c r="AF152" i="2"/>
  <c r="A152" i="2"/>
  <c r="A120" i="2"/>
  <c r="A118" i="2"/>
  <c r="A117" i="2"/>
  <c r="A116" i="2"/>
  <c r="A114" i="2"/>
  <c r="Y71" i="2"/>
  <c r="R71" i="2"/>
  <c r="P71" i="2"/>
  <c r="C71" i="2"/>
  <c r="K72" i="2" s="1"/>
  <c r="B71" i="2"/>
  <c r="AK55" i="2"/>
  <c r="AK71" i="2" s="1"/>
  <c r="AF55" i="2"/>
  <c r="AF71" i="2" s="1"/>
  <c r="AE55" i="2"/>
  <c r="AE71" i="2" s="1"/>
  <c r="B52" i="2"/>
  <c r="AK35" i="2"/>
  <c r="AK52" i="2" s="1"/>
  <c r="AF35" i="2"/>
  <c r="AE35" i="2"/>
  <c r="AE52" i="2" s="1"/>
  <c r="AK31" i="2"/>
  <c r="AK30" i="2"/>
  <c r="AK28" i="2"/>
  <c r="AK27" i="2"/>
  <c r="AK19" i="2"/>
  <c r="AK18" i="2"/>
  <c r="AK17" i="2"/>
  <c r="AK15" i="2"/>
  <c r="AK14" i="2"/>
  <c r="R178" i="1"/>
  <c r="P178" i="1" s="1"/>
  <c r="AB181" i="2" s="1"/>
  <c r="Q178" i="1"/>
  <c r="R169" i="1"/>
  <c r="AD169" i="2" s="1"/>
  <c r="Q169" i="1"/>
  <c r="AC169" i="2" s="1"/>
  <c r="C39" i="29"/>
  <c r="AD139" i="2"/>
  <c r="Q139" i="1"/>
  <c r="AC139" i="2" s="1"/>
  <c r="AD138" i="2"/>
  <c r="Q138" i="1"/>
  <c r="AC138" i="2" s="1"/>
  <c r="AD137" i="2"/>
  <c r="Q137" i="1"/>
  <c r="AC137" i="2" s="1"/>
  <c r="AD136" i="2"/>
  <c r="Q136" i="1"/>
  <c r="AC136" i="2" s="1"/>
  <c r="AD134" i="2"/>
  <c r="Q134" i="1"/>
  <c r="AC134" i="2" s="1"/>
  <c r="AD133" i="2"/>
  <c r="Q133" i="1"/>
  <c r="AC133" i="2" s="1"/>
  <c r="AD132" i="2"/>
  <c r="Q132" i="1"/>
  <c r="AC132" i="2" s="1"/>
  <c r="AD130" i="2"/>
  <c r="AC130" i="2"/>
  <c r="AD129" i="2"/>
  <c r="AC129" i="2"/>
  <c r="AD127" i="2"/>
  <c r="AC127" i="2"/>
  <c r="AD126" i="2"/>
  <c r="AC126" i="2"/>
  <c r="AD125" i="2"/>
  <c r="AC125" i="2"/>
  <c r="AD124" i="2"/>
  <c r="AC124" i="2"/>
  <c r="AD123" i="2"/>
  <c r="AC123" i="2"/>
  <c r="AD120" i="2"/>
  <c r="AC120" i="2"/>
  <c r="R86" i="1"/>
  <c r="AD86" i="2" s="1"/>
  <c r="Q86" i="1"/>
  <c r="AC86" i="2" s="1"/>
  <c r="R75" i="1"/>
  <c r="P75" i="1" s="1"/>
  <c r="Q75" i="1"/>
  <c r="AC75" i="2" s="1"/>
  <c r="R55" i="1"/>
  <c r="AD55" i="2" s="1"/>
  <c r="AD71" i="2" s="1"/>
  <c r="Q55" i="1"/>
  <c r="AC55" i="2" s="1"/>
  <c r="AC71" i="2" s="1"/>
  <c r="O52" i="1"/>
  <c r="N52" i="1"/>
  <c r="M52" i="1"/>
  <c r="L52" i="1"/>
  <c r="K52" i="1"/>
  <c r="J52" i="1"/>
  <c r="I52" i="1"/>
  <c r="H52" i="1"/>
  <c r="G52" i="1"/>
  <c r="F52" i="1"/>
  <c r="E52" i="1"/>
  <c r="D52" i="1"/>
  <c r="C52" i="1"/>
  <c r="R35" i="1"/>
  <c r="AD35" i="2" s="1"/>
  <c r="Q35" i="1"/>
  <c r="R11" i="1"/>
  <c r="Q11" i="1"/>
  <c r="AC11" i="2" s="1"/>
  <c r="AA21" i="5"/>
  <c r="G26" i="28"/>
  <c r="H25" i="38"/>
  <c r="AH32" i="5"/>
  <c r="AC129" i="11"/>
  <c r="AC187" i="11"/>
  <c r="AC174" i="11"/>
  <c r="AC67" i="11"/>
  <c r="T42" i="4"/>
  <c r="AA24" i="5"/>
  <c r="K14" i="29"/>
  <c r="R39" i="7"/>
  <c r="AD38" i="40" s="1"/>
  <c r="Q39" i="7"/>
  <c r="AC38" i="40" s="1"/>
  <c r="M74" i="9"/>
  <c r="K13" i="29"/>
  <c r="F29" i="16"/>
  <c r="F8" i="16"/>
  <c r="N7" i="31"/>
  <c r="F21" i="16"/>
  <c r="I6" i="30"/>
  <c r="AC86" i="11"/>
  <c r="AE146" i="11"/>
  <c r="AC26" i="11"/>
  <c r="AC94" i="11"/>
  <c r="AC120" i="11"/>
  <c r="AE181" i="11"/>
  <c r="I12" i="14"/>
  <c r="K8" i="34" s="1"/>
  <c r="K16" i="29"/>
  <c r="J16" i="29"/>
  <c r="AC25" i="5"/>
  <c r="AA25" i="5"/>
  <c r="AE14" i="11"/>
  <c r="AA14" i="5"/>
  <c r="AC14" i="5"/>
  <c r="R40" i="7"/>
  <c r="AD39" i="40" s="1"/>
  <c r="Q40" i="7"/>
  <c r="AC39" i="40" s="1"/>
  <c r="R36" i="7"/>
  <c r="AD35" i="40" s="1"/>
  <c r="Q36" i="7"/>
  <c r="AC35" i="40" s="1"/>
  <c r="AA15" i="5"/>
  <c r="AA20" i="5"/>
  <c r="S37" i="4"/>
  <c r="AE56" i="11"/>
  <c r="T32" i="4"/>
  <c r="AC123" i="11"/>
  <c r="AE123" i="11"/>
  <c r="AE149" i="11"/>
  <c r="K74" i="9"/>
  <c r="AC49" i="11"/>
  <c r="AE80" i="11"/>
  <c r="AE131" i="11"/>
  <c r="AC166" i="11"/>
  <c r="AE166" i="11"/>
  <c r="F16" i="16"/>
  <c r="F35" i="18"/>
  <c r="AC39" i="11"/>
  <c r="AE62" i="11"/>
  <c r="AC90" i="11"/>
  <c r="AC99" i="11"/>
  <c r="AE49" i="11"/>
  <c r="F11" i="16"/>
  <c r="T27" i="4"/>
  <c r="T37" i="4"/>
  <c r="B44" i="18"/>
  <c r="AE168" i="11"/>
  <c r="AC168" i="11"/>
  <c r="AE177" i="11"/>
  <c r="S27" i="4"/>
  <c r="AC23" i="5"/>
  <c r="AC60" i="11"/>
  <c r="AE114" i="11"/>
  <c r="AC133" i="11"/>
  <c r="AE133" i="11"/>
  <c r="AE137" i="11"/>
  <c r="AC137" i="11"/>
  <c r="AA17" i="5"/>
  <c r="AC18" i="5"/>
  <c r="AC35" i="5"/>
  <c r="AC36" i="5"/>
  <c r="AC26" i="5"/>
  <c r="AC141" i="11"/>
  <c r="AE141" i="11"/>
  <c r="AA19" i="5"/>
  <c r="AC22" i="5"/>
  <c r="Q29" i="7"/>
  <c r="AC28" i="40" s="1"/>
  <c r="AE73" i="11"/>
  <c r="AE87" i="11"/>
  <c r="R23" i="7"/>
  <c r="Q46" i="7"/>
  <c r="AC45" i="40" s="1"/>
  <c r="R46" i="7"/>
  <c r="AD45" i="40" s="1"/>
  <c r="AE64" i="11"/>
  <c r="B25" i="18"/>
  <c r="AE57" i="11"/>
  <c r="AE77" i="11"/>
  <c r="AE48" i="11"/>
  <c r="AE52" i="11"/>
  <c r="AC128" i="11"/>
  <c r="AC14" i="11"/>
  <c r="F26" i="16" l="1"/>
  <c r="F18" i="16"/>
  <c r="K33" i="2"/>
  <c r="K83" i="2"/>
  <c r="AC78" i="2"/>
  <c r="F22" i="16"/>
  <c r="Q33" i="28" s="1"/>
  <c r="V42" i="5"/>
  <c r="U13" i="12"/>
  <c r="D26" i="12"/>
  <c r="U26" i="12" s="1"/>
  <c r="S98" i="10"/>
  <c r="AD99" i="11" s="1"/>
  <c r="S85" i="10"/>
  <c r="AD86" i="11" s="1"/>
  <c r="AK189" i="11"/>
  <c r="F154" i="10"/>
  <c r="AE15" i="11"/>
  <c r="R28" i="11"/>
  <c r="A87" i="18"/>
  <c r="AE182" i="11"/>
  <c r="S51" i="10"/>
  <c r="AD52" i="11" s="1"/>
  <c r="S127" i="10"/>
  <c r="AD128" i="11" s="1"/>
  <c r="S113" i="10"/>
  <c r="AD114" i="11" s="1"/>
  <c r="A94" i="18"/>
  <c r="S89" i="10"/>
  <c r="AD90" i="11" s="1"/>
  <c r="AJ189" i="11"/>
  <c r="AF189" i="11"/>
  <c r="AG189" i="11"/>
  <c r="V37" i="5"/>
  <c r="O43" i="5"/>
  <c r="D149" i="3"/>
  <c r="S149" i="3"/>
  <c r="W149" i="2"/>
  <c r="H66" i="18"/>
  <c r="D66" i="18"/>
  <c r="G66" i="18"/>
  <c r="J42" i="18"/>
  <c r="C66" i="18"/>
  <c r="E66" i="18"/>
  <c r="B66" i="18"/>
  <c r="S107" i="10"/>
  <c r="AD108" i="11" s="1"/>
  <c r="S145" i="10"/>
  <c r="AD146" i="11" s="1"/>
  <c r="S76" i="10"/>
  <c r="AD77" i="11" s="1"/>
  <c r="S123" i="10"/>
  <c r="AD124" i="11" s="1"/>
  <c r="F14" i="16"/>
  <c r="J9" i="27"/>
  <c r="A80" i="18"/>
  <c r="A107" i="18"/>
  <c r="A110" i="18"/>
  <c r="A82" i="18"/>
  <c r="A101" i="18"/>
  <c r="A69" i="18"/>
  <c r="S190" i="11"/>
  <c r="A84" i="18"/>
  <c r="A71" i="18"/>
  <c r="A74" i="18"/>
  <c r="A83" i="18"/>
  <c r="A90" i="18"/>
  <c r="A88" i="18"/>
  <c r="A114" i="18"/>
  <c r="A109" i="18"/>
  <c r="A79" i="18"/>
  <c r="A115" i="18"/>
  <c r="A91" i="18"/>
  <c r="A105" i="18"/>
  <c r="A112" i="18"/>
  <c r="A99" i="18"/>
  <c r="A113" i="18"/>
  <c r="A81" i="18"/>
  <c r="A89" i="18"/>
  <c r="A96" i="18"/>
  <c r="A111" i="18"/>
  <c r="A76" i="18"/>
  <c r="A72" i="18"/>
  <c r="S161" i="10"/>
  <c r="AD162" i="11" s="1"/>
  <c r="S13" i="10"/>
  <c r="AD15" i="11" s="1"/>
  <c r="F188" i="12"/>
  <c r="E20" i="17" s="1"/>
  <c r="R188" i="12"/>
  <c r="E17" i="17" s="1"/>
  <c r="I40" i="12"/>
  <c r="S122" i="10"/>
  <c r="AD123" i="11" s="1"/>
  <c r="S66" i="10"/>
  <c r="AD67" i="11" s="1"/>
  <c r="S93" i="10"/>
  <c r="AD94" i="11" s="1"/>
  <c r="AB144" i="2"/>
  <c r="P149" i="1"/>
  <c r="AC117" i="2"/>
  <c r="Q141" i="1"/>
  <c r="W141" i="2"/>
  <c r="AE110" i="2"/>
  <c r="AB117" i="2"/>
  <c r="AB120" i="2"/>
  <c r="AB85" i="2"/>
  <c r="AD88" i="2"/>
  <c r="P88" i="1"/>
  <c r="AD79" i="2"/>
  <c r="P78" i="1"/>
  <c r="AB79" i="2" s="1"/>
  <c r="AC85" i="2"/>
  <c r="AC110" i="2" s="1"/>
  <c r="Q110" i="1"/>
  <c r="AE79" i="40"/>
  <c r="W189" i="11"/>
  <c r="AB159" i="11"/>
  <c r="R143" i="11"/>
  <c r="R144" i="11" s="1"/>
  <c r="J53" i="29"/>
  <c r="AE164" i="11"/>
  <c r="R65" i="10"/>
  <c r="AC66" i="11" s="1"/>
  <c r="K26" i="29"/>
  <c r="AJ27" i="5"/>
  <c r="L10" i="38"/>
  <c r="D11" i="12"/>
  <c r="U11" i="12" s="1"/>
  <c r="U10" i="12"/>
  <c r="D152" i="12"/>
  <c r="AF150" i="11"/>
  <c r="AB162" i="11"/>
  <c r="AE159" i="11"/>
  <c r="S148" i="10"/>
  <c r="AD149" i="11" s="1"/>
  <c r="M86" i="9"/>
  <c r="K86" i="9"/>
  <c r="R70" i="7"/>
  <c r="AD69" i="40" s="1"/>
  <c r="AE69" i="40"/>
  <c r="AE73" i="40" s="1"/>
  <c r="R63" i="7"/>
  <c r="AD62" i="40" s="1"/>
  <c r="AE62" i="40"/>
  <c r="AE63" i="40" s="1"/>
  <c r="R56" i="7"/>
  <c r="AD55" i="40" s="1"/>
  <c r="Q57" i="7"/>
  <c r="AC56" i="40" s="1"/>
  <c r="AE56" i="40"/>
  <c r="R53" i="7"/>
  <c r="AD52" i="40" s="1"/>
  <c r="AE52" i="40"/>
  <c r="Q45" i="7"/>
  <c r="AC44" i="40" s="1"/>
  <c r="AE44" i="40"/>
  <c r="R47" i="7"/>
  <c r="AD46" i="40" s="1"/>
  <c r="AE46" i="40"/>
  <c r="R37" i="7"/>
  <c r="AD36" i="40" s="1"/>
  <c r="AE36" i="40"/>
  <c r="R38" i="7"/>
  <c r="AD37" i="40" s="1"/>
  <c r="AE37" i="40"/>
  <c r="R35" i="7"/>
  <c r="AD34" i="40" s="1"/>
  <c r="AE34" i="40"/>
  <c r="R31" i="7"/>
  <c r="AD30" i="40" s="1"/>
  <c r="AE30" i="40"/>
  <c r="AE31" i="40" s="1"/>
  <c r="Q12" i="7"/>
  <c r="AC12" i="40" s="1"/>
  <c r="AE12" i="40"/>
  <c r="Q13" i="7"/>
  <c r="Q15" i="7"/>
  <c r="AC14" i="40" s="1"/>
  <c r="AE14" i="40"/>
  <c r="Q17" i="7"/>
  <c r="AC16" i="40" s="1"/>
  <c r="AE16" i="40"/>
  <c r="R18" i="7"/>
  <c r="AD17" i="40" s="1"/>
  <c r="AE17" i="40"/>
  <c r="R19" i="7"/>
  <c r="AD18" i="40" s="1"/>
  <c r="AE18" i="40"/>
  <c r="R11" i="7"/>
  <c r="AD11" i="40" s="1"/>
  <c r="AE11" i="40"/>
  <c r="Q43" i="5"/>
  <c r="P43" i="5"/>
  <c r="P152" i="1"/>
  <c r="P166" i="1" s="1"/>
  <c r="AC152" i="2"/>
  <c r="AC166" i="2" s="1"/>
  <c r="Q166" i="1"/>
  <c r="R110" i="1"/>
  <c r="GVX12" i="31"/>
  <c r="FHN12" i="31"/>
  <c r="FXX12" i="31"/>
  <c r="GCA12" i="31"/>
  <c r="MAM12" i="31"/>
  <c r="TEN12" i="31"/>
  <c r="URN12" i="31"/>
  <c r="OUH12" i="31"/>
  <c r="OYJ12" i="31"/>
  <c r="CPO12" i="31"/>
  <c r="KHO12" i="31"/>
  <c r="DXF12" i="31"/>
  <c r="EBH12" i="31"/>
  <c r="FBT12" i="31"/>
  <c r="HGP12" i="31"/>
  <c r="NGR12" i="31"/>
  <c r="DDN12" i="31"/>
  <c r="ORV12" i="31"/>
  <c r="QDD12" i="31"/>
  <c r="QNK12" i="31"/>
  <c r="QTO12" i="31"/>
  <c r="RYI12" i="31"/>
  <c r="SQU12" i="31"/>
  <c r="IVV12" i="31"/>
  <c r="RR12" i="31"/>
  <c r="MQX12" i="31"/>
  <c r="GZ12" i="31"/>
  <c r="NZ12" i="31"/>
  <c r="APW12" i="31"/>
  <c r="JEA12" i="31"/>
  <c r="JNB12" i="31"/>
  <c r="JRD12" i="31"/>
  <c r="QAM12" i="31"/>
  <c r="QHL12" i="31"/>
  <c r="QRS12" i="31"/>
  <c r="BAI12" i="31"/>
  <c r="DKB12" i="31"/>
  <c r="EHB12" i="31"/>
  <c r="FVL12" i="31"/>
  <c r="GIP12" i="31"/>
  <c r="JKP12" i="31"/>
  <c r="MXL12" i="31"/>
  <c r="VHN12" i="31"/>
  <c r="BKP12" i="31"/>
  <c r="EOL12" i="31"/>
  <c r="GPO12" i="31"/>
  <c r="KTB12" i="31"/>
  <c r="LCM12" i="31"/>
  <c r="ROX12" i="31"/>
  <c r="NXS12" i="31"/>
  <c r="POP12" i="31"/>
  <c r="TNT12" i="31"/>
  <c r="UAB12" i="31"/>
  <c r="UBS12" i="31"/>
  <c r="UEZ12" i="31"/>
  <c r="WUH12" i="31"/>
  <c r="HWJ12" i="31"/>
  <c r="OGT12" i="31"/>
  <c r="WOD12" i="31"/>
  <c r="WRV12" i="31"/>
  <c r="XCX12" i="31"/>
  <c r="KZV12" i="31"/>
  <c r="WYU12" i="31"/>
  <c r="BRJ12" i="31"/>
  <c r="CFH12" i="31"/>
  <c r="ICY12" i="31"/>
  <c r="ILZ12" i="31"/>
  <c r="IQB12" i="31"/>
  <c r="LGU12" i="31"/>
  <c r="NQY12" i="31"/>
  <c r="PEY12" i="31"/>
  <c r="RKZ12" i="31"/>
  <c r="SKL12" i="31"/>
  <c r="IJN12" i="31"/>
  <c r="LTC12" i="31"/>
  <c r="SHD12" i="31"/>
  <c r="TRR12" i="31"/>
  <c r="UWL12" i="31"/>
  <c r="VCE12" i="31"/>
  <c r="WUM12" i="31"/>
  <c r="WUX12" i="31"/>
  <c r="B36" i="29"/>
  <c r="B42" i="29" s="1"/>
  <c r="B63" i="29" s="1"/>
  <c r="B210" i="1"/>
  <c r="M23" i="29"/>
  <c r="N23" i="29" s="1"/>
  <c r="F213" i="2"/>
  <c r="AC35" i="2"/>
  <c r="AC52" i="2" s="1"/>
  <c r="S83" i="2"/>
  <c r="AJ52" i="2"/>
  <c r="S82" i="3"/>
  <c r="G188" i="12"/>
  <c r="AT183" i="11"/>
  <c r="R41" i="11"/>
  <c r="F13" i="16"/>
  <c r="F28" i="16"/>
  <c r="I10" i="27"/>
  <c r="I12" i="27" s="1"/>
  <c r="F143" i="10"/>
  <c r="S41" i="11"/>
  <c r="U144" i="11"/>
  <c r="O58" i="13"/>
  <c r="F20" i="16"/>
  <c r="G28" i="20" s="1"/>
  <c r="H28" i="20" s="1"/>
  <c r="E79" i="9"/>
  <c r="K26" i="9"/>
  <c r="K20" i="9"/>
  <c r="K15" i="29"/>
  <c r="K10" i="29"/>
  <c r="J9" i="29"/>
  <c r="N9" i="29" s="1"/>
  <c r="D12" i="14"/>
  <c r="L22" i="38" s="1"/>
  <c r="D37" i="6"/>
  <c r="J23" i="29"/>
  <c r="K23" i="29"/>
  <c r="C3" i="36"/>
  <c r="T28" i="5"/>
  <c r="AC37" i="5"/>
  <c r="K43" i="4"/>
  <c r="C12" i="17" s="1"/>
  <c r="R12" i="5"/>
  <c r="R33" i="5"/>
  <c r="V27" i="5"/>
  <c r="V43" i="5" s="1"/>
  <c r="P43" i="4"/>
  <c r="C9" i="19" s="1"/>
  <c r="Q43" i="4"/>
  <c r="C9" i="17" s="1"/>
  <c r="J43" i="4"/>
  <c r="R35" i="4"/>
  <c r="AC32" i="5"/>
  <c r="L43" i="4"/>
  <c r="M43" i="4"/>
  <c r="I9" i="30"/>
  <c r="J26" i="29"/>
  <c r="B5" i="36"/>
  <c r="AE27" i="5"/>
  <c r="AJ32" i="5"/>
  <c r="G43" i="6"/>
  <c r="K21" i="31"/>
  <c r="F76" i="32"/>
  <c r="BKE12" i="31"/>
  <c r="GGD12" i="31"/>
  <c r="KAP12" i="31"/>
  <c r="KWY12" i="31"/>
  <c r="LKH12" i="31"/>
  <c r="LKR12" i="31"/>
  <c r="LPF12" i="31"/>
  <c r="NEF12" i="31"/>
  <c r="PUT12" i="31"/>
  <c r="RKE12" i="31"/>
  <c r="S32" i="3"/>
  <c r="G213" i="2"/>
  <c r="AF52" i="2"/>
  <c r="P21" i="31"/>
  <c r="K56" i="32"/>
  <c r="LH12" i="31"/>
  <c r="CWN12" i="31"/>
  <c r="GYJ12" i="31"/>
  <c r="LBL12" i="31"/>
  <c r="LTH12" i="31"/>
  <c r="OAE12" i="31"/>
  <c r="QAX12" i="31"/>
  <c r="QQR12" i="31"/>
  <c r="UUU12" i="31"/>
  <c r="VMQ12" i="31"/>
  <c r="VSJ12" i="31"/>
  <c r="VVR12" i="31"/>
  <c r="VZJ12" i="31"/>
  <c r="VZT12" i="31"/>
  <c r="WBK12" i="31"/>
  <c r="WSQ12" i="31"/>
  <c r="WTL12" i="31"/>
  <c r="WTW12" i="31"/>
  <c r="WXO12" i="31"/>
  <c r="WXZ12" i="31"/>
  <c r="XCH12" i="31"/>
  <c r="XCR12" i="31"/>
  <c r="M41" i="9"/>
  <c r="X213" i="2"/>
  <c r="D22" i="19" s="1"/>
  <c r="K25" i="29"/>
  <c r="G43" i="4"/>
  <c r="C11" i="17" s="1"/>
  <c r="O43" i="4"/>
  <c r="C8" i="17" s="1"/>
  <c r="F43" i="4"/>
  <c r="N43" i="4"/>
  <c r="C8" i="19" s="1"/>
  <c r="Q68" i="7"/>
  <c r="AC67" i="40" s="1"/>
  <c r="F21" i="31"/>
  <c r="H56" i="29"/>
  <c r="H64" i="29" s="1"/>
  <c r="F56" i="32"/>
  <c r="BUV12" i="31"/>
  <c r="CAP12" i="31"/>
  <c r="CBV12" i="31"/>
  <c r="KMM12" i="31"/>
  <c r="KNS12" i="31"/>
  <c r="KON12" i="31"/>
  <c r="KRV12" i="31"/>
  <c r="NML12" i="31"/>
  <c r="PKR12" i="31"/>
  <c r="PMT12" i="31"/>
  <c r="PND12" i="31"/>
  <c r="QRX12" i="31"/>
  <c r="RSJ12" i="31"/>
  <c r="SPO12" i="31"/>
  <c r="TQA12" i="31"/>
  <c r="TRG12" i="31"/>
  <c r="UXG12" i="31"/>
  <c r="UXR12" i="31"/>
  <c r="UYM12" i="31"/>
  <c r="WON12" i="31"/>
  <c r="XET12" i="31"/>
  <c r="AA213" i="2"/>
  <c r="CCV12" i="31"/>
  <c r="Q37" i="7"/>
  <c r="AC36" i="40" s="1"/>
  <c r="Q25" i="7"/>
  <c r="R38" i="5"/>
  <c r="R69" i="7"/>
  <c r="AD68" i="40" s="1"/>
  <c r="W27" i="11"/>
  <c r="S20" i="13"/>
  <c r="VD12" i="31"/>
  <c r="YL12" i="31"/>
  <c r="ABH12" i="31"/>
  <c r="AEZ12" i="31"/>
  <c r="AFK12" i="31"/>
  <c r="AGQ12" i="31"/>
  <c r="CFN12" i="31"/>
  <c r="ESN12" i="31"/>
  <c r="FKU12" i="31"/>
  <c r="HJB12" i="31"/>
  <c r="HLN12" i="31"/>
  <c r="HPP12" i="31"/>
  <c r="NRJ12" i="31"/>
  <c r="QIH12" i="31"/>
  <c r="QVF12" i="31"/>
  <c r="QXR12" i="31"/>
  <c r="QYX12" i="31"/>
  <c r="RBJ12" i="31"/>
  <c r="RDV12" i="31"/>
  <c r="SBK12" i="31"/>
  <c r="SUX12" i="31"/>
  <c r="SXJ12" i="31"/>
  <c r="UFK12" i="31"/>
  <c r="ULZ12" i="31"/>
  <c r="UPG12" i="31"/>
  <c r="Z213" i="2"/>
  <c r="R46" i="10"/>
  <c r="AC47" i="11" s="1"/>
  <c r="AE47" i="11"/>
  <c r="AI32" i="5"/>
  <c r="Y213" i="2"/>
  <c r="D24" i="17" s="1"/>
  <c r="Q70" i="7"/>
  <c r="AC69" i="40" s="1"/>
  <c r="P56" i="32"/>
  <c r="ND12" i="31"/>
  <c r="AQX12" i="31"/>
  <c r="ATJ12" i="31"/>
  <c r="AUE12" i="31"/>
  <c r="BOB12" i="31"/>
  <c r="CRV12" i="31"/>
  <c r="CTB12" i="31"/>
  <c r="CVN12" i="31"/>
  <c r="CYU12" i="31"/>
  <c r="DNJ12" i="31"/>
  <c r="DQQ12" i="31"/>
  <c r="DTX12" i="31"/>
  <c r="THF12" i="31"/>
  <c r="TIV12" i="31"/>
  <c r="TMD12" i="31"/>
  <c r="VKJ12" i="31"/>
  <c r="VKU12" i="31"/>
  <c r="VLF12" i="31"/>
  <c r="VOX12" i="31"/>
  <c r="VRJ12" i="31"/>
  <c r="VXN12" i="31"/>
  <c r="WCA12" i="31"/>
  <c r="WDG12" i="31"/>
  <c r="WDR12" i="31"/>
  <c r="WEM12" i="31"/>
  <c r="WGY12" i="31"/>
  <c r="WKF12" i="31"/>
  <c r="WKQ12" i="31"/>
  <c r="WLB12" i="31"/>
  <c r="WUB12" i="31"/>
  <c r="WYP12" i="31"/>
  <c r="XAA12" i="31"/>
  <c r="R45" i="10"/>
  <c r="AC46" i="11" s="1"/>
  <c r="AE46" i="11"/>
  <c r="KSA12" i="31"/>
  <c r="NNB12" i="31"/>
  <c r="PKB12" i="31"/>
  <c r="QDO12" i="31"/>
  <c r="RQY12" i="31"/>
  <c r="RSP12" i="31"/>
  <c r="RWR12" i="31"/>
  <c r="SMB12" i="31"/>
  <c r="SPJ12" i="31"/>
  <c r="TOE12" i="31"/>
  <c r="UZN12" i="31"/>
  <c r="WRP12" i="31"/>
  <c r="S25" i="10"/>
  <c r="AD26" i="11" s="1"/>
  <c r="R44" i="10"/>
  <c r="AC45" i="11" s="1"/>
  <c r="AE45" i="11"/>
  <c r="X151" i="11"/>
  <c r="R13" i="7"/>
  <c r="BSE12" i="31"/>
  <c r="BYI12" i="31"/>
  <c r="E43" i="4"/>
  <c r="C29" i="29" s="1"/>
  <c r="Q47" i="7"/>
  <c r="AC46" i="40" s="1"/>
  <c r="R31" i="4"/>
  <c r="AA31" i="5" s="1"/>
  <c r="AA32" i="5" s="1"/>
  <c r="S31" i="4"/>
  <c r="X43" i="5"/>
  <c r="C24" i="17" s="1"/>
  <c r="D43" i="5"/>
  <c r="UY12" i="31"/>
  <c r="ABX12" i="31"/>
  <c r="CIP12" i="31"/>
  <c r="CIZ12" i="31"/>
  <c r="ETO12" i="31"/>
  <c r="EUJ12" i="31"/>
  <c r="HRL12" i="31"/>
  <c r="MFK12" i="31"/>
  <c r="OKQ12" i="31"/>
  <c r="OLB12" i="31"/>
  <c r="RBD12" i="31"/>
  <c r="SYJ12" i="31"/>
  <c r="UJH12" i="31"/>
  <c r="UOF12" i="31"/>
  <c r="S17" i="10"/>
  <c r="AD14" i="11" s="1"/>
  <c r="R43" i="10"/>
  <c r="AC44" i="11" s="1"/>
  <c r="AE44" i="11"/>
  <c r="AI52" i="2"/>
  <c r="F25" i="18"/>
  <c r="F11" i="18"/>
  <c r="F15" i="18"/>
  <c r="I14" i="18"/>
  <c r="K14" i="18" s="1"/>
  <c r="F33" i="18"/>
  <c r="Q15" i="28"/>
  <c r="S27" i="13"/>
  <c r="F19" i="16"/>
  <c r="G28" i="21" s="1"/>
  <c r="H28" i="21" s="1"/>
  <c r="F31" i="15"/>
  <c r="XDX12" i="31"/>
  <c r="WWT12" i="31"/>
  <c r="WXD12" i="31"/>
  <c r="WXJ12" i="31"/>
  <c r="AL12" i="31"/>
  <c r="OKA12" i="31"/>
  <c r="OKF12" i="31"/>
  <c r="OKV12" i="31"/>
  <c r="WGD12" i="31"/>
  <c r="WGT12" i="31"/>
  <c r="LUY12" i="31"/>
  <c r="LVD12" i="31"/>
  <c r="LVJ12" i="31"/>
  <c r="LVT12" i="31"/>
  <c r="LVZ12" i="31"/>
  <c r="LWE12" i="31"/>
  <c r="MJC12" i="31"/>
  <c r="OIJ12" i="31"/>
  <c r="OIU12" i="31"/>
  <c r="OIZ12" i="31"/>
  <c r="OJF12" i="31"/>
  <c r="OJP12" i="31"/>
  <c r="OJV12" i="31"/>
  <c r="OVC12" i="31"/>
  <c r="PJB12" i="31"/>
  <c r="VDV12" i="31"/>
  <c r="VPS12" i="31"/>
  <c r="VRT12" i="31"/>
  <c r="WEH12" i="31"/>
  <c r="WFH12" i="31"/>
  <c r="WFS12" i="31"/>
  <c r="LUD12" i="31"/>
  <c r="RGR12" i="31"/>
  <c r="VCJ12" i="31"/>
  <c r="VCP12" i="31"/>
  <c r="VQN12" i="31"/>
  <c r="VQY12" i="31"/>
  <c r="C31" i="15"/>
  <c r="KBK12" i="31"/>
  <c r="KFS12" i="31"/>
  <c r="KGD12" i="31"/>
  <c r="KGI12" i="31"/>
  <c r="KPJ12" i="31"/>
  <c r="KPO12" i="31"/>
  <c r="KTW12" i="31"/>
  <c r="KUH12" i="31"/>
  <c r="KUM12" i="31"/>
  <c r="LDH12" i="31"/>
  <c r="LDN12" i="31"/>
  <c r="LHP12" i="31"/>
  <c r="LIA12" i="31"/>
  <c r="LIF12" i="31"/>
  <c r="PSR12" i="31"/>
  <c r="IZX12" i="31"/>
  <c r="JAD12" i="31"/>
  <c r="JNW12" i="31"/>
  <c r="JOB12" i="31"/>
  <c r="MJX12" i="31"/>
  <c r="MKN12" i="31"/>
  <c r="OHO12" i="31"/>
  <c r="PZR12" i="31"/>
  <c r="QAH12" i="31"/>
  <c r="QMU12" i="31"/>
  <c r="QWV12" i="31"/>
  <c r="RKU12" i="31"/>
  <c r="RYD12" i="31"/>
  <c r="SLW12" i="31"/>
  <c r="SZV12" i="31"/>
  <c r="TND12" i="31"/>
  <c r="UBC12" i="31"/>
  <c r="UQR12" i="31"/>
  <c r="UQX12" i="31"/>
  <c r="URH12" i="31"/>
  <c r="VHH12" i="31"/>
  <c r="VVB12" i="31"/>
  <c r="VVL12" i="31"/>
  <c r="WJK12" i="31"/>
  <c r="WKA12" i="31"/>
  <c r="H20" i="15"/>
  <c r="H30" i="15"/>
  <c r="OXO12" i="31"/>
  <c r="OYE12" i="31"/>
  <c r="PLX12" i="31"/>
  <c r="PMD12" i="31"/>
  <c r="PYV12" i="31"/>
  <c r="PZB12" i="31"/>
  <c r="PZG12" i="31"/>
  <c r="QKY12" i="31"/>
  <c r="QLJ12" i="31"/>
  <c r="QLO12" i="31"/>
  <c r="QLT12" i="31"/>
  <c r="QME12" i="31"/>
  <c r="QMJ12" i="31"/>
  <c r="QWA12" i="31"/>
  <c r="QWL12" i="31"/>
  <c r="QWQ12" i="31"/>
  <c r="RTK12" i="31"/>
  <c r="TWP12" i="31"/>
  <c r="UKD12" i="31"/>
  <c r="VFW12" i="31"/>
  <c r="VGB12" i="31"/>
  <c r="VGH12" i="31"/>
  <c r="VUA12" i="31"/>
  <c r="VUL12" i="31"/>
  <c r="VUQ12" i="31"/>
  <c r="WIP12" i="31"/>
  <c r="WIZ12" i="31"/>
  <c r="OVX12" i="31"/>
  <c r="OWD12" i="31"/>
  <c r="OWI12" i="31"/>
  <c r="OWT12" i="31"/>
  <c r="OWY12" i="31"/>
  <c r="OXD12" i="31"/>
  <c r="PLC12" i="31"/>
  <c r="PLH12" i="31"/>
  <c r="PLN12" i="31"/>
  <c r="PLS12" i="31"/>
  <c r="QKD12" i="31"/>
  <c r="FUQ12" i="31"/>
  <c r="GFH12" i="31"/>
  <c r="GSV12" i="31"/>
  <c r="HFT12" i="31"/>
  <c r="HTC12" i="31"/>
  <c r="IGF12" i="31"/>
  <c r="ITJ12" i="31"/>
  <c r="JGH12" i="31"/>
  <c r="JTK12" i="31"/>
  <c r="NWX12" i="31"/>
  <c r="NXN12" i="31"/>
  <c r="ONH12" i="31"/>
  <c r="PAQ12" i="31"/>
  <c r="PNZ12" i="31"/>
  <c r="QCY12" i="31"/>
  <c r="QQX12" i="31"/>
  <c r="RAI12" i="31"/>
  <c r="ROM12" i="31"/>
  <c r="ROR12" i="31"/>
  <c r="SBP12" i="31"/>
  <c r="G10" i="15"/>
  <c r="G24" i="15"/>
  <c r="LWP12" i="31"/>
  <c r="LXF12" i="31"/>
  <c r="PV12" i="31"/>
  <c r="CCQ12" i="31"/>
  <c r="CDB12" i="31"/>
  <c r="CQJ12" i="31"/>
  <c r="CQP12" i="31"/>
  <c r="DEI12" i="31"/>
  <c r="DEN12" i="31"/>
  <c r="DRL12" i="31"/>
  <c r="DRR12" i="31"/>
  <c r="MUE12" i="31"/>
  <c r="NHC12" i="31"/>
  <c r="SPZ12" i="31"/>
  <c r="SQP12" i="31"/>
  <c r="TDS12" i="31"/>
  <c r="TDX12" i="31"/>
  <c r="TRL12" i="31"/>
  <c r="UEJ12" i="31"/>
  <c r="UTZ12" i="31"/>
  <c r="UUE12" i="31"/>
  <c r="QF12" i="31"/>
  <c r="QL12" i="31"/>
  <c r="AZX12" i="31"/>
  <c r="BNL12" i="31"/>
  <c r="FSZ12" i="31"/>
  <c r="FTK12" i="31"/>
  <c r="FTP12" i="31"/>
  <c r="FTV12" i="31"/>
  <c r="FUF12" i="31"/>
  <c r="FUL12" i="31"/>
  <c r="GRV12" i="31"/>
  <c r="GSL12" i="31"/>
  <c r="HEY12" i="31"/>
  <c r="HFJ12" i="31"/>
  <c r="HSH12" i="31"/>
  <c r="HSR12" i="31"/>
  <c r="HSX12" i="31"/>
  <c r="IFK12" i="31"/>
  <c r="IFV12" i="31"/>
  <c r="IGA12" i="31"/>
  <c r="IMZ12" i="31"/>
  <c r="ISN12" i="31"/>
  <c r="ISY12" i="31"/>
  <c r="ITD12" i="31"/>
  <c r="JEV12" i="31"/>
  <c r="JFG12" i="31"/>
  <c r="JRZ12" i="31"/>
  <c r="JSJ12" i="31"/>
  <c r="JSP12" i="31"/>
  <c r="MWQ12" i="31"/>
  <c r="MWV12" i="31"/>
  <c r="MXG12" i="31"/>
  <c r="NJD12" i="31"/>
  <c r="NJJ12" i="31"/>
  <c r="NVG12" i="31"/>
  <c r="NVL12" i="31"/>
  <c r="NVR12" i="31"/>
  <c r="NWB12" i="31"/>
  <c r="NWH12" i="31"/>
  <c r="NWM12" i="31"/>
  <c r="OLW12" i="31"/>
  <c r="OMB12" i="31"/>
  <c r="OMH12" i="31"/>
  <c r="OZF12" i="31"/>
  <c r="OZK12" i="31"/>
  <c r="OZP12" i="31"/>
  <c r="QPW12" i="31"/>
  <c r="QQH12" i="31"/>
  <c r="QQM12" i="31"/>
  <c r="QYM12" i="31"/>
  <c r="QZC12" i="31"/>
  <c r="QZH12" i="31"/>
  <c r="QZN12" i="31"/>
  <c r="QZX12" i="31"/>
  <c r="RAD12" i="31"/>
  <c r="RMQ12" i="31"/>
  <c r="RMV12" i="31"/>
  <c r="RNB12" i="31"/>
  <c r="RNL12" i="31"/>
  <c r="RNR12" i="31"/>
  <c r="ROB12" i="31"/>
  <c r="RZZ12" i="31"/>
  <c r="SAE12" i="31"/>
  <c r="SAJ12" i="31"/>
  <c r="SNX12" i="31"/>
  <c r="SOD12" i="31"/>
  <c r="SOI12" i="31"/>
  <c r="SOT12" i="31"/>
  <c r="SOY12" i="31"/>
  <c r="SPD12" i="31"/>
  <c r="TBW12" i="31"/>
  <c r="TCH12" i="31"/>
  <c r="TCM12" i="31"/>
  <c r="TCX12" i="31"/>
  <c r="TDH12" i="31"/>
  <c r="TDN12" i="31"/>
  <c r="TPP12" i="31"/>
  <c r="TQF12" i="31"/>
  <c r="UDJ12" i="31"/>
  <c r="UDT12" i="31"/>
  <c r="UDZ12" i="31"/>
  <c r="USI12" i="31"/>
  <c r="UTD12" i="31"/>
  <c r="UTO12" i="31"/>
  <c r="UTT12" i="31"/>
  <c r="CDR12" i="31"/>
  <c r="CEB12" i="31"/>
  <c r="CEH12" i="31"/>
  <c r="CRF12" i="31"/>
  <c r="CRP12" i="31"/>
  <c r="CSA12" i="31"/>
  <c r="DFD12" i="31"/>
  <c r="DFO12" i="31"/>
  <c r="DFT12" i="31"/>
  <c r="DSH12" i="31"/>
  <c r="DSR12" i="31"/>
  <c r="DSX12" i="31"/>
  <c r="DTC12" i="31"/>
  <c r="FSJ12" i="31"/>
  <c r="GPZ12" i="31"/>
  <c r="GQE12" i="31"/>
  <c r="GQZ12" i="31"/>
  <c r="HDH12" i="31"/>
  <c r="HDN12" i="31"/>
  <c r="HEI12" i="31"/>
  <c r="HQL12" i="31"/>
  <c r="HQQ12" i="31"/>
  <c r="HRR12" i="31"/>
  <c r="IDT12" i="31"/>
  <c r="IDZ12" i="31"/>
  <c r="IEU12" i="31"/>
  <c r="IQX12" i="31"/>
  <c r="IRC12" i="31"/>
  <c r="IRX12" i="31"/>
  <c r="MLD12" i="31"/>
  <c r="MUZ12" i="31"/>
  <c r="MVK12" i="31"/>
  <c r="MVP12" i="31"/>
  <c r="MVV12" i="31"/>
  <c r="MWF12" i="31"/>
  <c r="NHN12" i="31"/>
  <c r="NHX12" i="31"/>
  <c r="NII12" i="31"/>
  <c r="NIN12" i="31"/>
  <c r="NIT12" i="31"/>
  <c r="NUL12" i="31"/>
  <c r="KM12" i="31"/>
  <c r="FOX12" i="31"/>
  <c r="G8" i="15"/>
  <c r="G7" i="30"/>
  <c r="G9" i="30" s="1"/>
  <c r="H19" i="15"/>
  <c r="IQ12" i="31"/>
  <c r="JB12" i="31"/>
  <c r="JG12" i="31"/>
  <c r="JL12" i="31"/>
  <c r="JW12" i="31"/>
  <c r="KB12" i="31"/>
  <c r="KH12" i="31"/>
  <c r="MD12" i="31"/>
  <c r="MN12" i="31"/>
  <c r="MT12" i="31"/>
  <c r="ADO12" i="31"/>
  <c r="ADZ12" i="31"/>
  <c r="AEE12" i="31"/>
  <c r="ARS12" i="31"/>
  <c r="ASD12" i="31"/>
  <c r="ASI12" i="31"/>
  <c r="BFL12" i="31"/>
  <c r="BFW12" i="31"/>
  <c r="BGB12" i="31"/>
  <c r="HV12" i="31"/>
  <c r="IA12" i="31"/>
  <c r="ACT12" i="31"/>
  <c r="ACY12" i="31"/>
  <c r="AHG12" i="31"/>
  <c r="AHR12" i="31"/>
  <c r="AHW12" i="31"/>
  <c r="AIB12" i="31"/>
  <c r="AQR12" i="31"/>
  <c r="ARC12" i="31"/>
  <c r="AVF12" i="31"/>
  <c r="AVP12" i="31"/>
  <c r="AVV12" i="31"/>
  <c r="AWA12" i="31"/>
  <c r="BEL12" i="31"/>
  <c r="BEQ12" i="31"/>
  <c r="BFB12" i="31"/>
  <c r="BIT12" i="31"/>
  <c r="BJD12" i="31"/>
  <c r="BJJ12" i="31"/>
  <c r="BJO12" i="31"/>
  <c r="BVR12" i="31"/>
  <c r="BVW12" i="31"/>
  <c r="BZZ12" i="31"/>
  <c r="CAJ12" i="31"/>
  <c r="CAU12" i="31"/>
  <c r="CJV12" i="31"/>
  <c r="CKA12" i="31"/>
  <c r="CNX12" i="31"/>
  <c r="COI12" i="31"/>
  <c r="CON12" i="31"/>
  <c r="CXJ12" i="31"/>
  <c r="CXO12" i="31"/>
  <c r="DBW12" i="31"/>
  <c r="DCH12" i="31"/>
  <c r="DCM12" i="31"/>
  <c r="DKX12" i="31"/>
  <c r="DLC12" i="31"/>
  <c r="DOZ12" i="31"/>
  <c r="DPK12" i="31"/>
  <c r="DPP12" i="31"/>
  <c r="DYA12" i="31"/>
  <c r="DYF12" i="31"/>
  <c r="EDT12" i="31"/>
  <c r="EEE12" i="31"/>
  <c r="EEJ12" i="31"/>
  <c r="ELD12" i="31"/>
  <c r="ELJ12" i="31"/>
  <c r="EQX12" i="31"/>
  <c r="ERH12" i="31"/>
  <c r="ERN12" i="31"/>
  <c r="EYM12" i="31"/>
  <c r="EYR12" i="31"/>
  <c r="FEF12" i="31"/>
  <c r="FEQ12" i="31"/>
  <c r="FEV12" i="31"/>
  <c r="FLP12" i="31"/>
  <c r="FLV12" i="31"/>
  <c r="FYY12" i="31"/>
  <c r="GJP12" i="31"/>
  <c r="GMR12" i="31"/>
  <c r="GNC12" i="31"/>
  <c r="GNH12" i="31"/>
  <c r="GNN12" i="31"/>
  <c r="GNX12" i="31"/>
  <c r="GOD12" i="31"/>
  <c r="GOI12" i="31"/>
  <c r="GWY12" i="31"/>
  <c r="HAA12" i="31"/>
  <c r="HAL12" i="31"/>
  <c r="HAV12" i="31"/>
  <c r="HBG12" i="31"/>
  <c r="HKB12" i="31"/>
  <c r="HND12" i="31"/>
  <c r="HNO12" i="31"/>
  <c r="HNT12" i="31"/>
  <c r="HNZ12" i="31"/>
  <c r="HOJ12" i="31"/>
  <c r="HOP12" i="31"/>
  <c r="HXK12" i="31"/>
  <c r="IAM12" i="31"/>
  <c r="IAX12" i="31"/>
  <c r="IBC12" i="31"/>
  <c r="IBH12" i="31"/>
  <c r="IBS12" i="31"/>
  <c r="IBX12" i="31"/>
  <c r="IKN12" i="31"/>
  <c r="INP12" i="31"/>
  <c r="IOA12" i="31"/>
  <c r="IOF12" i="31"/>
  <c r="IOL12" i="31"/>
  <c r="IOV12" i="31"/>
  <c r="IPB12" i="31"/>
  <c r="IWQ12" i="31"/>
  <c r="IWV12" i="31"/>
  <c r="JAT12" i="31"/>
  <c r="JBD12" i="31"/>
  <c r="JBJ12" i="31"/>
  <c r="JBO12" i="31"/>
  <c r="JBZ12" i="31"/>
  <c r="JCE12" i="31"/>
  <c r="JCJ12" i="31"/>
  <c r="JCU12" i="31"/>
  <c r="JOR12" i="31"/>
  <c r="JPC12" i="31"/>
  <c r="JPH12" i="31"/>
  <c r="JPN12" i="31"/>
  <c r="JPX12" i="31"/>
  <c r="KCF12" i="31"/>
  <c r="KCQ12" i="31"/>
  <c r="KCV12" i="31"/>
  <c r="KDG12" i="31"/>
  <c r="KDR12" i="31"/>
  <c r="KQE12" i="31"/>
  <c r="KQP12" i="31"/>
  <c r="KQU12" i="31"/>
  <c r="KQZ12" i="31"/>
  <c r="KRK12" i="31"/>
  <c r="KRP12" i="31"/>
  <c r="LED12" i="31"/>
  <c r="LEN12" i="31"/>
  <c r="LEY12" i="31"/>
  <c r="LFJ12" i="31"/>
  <c r="LOU12" i="31"/>
  <c r="MBH12" i="31"/>
  <c r="MBN12" i="31"/>
  <c r="MNK12" i="31"/>
  <c r="MRS12" i="31"/>
  <c r="MSD12" i="31"/>
  <c r="MSI12" i="31"/>
  <c r="NAY12" i="31"/>
  <c r="NFB12" i="31"/>
  <c r="NFG12" i="31"/>
  <c r="NFL12" i="31"/>
  <c r="NNL12" i="31"/>
  <c r="NRZ12" i="31"/>
  <c r="NSE12" i="31"/>
  <c r="NSJ12" i="31"/>
  <c r="OAZ12" i="31"/>
  <c r="G17" i="15"/>
  <c r="I28" i="20" s="1"/>
  <c r="J28" i="20" s="1"/>
  <c r="G20" i="15"/>
  <c r="H29" i="15"/>
  <c r="V12" i="31"/>
  <c r="AA12" i="31"/>
  <c r="AF12" i="31"/>
  <c r="DS12" i="31"/>
  <c r="OU12" i="31"/>
  <c r="OZ12" i="31"/>
  <c r="PK12" i="31"/>
  <c r="TH12" i="31"/>
  <c r="TS12" i="31"/>
  <c r="TX12" i="31"/>
  <c r="UD12" i="31"/>
  <c r="AGF12" i="31"/>
  <c r="AGL12" i="31"/>
  <c r="AKT12" i="31"/>
  <c r="ALD12" i="31"/>
  <c r="ALJ12" i="31"/>
  <c r="AUJ12" i="31"/>
  <c r="AUP12" i="31"/>
  <c r="AYM12" i="31"/>
  <c r="AYX12" i="31"/>
  <c r="AZC12" i="31"/>
  <c r="BHX12" i="31"/>
  <c r="BID12" i="31"/>
  <c r="BMF12" i="31"/>
  <c r="BMQ12" i="31"/>
  <c r="BMV12" i="31"/>
  <c r="BPS12" i="31"/>
  <c r="BQD12" i="31"/>
  <c r="BQI12" i="31"/>
  <c r="BZD12" i="31"/>
  <c r="BZJ12" i="31"/>
  <c r="CNC12" i="31"/>
  <c r="CNH12" i="31"/>
  <c r="DBB12" i="31"/>
  <c r="DBG12" i="31"/>
  <c r="DOE12" i="31"/>
  <c r="DOJ12" i="31"/>
  <c r="ECD12" i="31"/>
  <c r="ECI12" i="31"/>
  <c r="EDD12" i="31"/>
  <c r="EHW12" i="31"/>
  <c r="EPG12" i="31"/>
  <c r="EPL12" i="31"/>
  <c r="EQH12" i="31"/>
  <c r="EVF12" i="31"/>
  <c r="FCP12" i="31"/>
  <c r="FCU12" i="31"/>
  <c r="FDP12" i="31"/>
  <c r="FII12" i="31"/>
  <c r="GCV12" i="31"/>
  <c r="GDB12" i="31"/>
  <c r="GHT12" i="31"/>
  <c r="GMB12" i="31"/>
  <c r="GVC12" i="31"/>
  <c r="GZK12" i="31"/>
  <c r="HIF12" i="31"/>
  <c r="HMN12" i="31"/>
  <c r="HVO12" i="31"/>
  <c r="HZW12" i="31"/>
  <c r="CB12" i="31"/>
  <c r="CM12" i="31"/>
  <c r="CR12" i="31"/>
  <c r="CX12" i="31"/>
  <c r="DH12" i="31"/>
  <c r="DN12" i="31"/>
  <c r="FJ12" i="31"/>
  <c r="FT12" i="31"/>
  <c r="FZ12" i="31"/>
  <c r="SM12" i="31"/>
  <c r="SR12" i="31"/>
  <c r="WU12" i="31"/>
  <c r="XF12" i="31"/>
  <c r="XK12" i="31"/>
  <c r="AAB12" i="31"/>
  <c r="AAM12" i="31"/>
  <c r="AAR12" i="31"/>
  <c r="AJS12" i="31"/>
  <c r="AKD12" i="31"/>
  <c r="AOF12" i="31"/>
  <c r="AOQ12" i="31"/>
  <c r="AOV12" i="31"/>
  <c r="AXR12" i="31"/>
  <c r="AXW12" i="31"/>
  <c r="BBZ12" i="31"/>
  <c r="BCJ12" i="31"/>
  <c r="BCP12" i="31"/>
  <c r="BLK12" i="31"/>
  <c r="BLP12" i="31"/>
  <c r="BOX12" i="31"/>
  <c r="BPC12" i="31"/>
  <c r="BTF12" i="31"/>
  <c r="BTP12" i="31"/>
  <c r="BTV12" i="31"/>
  <c r="CHD12" i="31"/>
  <c r="CHO12" i="31"/>
  <c r="CHT12" i="31"/>
  <c r="CUR12" i="31"/>
  <c r="CVC12" i="31"/>
  <c r="CVH12" i="31"/>
  <c r="DIL12" i="31"/>
  <c r="DIV12" i="31"/>
  <c r="DJB12" i="31"/>
  <c r="DVO12" i="31"/>
  <c r="DVZ12" i="31"/>
  <c r="DWE12" i="31"/>
  <c r="EIR12" i="31"/>
  <c r="EJC12" i="31"/>
  <c r="EJH12" i="31"/>
  <c r="EWA12" i="31"/>
  <c r="EWL12" i="31"/>
  <c r="EWQ12" i="31"/>
  <c r="FJD12" i="31"/>
  <c r="FJO12" i="31"/>
  <c r="FJT12" i="31"/>
  <c r="GGY12" i="31"/>
  <c r="GHJ12" i="31"/>
  <c r="GHO12" i="31"/>
  <c r="GUM12" i="31"/>
  <c r="GUR12" i="31"/>
  <c r="HHK12" i="31"/>
  <c r="HHV12" i="31"/>
  <c r="HIA12" i="31"/>
  <c r="HUT12" i="31"/>
  <c r="HVD12" i="31"/>
  <c r="HVJ12" i="31"/>
  <c r="VZ12" i="31"/>
  <c r="WE12" i="31"/>
  <c r="ZG12" i="31"/>
  <c r="ZL12" i="31"/>
  <c r="ANK12" i="31"/>
  <c r="ANP12" i="31"/>
  <c r="BBD12" i="31"/>
  <c r="BBJ12" i="31"/>
  <c r="BSJ12" i="31"/>
  <c r="BSP12" i="31"/>
  <c r="IIR12" i="31"/>
  <c r="JJT12" i="31"/>
  <c r="JKJ12" i="31"/>
  <c r="JXC12" i="31"/>
  <c r="JXS12" i="31"/>
  <c r="KKV12" i="31"/>
  <c r="KYZ12" i="31"/>
  <c r="LMY12" i="31"/>
  <c r="MLZ12" i="31"/>
  <c r="MZH12" i="31"/>
  <c r="MZS12" i="31"/>
  <c r="NLV12" i="31"/>
  <c r="NMF12" i="31"/>
  <c r="NZO12" i="31"/>
  <c r="NZZ12" i="31"/>
  <c r="IHW12" i="31"/>
  <c r="IIH12" i="31"/>
  <c r="IIM12" i="31"/>
  <c r="JID12" i="31"/>
  <c r="JIN12" i="31"/>
  <c r="JIY12" i="31"/>
  <c r="JJJ12" i="31"/>
  <c r="JMV12" i="31"/>
  <c r="JVG12" i="31"/>
  <c r="JVR12" i="31"/>
  <c r="JWB12" i="31"/>
  <c r="JWH12" i="31"/>
  <c r="JWR12" i="31"/>
  <c r="KJF12" i="31"/>
  <c r="KJP12" i="31"/>
  <c r="KJV12" i="31"/>
  <c r="KKA12" i="31"/>
  <c r="KKL12" i="31"/>
  <c r="KKQ12" i="31"/>
  <c r="KXJ12" i="31"/>
  <c r="KXT12" i="31"/>
  <c r="KXZ12" i="31"/>
  <c r="KYE12" i="31"/>
  <c r="KYP12" i="31"/>
  <c r="KYU12" i="31"/>
  <c r="LCH12" i="31"/>
  <c r="LLH12" i="31"/>
  <c r="LLS12" i="31"/>
  <c r="LLX12" i="31"/>
  <c r="LMD12" i="31"/>
  <c r="LMN12" i="31"/>
  <c r="LMT12" i="31"/>
  <c r="LQQ12" i="31"/>
  <c r="LRG12" i="31"/>
  <c r="LYF12" i="31"/>
  <c r="LYL12" i="31"/>
  <c r="LYQ12" i="31"/>
  <c r="LZB12" i="31"/>
  <c r="LZG12" i="31"/>
  <c r="LZL12" i="31"/>
  <c r="MDT12" i="31"/>
  <c r="MDZ12" i="31"/>
  <c r="MEU12" i="31"/>
  <c r="MQB12" i="31"/>
  <c r="MQH12" i="31"/>
  <c r="MQR12" i="31"/>
  <c r="MYH12" i="31"/>
  <c r="MYM12" i="31"/>
  <c r="MYR12" i="31"/>
  <c r="NDK12" i="31"/>
  <c r="NEA12" i="31"/>
  <c r="NKU12" i="31"/>
  <c r="NLF12" i="31"/>
  <c r="NQD12" i="31"/>
  <c r="NQT12" i="31"/>
  <c r="NYN12" i="31"/>
  <c r="NYY12" i="31"/>
  <c r="ODL12" i="31"/>
  <c r="ODR12" i="31"/>
  <c r="OQZ12" i="31"/>
  <c r="ORF12" i="31"/>
  <c r="PED12" i="31"/>
  <c r="PET12" i="31"/>
  <c r="PPK12" i="31"/>
  <c r="PRR12" i="31"/>
  <c r="QGQ12" i="31"/>
  <c r="QGV12" i="31"/>
  <c r="REV12" i="31"/>
  <c r="RFL12" i="31"/>
  <c r="RRT12" i="31"/>
  <c r="SGI12" i="31"/>
  <c r="SGY12" i="31"/>
  <c r="SUB12" i="31"/>
  <c r="SUH12" i="31"/>
  <c r="SUR12" i="31"/>
  <c r="TIA12" i="31"/>
  <c r="TIQ12" i="31"/>
  <c r="TVO12" i="31"/>
  <c r="BWM12" i="31"/>
  <c r="BWX12" i="31"/>
  <c r="BXC12" i="31"/>
  <c r="BXH12" i="31"/>
  <c r="BXN12" i="31"/>
  <c r="CGI12" i="31"/>
  <c r="CGN12" i="31"/>
  <c r="CKQ12" i="31"/>
  <c r="CLB12" i="31"/>
  <c r="CLG12" i="31"/>
  <c r="CLL12" i="31"/>
  <c r="CTW12" i="31"/>
  <c r="CUB12" i="31"/>
  <c r="CYE12" i="31"/>
  <c r="CYP12" i="31"/>
  <c r="CYZ12" i="31"/>
  <c r="CZF12" i="31"/>
  <c r="CZK12" i="31"/>
  <c r="DHP12" i="31"/>
  <c r="DHV12" i="31"/>
  <c r="DLS12" i="31"/>
  <c r="DMD12" i="31"/>
  <c r="DMI12" i="31"/>
  <c r="DMN12" i="31"/>
  <c r="DUT12" i="31"/>
  <c r="DUY12" i="31"/>
  <c r="DYV12" i="31"/>
  <c r="DZG12" i="31"/>
  <c r="DZL12" i="31"/>
  <c r="DZR12" i="31"/>
  <c r="EAB12" i="31"/>
  <c r="EAH12" i="31"/>
  <c r="EAM12" i="31"/>
  <c r="EEP12" i="31"/>
  <c r="EIB12" i="31"/>
  <c r="ELZ12" i="31"/>
  <c r="EMJ12" i="31"/>
  <c r="EMP12" i="31"/>
  <c r="EMU12" i="31"/>
  <c r="ENF12" i="31"/>
  <c r="ENK12" i="31"/>
  <c r="ENP12" i="31"/>
  <c r="ERS12" i="31"/>
  <c r="EVK12" i="31"/>
  <c r="EZH12" i="31"/>
  <c r="EZS12" i="31"/>
  <c r="EZX12" i="31"/>
  <c r="FAD12" i="31"/>
  <c r="FAN12" i="31"/>
  <c r="FAT12" i="31"/>
  <c r="FAY12" i="31"/>
  <c r="FFB12" i="31"/>
  <c r="FIN12" i="31"/>
  <c r="FML12" i="31"/>
  <c r="FMV12" i="31"/>
  <c r="FNB12" i="31"/>
  <c r="FNG12" i="31"/>
  <c r="FNR12" i="31"/>
  <c r="FNW12" i="31"/>
  <c r="FOB12" i="31"/>
  <c r="FOM12" i="31"/>
  <c r="FOR12" i="31"/>
  <c r="FWM12" i="31"/>
  <c r="FZO12" i="31"/>
  <c r="FZZ12" i="31"/>
  <c r="GAE12" i="31"/>
  <c r="GAJ12" i="31"/>
  <c r="GAU12" i="31"/>
  <c r="GAZ12" i="31"/>
  <c r="GBF12" i="31"/>
  <c r="GJK12" i="31"/>
  <c r="GLW12" i="31"/>
  <c r="GPJ12" i="31"/>
  <c r="GWT12" i="31"/>
  <c r="GZF12" i="31"/>
  <c r="HJW12" i="31"/>
  <c r="HMI12" i="31"/>
  <c r="HXF12" i="31"/>
  <c r="HZR12" i="31"/>
  <c r="IKI12" i="31"/>
  <c r="IMU12" i="31"/>
  <c r="IXL12" i="31"/>
  <c r="IXW12" i="31"/>
  <c r="IYB12" i="31"/>
  <c r="JDF12" i="31"/>
  <c r="JDV12" i="31"/>
  <c r="JHH12" i="31"/>
  <c r="JHN12" i="31"/>
  <c r="JLK12" i="31"/>
  <c r="JLP12" i="31"/>
  <c r="JLV12" i="31"/>
  <c r="JQI12" i="31"/>
  <c r="JQY12" i="31"/>
  <c r="JUL12" i="31"/>
  <c r="JUQ12" i="31"/>
  <c r="JYT12" i="31"/>
  <c r="JZJ12" i="31"/>
  <c r="KEB12" i="31"/>
  <c r="KER12" i="31"/>
  <c r="KIJ12" i="31"/>
  <c r="KIP12" i="31"/>
  <c r="KMR12" i="31"/>
  <c r="KNC12" i="31"/>
  <c r="KNH12" i="31"/>
  <c r="KSF12" i="31"/>
  <c r="KWI12" i="31"/>
  <c r="KWN12" i="31"/>
  <c r="LAQ12" i="31"/>
  <c r="LBB12" i="31"/>
  <c r="LBG12" i="31"/>
  <c r="LFT12" i="31"/>
  <c r="LGE12" i="31"/>
  <c r="LKB12" i="31"/>
  <c r="LKM12" i="31"/>
  <c r="LPV12" i="31"/>
  <c r="LQF12" i="31"/>
  <c r="LQL12" i="31"/>
  <c r="LSX12" i="31"/>
  <c r="MDJ12" i="31"/>
  <c r="MHG12" i="31"/>
  <c r="MIB12" i="31"/>
  <c r="MOF12" i="31"/>
  <c r="MOQ12" i="31"/>
  <c r="MPB12" i="31"/>
  <c r="MPL12" i="31"/>
  <c r="MPR12" i="31"/>
  <c r="MST12" i="31"/>
  <c r="NBT12" i="31"/>
  <c r="NCE12" i="31"/>
  <c r="NCJ12" i="31"/>
  <c r="NCP12" i="31"/>
  <c r="NCZ12" i="31"/>
  <c r="NDF12" i="31"/>
  <c r="NGB12" i="31"/>
  <c r="NGM12" i="31"/>
  <c r="NOH12" i="31"/>
  <c r="NOM12" i="31"/>
  <c r="NOR12" i="31"/>
  <c r="NPC12" i="31"/>
  <c r="NPH12" i="31"/>
  <c r="NPN12" i="31"/>
  <c r="NPS12" i="31"/>
  <c r="NTK12" i="31"/>
  <c r="OBV12" i="31"/>
  <c r="OCF12" i="31"/>
  <c r="OCL12" i="31"/>
  <c r="OCQ12" i="31"/>
  <c r="ODB12" i="31"/>
  <c r="OGD12" i="31"/>
  <c r="OGN12" i="31"/>
  <c r="OPJ12" i="31"/>
  <c r="OPO12" i="31"/>
  <c r="OPT12" i="31"/>
  <c r="OQE12" i="31"/>
  <c r="OQJ12" i="31"/>
  <c r="OQP12" i="31"/>
  <c r="OTR12" i="31"/>
  <c r="OUB12" i="31"/>
  <c r="PCM12" i="31"/>
  <c r="PCR12" i="31"/>
  <c r="PCX12" i="31"/>
  <c r="PDH12" i="31"/>
  <c r="PDN12" i="31"/>
  <c r="PDS12" i="31"/>
  <c r="PHP12" i="31"/>
  <c r="PIA12" i="31"/>
  <c r="PQF12" i="31"/>
  <c r="PQL12" i="31"/>
  <c r="PQQ12" i="31"/>
  <c r="PWE12" i="31"/>
  <c r="OFC12" i="31"/>
  <c r="OFN12" i="31"/>
  <c r="OOI12" i="31"/>
  <c r="OSQ12" i="31"/>
  <c r="OTB12" i="31"/>
  <c r="OTG12" i="31"/>
  <c r="PBR12" i="31"/>
  <c r="PFT12" i="31"/>
  <c r="PFZ12" i="31"/>
  <c r="PGE12" i="31"/>
  <c r="PGP12" i="31"/>
  <c r="PGU12" i="31"/>
  <c r="PGZ12" i="31"/>
  <c r="PTN12" i="31"/>
  <c r="PTS12" i="31"/>
  <c r="PTX12" i="31"/>
  <c r="PUI12" i="31"/>
  <c r="PUN12" i="31"/>
  <c r="PUY12" i="31"/>
  <c r="PVJ12" i="31"/>
  <c r="PVO12" i="31"/>
  <c r="PVT12" i="31"/>
  <c r="QEE12" i="31"/>
  <c r="UJC12" i="31"/>
  <c r="UVV12" i="31"/>
  <c r="UWF12" i="31"/>
  <c r="VKE12" i="31"/>
  <c r="VZD12" i="31"/>
  <c r="WNH12" i="31"/>
  <c r="WNN12" i="31"/>
  <c r="WNX12" i="31"/>
  <c r="XBW12" i="31"/>
  <c r="PWU12" i="31"/>
  <c r="QFV12" i="31"/>
  <c r="QGF12" i="31"/>
  <c r="QGL12" i="31"/>
  <c r="QIR12" i="31"/>
  <c r="QOF12" i="31"/>
  <c r="QUJ12" i="31"/>
  <c r="REA12" i="31"/>
  <c r="REF12" i="31"/>
  <c r="REL12" i="31"/>
  <c r="RID12" i="31"/>
  <c r="RIY12" i="31"/>
  <c r="RLV12" i="31"/>
  <c r="RPS12" i="31"/>
  <c r="RPX12" i="31"/>
  <c r="RQD12" i="31"/>
  <c r="RQN12" i="31"/>
  <c r="RRD12" i="31"/>
  <c r="RVW12" i="31"/>
  <c r="RWM12" i="31"/>
  <c r="RZD12" i="31"/>
  <c r="SFN12" i="31"/>
  <c r="SFS12" i="31"/>
  <c r="SFX12" i="31"/>
  <c r="SJP12" i="31"/>
  <c r="SJV12" i="31"/>
  <c r="SMX12" i="31"/>
  <c r="SNS12" i="31"/>
  <c r="SRP12" i="31"/>
  <c r="SSA12" i="31"/>
  <c r="SSL12" i="31"/>
  <c r="SSV12" i="31"/>
  <c r="STB12" i="31"/>
  <c r="STG12" i="31"/>
  <c r="STR12" i="31"/>
  <c r="SXO12" i="31"/>
  <c r="SYE12" i="31"/>
  <c r="TAV12" i="31"/>
  <c r="TGZ12" i="31"/>
  <c r="THK12" i="31"/>
  <c r="THP12" i="31"/>
  <c r="TLH12" i="31"/>
  <c r="TLN12" i="31"/>
  <c r="TOU12" i="31"/>
  <c r="TTH12" i="31"/>
  <c r="TTN12" i="31"/>
  <c r="TTS12" i="31"/>
  <c r="TUD12" i="31"/>
  <c r="TUI12" i="31"/>
  <c r="TUN12" i="31"/>
  <c r="TZG12" i="31"/>
  <c r="TZL12" i="31"/>
  <c r="TZW12" i="31"/>
  <c r="UCN12" i="31"/>
  <c r="UOV12" i="31"/>
  <c r="VBJ12" i="31"/>
  <c r="VBZ12" i="31"/>
  <c r="VJD12" i="31"/>
  <c r="VJJ12" i="31"/>
  <c r="VJO12" i="31"/>
  <c r="VJZ12" i="31"/>
  <c r="VMA12" i="31"/>
  <c r="VOH12" i="31"/>
  <c r="VOR12" i="31"/>
  <c r="VXH12" i="31"/>
  <c r="VXS12" i="31"/>
  <c r="VXX12" i="31"/>
  <c r="VYD12" i="31"/>
  <c r="VYN12" i="31"/>
  <c r="WCL12" i="31"/>
  <c r="WCQ12" i="31"/>
  <c r="WDB12" i="31"/>
  <c r="WLL12" i="31"/>
  <c r="WMH12" i="31"/>
  <c r="WMM12" i="31"/>
  <c r="WMR12" i="31"/>
  <c r="WMX12" i="31"/>
  <c r="WQU12" i="31"/>
  <c r="WQZ12" i="31"/>
  <c r="WZP12" i="31"/>
  <c r="XAQ12" i="31"/>
  <c r="XAV12" i="31"/>
  <c r="XBB12" i="31"/>
  <c r="XBL12" i="31"/>
  <c r="XBR12" i="31"/>
  <c r="RCJ12" i="31"/>
  <c r="RDF12" i="31"/>
  <c r="RHH12" i="31"/>
  <c r="RHN12" i="31"/>
  <c r="RHS12" i="31"/>
  <c r="RVB12" i="31"/>
  <c r="RVG12" i="31"/>
  <c r="RVL12" i="31"/>
  <c r="SCV12" i="31"/>
  <c r="SIU12" i="31"/>
  <c r="SJF12" i="31"/>
  <c r="SJK12" i="31"/>
  <c r="SWN12" i="31"/>
  <c r="SWT12" i="31"/>
  <c r="SWY12" i="31"/>
  <c r="TKM12" i="31"/>
  <c r="TKX12" i="31"/>
  <c r="TLC12" i="31"/>
  <c r="TSM12" i="31"/>
  <c r="TYF12" i="31"/>
  <c r="TYL12" i="31"/>
  <c r="TYQ12" i="31"/>
  <c r="UGA12" i="31"/>
  <c r="ULT12" i="31"/>
  <c r="UMJ12" i="31"/>
  <c r="UNP12" i="31"/>
  <c r="UOA12" i="31"/>
  <c r="UOL12" i="31"/>
  <c r="UOQ12" i="31"/>
  <c r="UYR12" i="31"/>
  <c r="UZC12" i="31"/>
  <c r="UZS12" i="31"/>
  <c r="VAN12" i="31"/>
  <c r="VAY12" i="31"/>
  <c r="VNB12" i="31"/>
  <c r="VNG12" i="31"/>
  <c r="VNL12" i="31"/>
  <c r="WAJ12" i="31"/>
  <c r="WBF12" i="31"/>
  <c r="WBV12" i="31"/>
  <c r="WPD12" i="31"/>
  <c r="WPZ12" i="31"/>
  <c r="WQJ12" i="31"/>
  <c r="XDS12" i="31"/>
  <c r="XEN12" i="31"/>
  <c r="H187" i="12"/>
  <c r="D39" i="12"/>
  <c r="U39" i="12" s="1"/>
  <c r="D187" i="12"/>
  <c r="D148" i="12"/>
  <c r="I27" i="12"/>
  <c r="D40" i="12"/>
  <c r="D153" i="12"/>
  <c r="I153" i="12"/>
  <c r="I99" i="18"/>
  <c r="K99" i="18" s="1"/>
  <c r="I69" i="18"/>
  <c r="K69" i="18" s="1"/>
  <c r="J117" i="18"/>
  <c r="AB183" i="11"/>
  <c r="AB166" i="11"/>
  <c r="AB160" i="11"/>
  <c r="P191" i="11"/>
  <c r="AB170" i="11"/>
  <c r="AB173" i="11"/>
  <c r="AB168" i="11"/>
  <c r="AB182" i="11"/>
  <c r="AB164" i="11"/>
  <c r="AB180" i="11"/>
  <c r="AB165" i="11"/>
  <c r="K51" i="29"/>
  <c r="AI191" i="11"/>
  <c r="AB185" i="11"/>
  <c r="AB179" i="11"/>
  <c r="AB172" i="11"/>
  <c r="AB158" i="11"/>
  <c r="Q191" i="11"/>
  <c r="T191" i="11"/>
  <c r="E21" i="19" s="1"/>
  <c r="AH191" i="11"/>
  <c r="K54" i="29"/>
  <c r="K52" i="29"/>
  <c r="AB176" i="11"/>
  <c r="AB171" i="11"/>
  <c r="AB187" i="11"/>
  <c r="AB175" i="11"/>
  <c r="AB184" i="11"/>
  <c r="AB188" i="11"/>
  <c r="AB181" i="11"/>
  <c r="AB174" i="11"/>
  <c r="AB169" i="11"/>
  <c r="X191" i="11"/>
  <c r="E22" i="19" s="1"/>
  <c r="AJ40" i="11"/>
  <c r="S191" i="11"/>
  <c r="D117" i="18"/>
  <c r="E117" i="18"/>
  <c r="C117" i="18"/>
  <c r="Z191" i="11"/>
  <c r="Y191" i="11"/>
  <c r="E24" i="17" s="1"/>
  <c r="K49" i="29"/>
  <c r="V191" i="11"/>
  <c r="E23" i="17" s="1"/>
  <c r="U191" i="11"/>
  <c r="AK12" i="11"/>
  <c r="B69" i="18"/>
  <c r="L191" i="11"/>
  <c r="H191" i="11"/>
  <c r="D191" i="11"/>
  <c r="O191" i="11"/>
  <c r="K191" i="11"/>
  <c r="G191" i="11"/>
  <c r="C191" i="11"/>
  <c r="N191" i="11"/>
  <c r="J191" i="11"/>
  <c r="F191" i="11"/>
  <c r="M191" i="11"/>
  <c r="I191" i="11"/>
  <c r="E191" i="11"/>
  <c r="AE162" i="11"/>
  <c r="S165" i="10"/>
  <c r="AD166" i="11" s="1"/>
  <c r="S187" i="10"/>
  <c r="AD188" i="11" s="1"/>
  <c r="S18" i="10"/>
  <c r="AD19" i="11" s="1"/>
  <c r="F27" i="10"/>
  <c r="M150" i="10"/>
  <c r="AE173" i="11"/>
  <c r="B54" i="29"/>
  <c r="S14" i="10"/>
  <c r="AD16" i="11" s="1"/>
  <c r="AE148" i="11"/>
  <c r="F150" i="10"/>
  <c r="AE127" i="11"/>
  <c r="S65" i="10"/>
  <c r="AD66" i="11" s="1"/>
  <c r="S49" i="10"/>
  <c r="AD50" i="11" s="1"/>
  <c r="S72" i="10"/>
  <c r="AD73" i="11" s="1"/>
  <c r="S61" i="10"/>
  <c r="AD62" i="11" s="1"/>
  <c r="S140" i="10"/>
  <c r="AD141" i="11" s="1"/>
  <c r="S106" i="10"/>
  <c r="AD107" i="11" s="1"/>
  <c r="S136" i="10"/>
  <c r="AD137" i="11" s="1"/>
  <c r="S115" i="10"/>
  <c r="AD116" i="11" s="1"/>
  <c r="AE102" i="11"/>
  <c r="AE98" i="11"/>
  <c r="AE50" i="11"/>
  <c r="AE79" i="11"/>
  <c r="S110" i="10"/>
  <c r="AD111" i="11" s="1"/>
  <c r="S45" i="10"/>
  <c r="AD46" i="11" s="1"/>
  <c r="M143" i="10"/>
  <c r="AE111" i="11"/>
  <c r="S101" i="10"/>
  <c r="AD102" i="11" s="1"/>
  <c r="AE107" i="11"/>
  <c r="AE120" i="11"/>
  <c r="S119" i="10"/>
  <c r="AD120" i="11" s="1"/>
  <c r="S97" i="10"/>
  <c r="AD98" i="11" s="1"/>
  <c r="S84" i="10"/>
  <c r="AD85" i="11" s="1"/>
  <c r="F40" i="10"/>
  <c r="AE85" i="11"/>
  <c r="AE51" i="11"/>
  <c r="F35" i="10"/>
  <c r="B49" i="29"/>
  <c r="AE129" i="11"/>
  <c r="S141" i="10"/>
  <c r="AD142" i="11" s="1"/>
  <c r="S133" i="10"/>
  <c r="AD134" i="11" s="1"/>
  <c r="S91" i="10"/>
  <c r="AD92" i="11" s="1"/>
  <c r="S78" i="10"/>
  <c r="AD79" i="11" s="1"/>
  <c r="AE110" i="11"/>
  <c r="AE134" i="11"/>
  <c r="S128" i="10"/>
  <c r="AD129" i="11" s="1"/>
  <c r="S109" i="10"/>
  <c r="AD110" i="11" s="1"/>
  <c r="M40" i="10"/>
  <c r="B52" i="29"/>
  <c r="AE124" i="11"/>
  <c r="AE138" i="11"/>
  <c r="S180" i="10"/>
  <c r="AD181" i="11" s="1"/>
  <c r="S137" i="10"/>
  <c r="AD138" i="11" s="1"/>
  <c r="S74" i="10"/>
  <c r="AD75" i="11" s="1"/>
  <c r="AE21" i="11"/>
  <c r="S20" i="10"/>
  <c r="AD21" i="11" s="1"/>
  <c r="R18" i="10"/>
  <c r="AC19" i="11" s="1"/>
  <c r="AE24" i="11"/>
  <c r="S23" i="10"/>
  <c r="AD24" i="11" s="1"/>
  <c r="S22" i="10"/>
  <c r="AD23" i="11" s="1"/>
  <c r="AE17" i="11"/>
  <c r="S21" i="10"/>
  <c r="AD22" i="11" s="1"/>
  <c r="S15" i="10"/>
  <c r="AD17" i="11" s="1"/>
  <c r="M27" i="10"/>
  <c r="T11" i="10"/>
  <c r="S10" i="10"/>
  <c r="M26" i="9"/>
  <c r="K64" i="9"/>
  <c r="E73" i="9"/>
  <c r="M32" i="9"/>
  <c r="K41" i="9"/>
  <c r="E63" i="9"/>
  <c r="M64" i="9"/>
  <c r="M59" i="9"/>
  <c r="K59" i="9"/>
  <c r="O80" i="9"/>
  <c r="B14" i="19" s="1"/>
  <c r="K49" i="9"/>
  <c r="M49" i="9"/>
  <c r="P80" i="9"/>
  <c r="B16" i="17" s="1"/>
  <c r="S80" i="9"/>
  <c r="B16" i="19" s="1"/>
  <c r="T80" i="9"/>
  <c r="B18" i="17" s="1"/>
  <c r="J17" i="29"/>
  <c r="N17" i="29" s="1"/>
  <c r="K12" i="29"/>
  <c r="J12" i="29"/>
  <c r="N16" i="29"/>
  <c r="F20" i="18"/>
  <c r="B18" i="18"/>
  <c r="B42" i="18" s="1"/>
  <c r="R57" i="7"/>
  <c r="AD56" i="40" s="1"/>
  <c r="J14" i="29"/>
  <c r="N14" i="29" s="1"/>
  <c r="F17" i="18"/>
  <c r="F34" i="18"/>
  <c r="J13" i="29"/>
  <c r="N13" i="29" s="1"/>
  <c r="K11" i="29"/>
  <c r="J11" i="29"/>
  <c r="R78" i="7"/>
  <c r="AD77" i="40" s="1"/>
  <c r="Q69" i="7"/>
  <c r="AC68" i="40" s="1"/>
  <c r="S74" i="7"/>
  <c r="R54" i="7"/>
  <c r="AD53" i="40" s="1"/>
  <c r="R44" i="7"/>
  <c r="AD43" i="40" s="1"/>
  <c r="Q44" i="7"/>
  <c r="AC43" i="40" s="1"/>
  <c r="R29" i="7"/>
  <c r="AD28" i="40" s="1"/>
  <c r="I81" i="7"/>
  <c r="Q10" i="7"/>
  <c r="AC10" i="40" s="1"/>
  <c r="R12" i="7"/>
  <c r="AD12" i="40" s="1"/>
  <c r="R17" i="7"/>
  <c r="AD16" i="40" s="1"/>
  <c r="Q16" i="7"/>
  <c r="AC15" i="40" s="1"/>
  <c r="L43" i="6"/>
  <c r="C16" i="17" s="1"/>
  <c r="P43" i="6"/>
  <c r="C18" i="17" s="1"/>
  <c r="F28" i="6"/>
  <c r="O43" i="6"/>
  <c r="C16" i="19" s="1"/>
  <c r="AH42" i="5"/>
  <c r="AI37" i="5"/>
  <c r="AI38" i="5" s="1"/>
  <c r="K22" i="29"/>
  <c r="K28" i="29" s="1"/>
  <c r="K62" i="29" s="1"/>
  <c r="X33" i="5"/>
  <c r="T33" i="5"/>
  <c r="B4" i="36"/>
  <c r="R28" i="5"/>
  <c r="B3" i="36"/>
  <c r="D3" i="36" s="1"/>
  <c r="AD27" i="5"/>
  <c r="G43" i="5"/>
  <c r="H43" i="5"/>
  <c r="J21" i="29"/>
  <c r="N21" i="29" s="1"/>
  <c r="K43" i="5"/>
  <c r="L43" i="5"/>
  <c r="AA41" i="5"/>
  <c r="S40" i="4"/>
  <c r="AB41" i="5" s="1"/>
  <c r="AB42" i="5" s="1"/>
  <c r="H43" i="4"/>
  <c r="AJ211" i="2"/>
  <c r="J213" i="2"/>
  <c r="N213" i="2"/>
  <c r="M213" i="2"/>
  <c r="I213" i="2"/>
  <c r="O213" i="2"/>
  <c r="L213" i="2"/>
  <c r="H213" i="2"/>
  <c r="AF211" i="2"/>
  <c r="P106" i="1"/>
  <c r="AB106" i="2" s="1"/>
  <c r="AD106" i="2"/>
  <c r="AD96" i="2"/>
  <c r="P96" i="1"/>
  <c r="AD117" i="2"/>
  <c r="AD108" i="2"/>
  <c r="P108" i="1"/>
  <c r="AB108" i="2" s="1"/>
  <c r="AD103" i="2"/>
  <c r="P103" i="1"/>
  <c r="AB103" i="2" s="1"/>
  <c r="P98" i="1"/>
  <c r="AB98" i="2" s="1"/>
  <c r="AD98" i="2"/>
  <c r="AD100" i="2"/>
  <c r="P100" i="1"/>
  <c r="AB100" i="2" s="1"/>
  <c r="AD104" i="2"/>
  <c r="P104" i="1"/>
  <c r="AB104" i="2" s="1"/>
  <c r="P99" i="1"/>
  <c r="AB99" i="2" s="1"/>
  <c r="AD99" i="2"/>
  <c r="AD94" i="2"/>
  <c r="P94" i="1"/>
  <c r="AB94" i="2" s="1"/>
  <c r="P107" i="1"/>
  <c r="AB107" i="2" s="1"/>
  <c r="AD107" i="2"/>
  <c r="P101" i="1"/>
  <c r="AB101" i="2" s="1"/>
  <c r="AD101" i="2"/>
  <c r="P97" i="1"/>
  <c r="AB97" i="2" s="1"/>
  <c r="AD97" i="2"/>
  <c r="D150" i="3"/>
  <c r="W211" i="2"/>
  <c r="W52" i="2"/>
  <c r="J34" i="29"/>
  <c r="AI211" i="2"/>
  <c r="AB80" i="2"/>
  <c r="P183" i="1"/>
  <c r="AB186" i="2" s="1"/>
  <c r="P181" i="1"/>
  <c r="AB184" i="2" s="1"/>
  <c r="P179" i="1"/>
  <c r="AB182" i="2" s="1"/>
  <c r="AB154" i="2"/>
  <c r="AD154" i="2"/>
  <c r="P174" i="1"/>
  <c r="AB174" i="2" s="1"/>
  <c r="AD174" i="2"/>
  <c r="P180" i="1"/>
  <c r="AB183" i="2" s="1"/>
  <c r="AC80" i="2"/>
  <c r="AC81" i="2"/>
  <c r="AD78" i="2"/>
  <c r="P74" i="1"/>
  <c r="AB74" i="2" s="1"/>
  <c r="S111" i="2"/>
  <c r="L24" i="29"/>
  <c r="P37" i="1"/>
  <c r="AB37" i="2" s="1"/>
  <c r="AD37" i="2"/>
  <c r="P49" i="1"/>
  <c r="AB49" i="2" s="1"/>
  <c r="AD49" i="2"/>
  <c r="P47" i="1"/>
  <c r="AB47" i="2" s="1"/>
  <c r="AD47" i="2"/>
  <c r="P45" i="1"/>
  <c r="AB45" i="2" s="1"/>
  <c r="AD45" i="2"/>
  <c r="P42" i="1"/>
  <c r="AB42" i="2" s="1"/>
  <c r="AD42" i="2"/>
  <c r="P40" i="1"/>
  <c r="AB40" i="2" s="1"/>
  <c r="AD40" i="2"/>
  <c r="P38" i="1"/>
  <c r="AB38" i="2" s="1"/>
  <c r="AD38" i="2"/>
  <c r="P51" i="1"/>
  <c r="AB51" i="2" s="1"/>
  <c r="AD51" i="2"/>
  <c r="P48" i="1"/>
  <c r="AB48" i="2" s="1"/>
  <c r="AD48" i="2"/>
  <c r="P46" i="1"/>
  <c r="AB46" i="2" s="1"/>
  <c r="AD46" i="2"/>
  <c r="P44" i="1"/>
  <c r="AB44" i="2" s="1"/>
  <c r="AD44" i="2"/>
  <c r="P41" i="1"/>
  <c r="AB41" i="2" s="1"/>
  <c r="AD41" i="2"/>
  <c r="P39" i="1"/>
  <c r="AB39" i="2" s="1"/>
  <c r="AD39" i="2"/>
  <c r="P26" i="1"/>
  <c r="AB26" i="2" s="1"/>
  <c r="AD26" i="2"/>
  <c r="P24" i="1"/>
  <c r="AB24" i="2" s="1"/>
  <c r="AD24" i="2"/>
  <c r="P21" i="1"/>
  <c r="AB21" i="2" s="1"/>
  <c r="AD21" i="2"/>
  <c r="P31" i="1"/>
  <c r="AB31" i="2" s="1"/>
  <c r="AD31" i="2"/>
  <c r="P28" i="1"/>
  <c r="AB28" i="2" s="1"/>
  <c r="AD28" i="2"/>
  <c r="P20" i="1"/>
  <c r="AB20" i="2" s="1"/>
  <c r="AD20" i="2"/>
  <c r="P13" i="1"/>
  <c r="AB13" i="2" s="1"/>
  <c r="AD13" i="2"/>
  <c r="P11" i="1"/>
  <c r="AB11" i="2" s="1"/>
  <c r="AD11" i="2"/>
  <c r="P30" i="1"/>
  <c r="AB30" i="2" s="1"/>
  <c r="AD30" i="2"/>
  <c r="P27" i="1"/>
  <c r="AB27" i="2" s="1"/>
  <c r="AD27" i="2"/>
  <c r="P19" i="1"/>
  <c r="AB19" i="2" s="1"/>
  <c r="AD19" i="2"/>
  <c r="P14" i="1"/>
  <c r="AB14" i="2" s="1"/>
  <c r="AD14" i="2"/>
  <c r="P15" i="1"/>
  <c r="AB15" i="2" s="1"/>
  <c r="AD15" i="2"/>
  <c r="P25" i="1"/>
  <c r="AB25" i="2" s="1"/>
  <c r="AD25" i="2"/>
  <c r="P16" i="1"/>
  <c r="AB16" i="2" s="1"/>
  <c r="AD16" i="2"/>
  <c r="AE179" i="11"/>
  <c r="AE60" i="11"/>
  <c r="S59" i="10"/>
  <c r="AD60" i="11" s="1"/>
  <c r="R24" i="10"/>
  <c r="AC25" i="11" s="1"/>
  <c r="I113" i="18"/>
  <c r="K113" i="18" s="1"/>
  <c r="I187" i="12"/>
  <c r="H153" i="12"/>
  <c r="H149" i="12"/>
  <c r="I84" i="18"/>
  <c r="K84" i="18" s="1"/>
  <c r="I79" i="18"/>
  <c r="K79" i="18" s="1"/>
  <c r="H40" i="12"/>
  <c r="I35" i="12"/>
  <c r="H35" i="12"/>
  <c r="H117" i="18"/>
  <c r="G117" i="18"/>
  <c r="H27" i="12"/>
  <c r="D33" i="3"/>
  <c r="D175" i="3"/>
  <c r="E31" i="15"/>
  <c r="G22" i="15"/>
  <c r="G27" i="15"/>
  <c r="G26" i="15"/>
  <c r="G21" i="15"/>
  <c r="G23" i="15"/>
  <c r="G25" i="15"/>
  <c r="F7" i="30"/>
  <c r="F9" i="30" s="1"/>
  <c r="H16" i="15"/>
  <c r="O12" i="14"/>
  <c r="G19" i="15"/>
  <c r="Q32" i="28" s="1"/>
  <c r="G29" i="15"/>
  <c r="G10" i="27"/>
  <c r="G12" i="15"/>
  <c r="J12" i="14"/>
  <c r="L9" i="38" s="1"/>
  <c r="H43" i="6"/>
  <c r="C13" i="19" s="1"/>
  <c r="F28" i="29"/>
  <c r="F62" i="29" s="1"/>
  <c r="L26" i="29"/>
  <c r="E40" i="29"/>
  <c r="E35" i="29"/>
  <c r="E18" i="29"/>
  <c r="E61" i="29" s="1"/>
  <c r="E33" i="29"/>
  <c r="E36" i="29"/>
  <c r="I56" i="29"/>
  <c r="I64" i="29" s="1"/>
  <c r="F13" i="18"/>
  <c r="F18" i="18"/>
  <c r="F16" i="18"/>
  <c r="F22" i="18"/>
  <c r="F47" i="18"/>
  <c r="F31" i="18"/>
  <c r="I112" i="18"/>
  <c r="K112" i="18" s="1"/>
  <c r="F46" i="18"/>
  <c r="F29" i="18"/>
  <c r="I72" i="18"/>
  <c r="K72" i="18" s="1"/>
  <c r="E42" i="18"/>
  <c r="F12" i="18"/>
  <c r="F26" i="18"/>
  <c r="F10" i="18"/>
  <c r="I9" i="18"/>
  <c r="K9" i="18" s="1"/>
  <c r="H42" i="18"/>
  <c r="G42" i="18"/>
  <c r="D42" i="18"/>
  <c r="C42" i="18"/>
  <c r="C49" i="18"/>
  <c r="H49" i="18"/>
  <c r="H39" i="30"/>
  <c r="D27" i="6"/>
  <c r="Q43" i="6"/>
  <c r="C15" i="19" s="1"/>
  <c r="F43" i="6"/>
  <c r="C20" i="17" s="1"/>
  <c r="M24" i="29"/>
  <c r="I42" i="29"/>
  <c r="I63" i="29" s="1"/>
  <c r="I28" i="29"/>
  <c r="I62" i="29" s="1"/>
  <c r="M42" i="29"/>
  <c r="M63" i="29" s="1"/>
  <c r="M26" i="29"/>
  <c r="D39" i="30"/>
  <c r="J49" i="18"/>
  <c r="I101" i="18"/>
  <c r="K101" i="18" s="1"/>
  <c r="K76" i="18"/>
  <c r="I25" i="18"/>
  <c r="K25" i="18" s="1"/>
  <c r="I105" i="18"/>
  <c r="K105" i="18" s="1"/>
  <c r="F72" i="18"/>
  <c r="F19" i="18"/>
  <c r="I111" i="18"/>
  <c r="K111" i="18" s="1"/>
  <c r="F81" i="18"/>
  <c r="I29" i="18"/>
  <c r="K29" i="18" s="1"/>
  <c r="I22" i="18"/>
  <c r="K22" i="18" s="1"/>
  <c r="I12" i="18"/>
  <c r="K12" i="18" s="1"/>
  <c r="I89" i="18"/>
  <c r="K89" i="18" s="1"/>
  <c r="I95" i="18"/>
  <c r="K95" i="18" s="1"/>
  <c r="I96" i="18"/>
  <c r="K96" i="18" s="1"/>
  <c r="F111" i="18"/>
  <c r="F80" i="18"/>
  <c r="I47" i="18"/>
  <c r="K47" i="18" s="1"/>
  <c r="I40" i="18"/>
  <c r="K40" i="18" s="1"/>
  <c r="I32" i="18"/>
  <c r="K32" i="18" s="1"/>
  <c r="I28" i="18"/>
  <c r="K28" i="18" s="1"/>
  <c r="I109" i="18"/>
  <c r="K109" i="18" s="1"/>
  <c r="I46" i="18"/>
  <c r="K46" i="18" s="1"/>
  <c r="F38" i="18"/>
  <c r="F41" i="18"/>
  <c r="I107" i="18"/>
  <c r="K107" i="18" s="1"/>
  <c r="F116" i="18"/>
  <c r="F40" i="18"/>
  <c r="F32" i="18"/>
  <c r="F28" i="18"/>
  <c r="F14" i="18"/>
  <c r="I45" i="18"/>
  <c r="K45" i="18" s="1"/>
  <c r="F115" i="18"/>
  <c r="F48" i="18"/>
  <c r="I87" i="18"/>
  <c r="K87" i="18" s="1"/>
  <c r="I80" i="18"/>
  <c r="K80" i="18" s="1"/>
  <c r="I13" i="18"/>
  <c r="K13" i="18" s="1"/>
  <c r="I81" i="18"/>
  <c r="K81" i="18" s="1"/>
  <c r="I91" i="18"/>
  <c r="K91" i="18" s="1"/>
  <c r="I41" i="18"/>
  <c r="K41" i="18" s="1"/>
  <c r="F10" i="16"/>
  <c r="D38" i="29"/>
  <c r="E12" i="14"/>
  <c r="G8" i="34" s="1"/>
  <c r="D10" i="32"/>
  <c r="E34" i="29"/>
  <c r="J31" i="29"/>
  <c r="E39" i="29"/>
  <c r="D35" i="29"/>
  <c r="D41" i="29"/>
  <c r="G7" i="15"/>
  <c r="H28" i="29"/>
  <c r="H62" i="29" s="1"/>
  <c r="D33" i="29"/>
  <c r="D32" i="29"/>
  <c r="D39" i="29"/>
  <c r="D37" i="29"/>
  <c r="F9" i="16"/>
  <c r="D18" i="29"/>
  <c r="D61" i="29" s="1"/>
  <c r="C70" i="29" s="1"/>
  <c r="D34" i="29"/>
  <c r="R212" i="2"/>
  <c r="AF166" i="2"/>
  <c r="D209" i="3"/>
  <c r="D176" i="3"/>
  <c r="D142" i="3"/>
  <c r="J38" i="29"/>
  <c r="AJ166" i="2"/>
  <c r="D167" i="3"/>
  <c r="Q210" i="3"/>
  <c r="D15" i="19" s="1"/>
  <c r="G210" i="3"/>
  <c r="L210" i="3"/>
  <c r="D16" i="17" s="1"/>
  <c r="J210" i="3"/>
  <c r="D15" i="17" s="1"/>
  <c r="I54" i="18"/>
  <c r="K54" i="18" s="1"/>
  <c r="I53" i="18"/>
  <c r="K53" i="18" s="1"/>
  <c r="D52" i="3"/>
  <c r="S150" i="2"/>
  <c r="T179" i="2"/>
  <c r="AI82" i="2"/>
  <c r="J36" i="29"/>
  <c r="J39" i="29"/>
  <c r="J41" i="29"/>
  <c r="N210" i="3"/>
  <c r="D19" i="17" s="1"/>
  <c r="D82" i="3"/>
  <c r="D71" i="3"/>
  <c r="I210" i="3"/>
  <c r="D14" i="17" s="1"/>
  <c r="M210" i="3"/>
  <c r="D17" i="19" s="1"/>
  <c r="K210" i="3"/>
  <c r="D14" i="19" s="1"/>
  <c r="H210" i="3"/>
  <c r="D13" i="19" s="1"/>
  <c r="P210" i="3"/>
  <c r="D18" i="17" s="1"/>
  <c r="E210" i="3"/>
  <c r="D18" i="19" s="1"/>
  <c r="D53" i="3"/>
  <c r="AF110" i="2"/>
  <c r="J35" i="29"/>
  <c r="J37" i="29"/>
  <c r="AJ110" i="2"/>
  <c r="K41" i="29"/>
  <c r="K39" i="29"/>
  <c r="K37" i="29"/>
  <c r="U213" i="2"/>
  <c r="AF178" i="2"/>
  <c r="T212" i="2"/>
  <c r="K33" i="29"/>
  <c r="N33" i="29" s="1"/>
  <c r="AH213" i="2"/>
  <c r="K35" i="29"/>
  <c r="F53" i="18"/>
  <c r="J40" i="29"/>
  <c r="N40" i="29" s="1"/>
  <c r="W82" i="2"/>
  <c r="K38" i="29"/>
  <c r="AI178" i="2"/>
  <c r="AJ141" i="2"/>
  <c r="AI110" i="2"/>
  <c r="B213" i="2"/>
  <c r="R213" i="2"/>
  <c r="E213" i="2"/>
  <c r="AK82" i="2"/>
  <c r="S142" i="2"/>
  <c r="F63" i="18"/>
  <c r="F57" i="18"/>
  <c r="C213" i="2"/>
  <c r="AI32" i="2"/>
  <c r="AF82" i="2"/>
  <c r="K34" i="29"/>
  <c r="P213" i="2"/>
  <c r="AE82" i="2"/>
  <c r="AG213" i="2"/>
  <c r="AJ178" i="2"/>
  <c r="AI141" i="2"/>
  <c r="AJ82" i="2"/>
  <c r="K32" i="29"/>
  <c r="N32" i="29" s="1"/>
  <c r="F60" i="18"/>
  <c r="B210" i="3"/>
  <c r="F210" i="3"/>
  <c r="D20" i="17" s="1"/>
  <c r="C210" i="3"/>
  <c r="J212" i="3" s="1"/>
  <c r="F40" i="29"/>
  <c r="I63" i="18"/>
  <c r="K63" i="18" s="1"/>
  <c r="R210" i="3"/>
  <c r="D17" i="17" s="1"/>
  <c r="F37" i="29"/>
  <c r="O210" i="3"/>
  <c r="D16" i="19" s="1"/>
  <c r="D72" i="3"/>
  <c r="S175" i="3"/>
  <c r="D83" i="3"/>
  <c r="I57" i="18"/>
  <c r="K57" i="18" s="1"/>
  <c r="I59" i="18"/>
  <c r="K59" i="18" s="1"/>
  <c r="I60" i="18"/>
  <c r="K60" i="18" s="1"/>
  <c r="S33" i="2"/>
  <c r="S213" i="2"/>
  <c r="D213" i="2"/>
  <c r="K36" i="29"/>
  <c r="T213" i="2"/>
  <c r="D21" i="19" s="1"/>
  <c r="V213" i="2"/>
  <c r="D23" i="17" s="1"/>
  <c r="E7" i="27" s="1"/>
  <c r="W178" i="2"/>
  <c r="AK178" i="2"/>
  <c r="AE178" i="2"/>
  <c r="AF32" i="2"/>
  <c r="F54" i="18"/>
  <c r="AJ32" i="2"/>
  <c r="P136" i="1"/>
  <c r="AB136" i="2" s="1"/>
  <c r="P172" i="1"/>
  <c r="AB172" i="2" s="1"/>
  <c r="AB125" i="2"/>
  <c r="AB130" i="2"/>
  <c r="P134" i="1"/>
  <c r="AB134" i="2" s="1"/>
  <c r="AB127" i="2"/>
  <c r="P55" i="1"/>
  <c r="AB55" i="2" s="1"/>
  <c r="AB71" i="2" s="1"/>
  <c r="AB123" i="2"/>
  <c r="AD145" i="2"/>
  <c r="AB129" i="2"/>
  <c r="P138" i="1"/>
  <c r="AB138" i="2" s="1"/>
  <c r="AD116" i="2"/>
  <c r="P137" i="1"/>
  <c r="AB137" i="2" s="1"/>
  <c r="AD118" i="2"/>
  <c r="P133" i="1"/>
  <c r="AB133" i="2" s="1"/>
  <c r="AD144" i="2"/>
  <c r="P131" i="1"/>
  <c r="AB131" i="2" s="1"/>
  <c r="AB153" i="2"/>
  <c r="AD81" i="2"/>
  <c r="C210" i="1"/>
  <c r="C10" i="14" s="1"/>
  <c r="C8" i="32" s="1"/>
  <c r="O210" i="1"/>
  <c r="D9" i="17" s="1"/>
  <c r="AD146" i="2"/>
  <c r="AD85" i="2"/>
  <c r="P36" i="1"/>
  <c r="AB36" i="2" s="1"/>
  <c r="P135" i="1"/>
  <c r="AB135" i="2" s="1"/>
  <c r="AD181" i="2"/>
  <c r="AD147" i="2"/>
  <c r="P35" i="1"/>
  <c r="AB35" i="2" s="1"/>
  <c r="AD75" i="2"/>
  <c r="Q208" i="1"/>
  <c r="AB88" i="2"/>
  <c r="P90" i="1"/>
  <c r="AB90" i="2" s="1"/>
  <c r="P81" i="1"/>
  <c r="AB78" i="2" s="1"/>
  <c r="R52" i="1"/>
  <c r="Q52" i="1"/>
  <c r="P18" i="1"/>
  <c r="AB18" i="2" s="1"/>
  <c r="P86" i="1"/>
  <c r="AB86" i="2" s="1"/>
  <c r="AB126" i="2"/>
  <c r="AB124" i="2"/>
  <c r="AC181" i="2"/>
  <c r="AC211" i="2" s="1"/>
  <c r="P91" i="1"/>
  <c r="AB91" i="2" s="1"/>
  <c r="P76" i="1"/>
  <c r="AB76" i="2" s="1"/>
  <c r="AC178" i="2"/>
  <c r="P132" i="1"/>
  <c r="AB132" i="2" s="1"/>
  <c r="P139" i="1"/>
  <c r="AB139" i="2" s="1"/>
  <c r="R175" i="1"/>
  <c r="P22" i="1"/>
  <c r="AB22" i="2" s="1"/>
  <c r="AD80" i="2"/>
  <c r="AB75" i="2"/>
  <c r="Q82" i="1"/>
  <c r="Q175" i="1"/>
  <c r="C33" i="29"/>
  <c r="C42" i="29" s="1"/>
  <c r="C63" i="29" s="1"/>
  <c r="AB77" i="2"/>
  <c r="AD173" i="2"/>
  <c r="P10" i="1"/>
  <c r="AB10" i="2" s="1"/>
  <c r="AC149" i="2"/>
  <c r="R71" i="1"/>
  <c r="Q71" i="1"/>
  <c r="R32" i="1"/>
  <c r="E210" i="1"/>
  <c r="D11" i="17" s="1"/>
  <c r="I210" i="1"/>
  <c r="D12" i="17" s="1"/>
  <c r="M210" i="1"/>
  <c r="D8" i="17" s="1"/>
  <c r="R208" i="1"/>
  <c r="AD171" i="2"/>
  <c r="AD152" i="2"/>
  <c r="P169" i="1"/>
  <c r="R82" i="1"/>
  <c r="F210" i="1"/>
  <c r="J210" i="1"/>
  <c r="L210" i="1"/>
  <c r="D8" i="19" s="1"/>
  <c r="D210" i="1"/>
  <c r="H210" i="1"/>
  <c r="N210" i="1"/>
  <c r="D9" i="19" s="1"/>
  <c r="G210" i="1"/>
  <c r="K210" i="1"/>
  <c r="Q32" i="1"/>
  <c r="N12" i="14"/>
  <c r="L16" i="38" s="1"/>
  <c r="L18" i="29"/>
  <c r="L61" i="29" s="1"/>
  <c r="I10" i="32"/>
  <c r="G28" i="15"/>
  <c r="F10" i="27"/>
  <c r="G11" i="15"/>
  <c r="G9" i="15"/>
  <c r="J10" i="32"/>
  <c r="N58" i="13"/>
  <c r="H17" i="15"/>
  <c r="G16" i="15"/>
  <c r="I28" i="21" s="1"/>
  <c r="J28" i="21" s="1"/>
  <c r="G18" i="15"/>
  <c r="D56" i="29"/>
  <c r="D64" i="29" s="1"/>
  <c r="C73" i="29" s="1"/>
  <c r="D40" i="29"/>
  <c r="F46" i="29"/>
  <c r="D28" i="29"/>
  <c r="D62" i="29" s="1"/>
  <c r="F45" i="29"/>
  <c r="E28" i="29"/>
  <c r="E62" i="29" s="1"/>
  <c r="N46" i="29"/>
  <c r="L45" i="29"/>
  <c r="L56" i="29" s="1"/>
  <c r="L64" i="29" s="1"/>
  <c r="C60" i="29"/>
  <c r="G60" i="29" s="1"/>
  <c r="K60" i="29" s="1"/>
  <c r="N60" i="29" s="1"/>
  <c r="I116" i="18"/>
  <c r="K116" i="18" s="1"/>
  <c r="I115" i="18"/>
  <c r="K115" i="18" s="1"/>
  <c r="I149" i="12"/>
  <c r="D149" i="12"/>
  <c r="I82" i="18"/>
  <c r="K82" i="18" s="1"/>
  <c r="I90" i="18"/>
  <c r="K90" i="18" s="1"/>
  <c r="G52" i="29"/>
  <c r="I74" i="18"/>
  <c r="K74" i="18" s="1"/>
  <c r="G50" i="29"/>
  <c r="D27" i="12"/>
  <c r="F99" i="18"/>
  <c r="S36" i="11"/>
  <c r="J51" i="29"/>
  <c r="J49" i="29"/>
  <c r="AG155" i="11"/>
  <c r="AG150" i="11"/>
  <c r="AJ36" i="11"/>
  <c r="W40" i="11"/>
  <c r="S28" i="11"/>
  <c r="AG40" i="11"/>
  <c r="R151" i="11"/>
  <c r="F90" i="18"/>
  <c r="AE40" i="11"/>
  <c r="AG36" i="11"/>
  <c r="AF40" i="11"/>
  <c r="X41" i="11"/>
  <c r="S155" i="11"/>
  <c r="F105" i="18"/>
  <c r="F74" i="18"/>
  <c r="X190" i="11"/>
  <c r="AJ155" i="11"/>
  <c r="J54" i="29"/>
  <c r="B74" i="18"/>
  <c r="K50" i="29"/>
  <c r="N50" i="29" s="1"/>
  <c r="J52" i="29"/>
  <c r="AJ27" i="11"/>
  <c r="K53" i="29"/>
  <c r="N53" i="29" s="1"/>
  <c r="F76" i="18"/>
  <c r="AK27" i="11"/>
  <c r="AL40" i="11"/>
  <c r="R155" i="11"/>
  <c r="X155" i="11"/>
  <c r="AG27" i="11"/>
  <c r="X28" i="11"/>
  <c r="F89" i="18"/>
  <c r="AK150" i="11"/>
  <c r="F109" i="18"/>
  <c r="F112" i="18"/>
  <c r="F79" i="18"/>
  <c r="K55" i="29"/>
  <c r="F113" i="18"/>
  <c r="B109" i="18"/>
  <c r="J55" i="29"/>
  <c r="F107" i="18"/>
  <c r="W150" i="11"/>
  <c r="X144" i="11"/>
  <c r="F84" i="18"/>
  <c r="F95" i="18"/>
  <c r="F101" i="18"/>
  <c r="F82" i="18"/>
  <c r="F87" i="18"/>
  <c r="F96" i="18"/>
  <c r="F71" i="18"/>
  <c r="AE70" i="11"/>
  <c r="AE63" i="11"/>
  <c r="AE59" i="11"/>
  <c r="AE95" i="11"/>
  <c r="S175" i="10"/>
  <c r="AD176" i="11" s="1"/>
  <c r="S82" i="10"/>
  <c r="AD83" i="11" s="1"/>
  <c r="S58" i="10"/>
  <c r="AD59" i="11" s="1"/>
  <c r="S50" i="10"/>
  <c r="AD51" i="11" s="1"/>
  <c r="R10" i="10"/>
  <c r="AC11" i="11" s="1"/>
  <c r="AC12" i="11" s="1"/>
  <c r="M154" i="10"/>
  <c r="AE176" i="11"/>
  <c r="AE55" i="11"/>
  <c r="AE83" i="11"/>
  <c r="AE22" i="11"/>
  <c r="AE171" i="11"/>
  <c r="AE108" i="11"/>
  <c r="S170" i="10"/>
  <c r="AD171" i="11" s="1"/>
  <c r="S121" i="10"/>
  <c r="AD122" i="11" s="1"/>
  <c r="S102" i="10"/>
  <c r="AD103" i="11" s="1"/>
  <c r="S94" i="10"/>
  <c r="AD95" i="11" s="1"/>
  <c r="S86" i="10"/>
  <c r="AD87" i="11" s="1"/>
  <c r="S62" i="10"/>
  <c r="AD63" i="11" s="1"/>
  <c r="M189" i="10"/>
  <c r="AE122" i="11"/>
  <c r="AE116" i="11"/>
  <c r="AE153" i="11"/>
  <c r="AE154" i="11" s="1"/>
  <c r="AE103" i="11"/>
  <c r="AE75" i="11"/>
  <c r="AE161" i="11"/>
  <c r="S69" i="10"/>
  <c r="AD70" i="11" s="1"/>
  <c r="S54" i="10"/>
  <c r="AD55" i="11" s="1"/>
  <c r="R16" i="10"/>
  <c r="AC18" i="11" s="1"/>
  <c r="AE174" i="11"/>
  <c r="S160" i="10"/>
  <c r="AD161" i="11" s="1"/>
  <c r="AD169" i="11"/>
  <c r="AE169" i="11"/>
  <c r="AE188" i="11"/>
  <c r="F189" i="10"/>
  <c r="AE165" i="11"/>
  <c r="S179" i="10"/>
  <c r="AD180" i="11" s="1"/>
  <c r="S152" i="10"/>
  <c r="G190" i="10"/>
  <c r="E11" i="17" s="1"/>
  <c r="T153" i="10"/>
  <c r="AC153" i="11"/>
  <c r="AC154" i="11" s="1"/>
  <c r="S146" i="10"/>
  <c r="AD147" i="11" s="1"/>
  <c r="AE147" i="11"/>
  <c r="AE89" i="11"/>
  <c r="AE58" i="11"/>
  <c r="AE117" i="11"/>
  <c r="AE136" i="11"/>
  <c r="S135" i="10"/>
  <c r="AD136" i="11" s="1"/>
  <c r="L190" i="10"/>
  <c r="AE68" i="11"/>
  <c r="AE113" i="11"/>
  <c r="S139" i="10"/>
  <c r="AD140" i="11" s="1"/>
  <c r="S126" i="10"/>
  <c r="AD127" i="11" s="1"/>
  <c r="S112" i="10"/>
  <c r="AD113" i="11" s="1"/>
  <c r="S100" i="10"/>
  <c r="AD101" i="11" s="1"/>
  <c r="S88" i="10"/>
  <c r="AD89" i="11" s="1"/>
  <c r="S75" i="10"/>
  <c r="AD76" i="11" s="1"/>
  <c r="S64" i="10"/>
  <c r="AD65" i="11" s="1"/>
  <c r="S53" i="10"/>
  <c r="AD54" i="11" s="1"/>
  <c r="S43" i="10"/>
  <c r="AD44" i="11" s="1"/>
  <c r="AE101" i="11"/>
  <c r="AE93" i="11"/>
  <c r="AE76" i="11"/>
  <c r="AE104" i="11"/>
  <c r="AE65" i="11"/>
  <c r="AE132" i="11"/>
  <c r="S131" i="10"/>
  <c r="AD132" i="11" s="1"/>
  <c r="S116" i="10"/>
  <c r="AD117" i="11" s="1"/>
  <c r="S103" i="10"/>
  <c r="AD104" i="11" s="1"/>
  <c r="S92" i="10"/>
  <c r="AD93" i="11" s="1"/>
  <c r="S79" i="10"/>
  <c r="AD80" i="11" s="1"/>
  <c r="S67" i="10"/>
  <c r="AD68" i="11" s="1"/>
  <c r="S57" i="10"/>
  <c r="AD58" i="11" s="1"/>
  <c r="S46" i="10"/>
  <c r="AD47" i="11" s="1"/>
  <c r="C56" i="29"/>
  <c r="C64" i="29" s="1"/>
  <c r="P190" i="10"/>
  <c r="E9" i="19" s="1"/>
  <c r="AC30" i="11"/>
  <c r="AC35" i="11" s="1"/>
  <c r="AE30" i="11"/>
  <c r="AE35" i="11" s="1"/>
  <c r="T34" i="10"/>
  <c r="S29" i="10"/>
  <c r="AD18" i="11"/>
  <c r="T26" i="10"/>
  <c r="O190" i="10"/>
  <c r="E8" i="17" s="1"/>
  <c r="K190" i="10"/>
  <c r="E12" i="17" s="1"/>
  <c r="AE20" i="11"/>
  <c r="AE18" i="11"/>
  <c r="AE25" i="11"/>
  <c r="Q190" i="10"/>
  <c r="E9" i="17" s="1"/>
  <c r="AE16" i="11"/>
  <c r="AE23" i="11"/>
  <c r="H190" i="10"/>
  <c r="S19" i="10"/>
  <c r="AD20" i="11" s="1"/>
  <c r="M190" i="10"/>
  <c r="N190" i="10"/>
  <c r="E8" i="19" s="1"/>
  <c r="I38" i="18"/>
  <c r="K38" i="18" s="1"/>
  <c r="I19" i="18"/>
  <c r="K19" i="18" s="1"/>
  <c r="I20" i="18"/>
  <c r="K20" i="18" s="1"/>
  <c r="I35" i="18"/>
  <c r="I23" i="18"/>
  <c r="K23" i="18" s="1"/>
  <c r="I18" i="18"/>
  <c r="K18" i="18" s="1"/>
  <c r="I24" i="18"/>
  <c r="K24" i="18" s="1"/>
  <c r="I33" i="18"/>
  <c r="K33" i="18" s="1"/>
  <c r="I11" i="18"/>
  <c r="K11" i="18" s="1"/>
  <c r="E58" i="9"/>
  <c r="I37" i="18"/>
  <c r="K37" i="18" s="1"/>
  <c r="G80" i="9"/>
  <c r="B18" i="19" s="1"/>
  <c r="Q80" i="9"/>
  <c r="B17" i="19" s="1"/>
  <c r="I34" i="18"/>
  <c r="K34" i="18" s="1"/>
  <c r="I17" i="18"/>
  <c r="K17" i="18" s="1"/>
  <c r="E48" i="9"/>
  <c r="G18" i="29"/>
  <c r="G61" i="29" s="1"/>
  <c r="U80" i="9"/>
  <c r="B15" i="19" s="1"/>
  <c r="I31" i="18"/>
  <c r="K31" i="18" s="1"/>
  <c r="N80" i="9"/>
  <c r="B15" i="17" s="1"/>
  <c r="K80" i="9"/>
  <c r="I26" i="18"/>
  <c r="K26" i="18" s="1"/>
  <c r="E40" i="9"/>
  <c r="V80" i="9"/>
  <c r="B17" i="17" s="1"/>
  <c r="R80" i="9"/>
  <c r="B19" i="17" s="1"/>
  <c r="L80" i="9"/>
  <c r="B13" i="19" s="1"/>
  <c r="E31" i="9"/>
  <c r="H80" i="9"/>
  <c r="B20" i="17" s="1"/>
  <c r="M80" i="9"/>
  <c r="B14" i="17" s="1"/>
  <c r="E25" i="9"/>
  <c r="F18" i="29"/>
  <c r="F61" i="29" s="1"/>
  <c r="I15" i="18"/>
  <c r="K15" i="18" s="1"/>
  <c r="I10" i="18"/>
  <c r="K10" i="18" s="1"/>
  <c r="I30" i="18"/>
  <c r="K30" i="18" s="1"/>
  <c r="D80" i="9"/>
  <c r="M20" i="9"/>
  <c r="F37" i="18"/>
  <c r="B23" i="17"/>
  <c r="E5" i="27" s="1"/>
  <c r="F24" i="18"/>
  <c r="F30" i="18"/>
  <c r="J10" i="29"/>
  <c r="J15" i="29"/>
  <c r="B21" i="19"/>
  <c r="C5" i="30" s="1"/>
  <c r="F9" i="18"/>
  <c r="R79" i="7"/>
  <c r="AD78" i="40" s="1"/>
  <c r="S80" i="7"/>
  <c r="R77" i="7"/>
  <c r="AD76" i="40" s="1"/>
  <c r="R71" i="7"/>
  <c r="AD70" i="40" s="1"/>
  <c r="Q67" i="7"/>
  <c r="AC66" i="40" s="1"/>
  <c r="R72" i="7"/>
  <c r="AD71" i="40" s="1"/>
  <c r="Q72" i="7"/>
  <c r="AC71" i="40" s="1"/>
  <c r="Q58" i="7"/>
  <c r="AC57" i="40" s="1"/>
  <c r="R68" i="7"/>
  <c r="AD67" i="40" s="1"/>
  <c r="R10" i="7"/>
  <c r="AD10" i="40" s="1"/>
  <c r="Q54" i="7"/>
  <c r="AC53" i="40" s="1"/>
  <c r="Q19" i="7"/>
  <c r="AC18" i="40" s="1"/>
  <c r="R58" i="7"/>
  <c r="AD57" i="40" s="1"/>
  <c r="Q71" i="7"/>
  <c r="AC70" i="40" s="1"/>
  <c r="S64" i="7"/>
  <c r="Q63" i="7"/>
  <c r="AC62" i="40" s="1"/>
  <c r="Q55" i="7"/>
  <c r="Q53" i="7"/>
  <c r="AC52" i="40" s="1"/>
  <c r="H81" i="7"/>
  <c r="R45" i="7"/>
  <c r="AD44" i="40" s="1"/>
  <c r="R41" i="7"/>
  <c r="Q35" i="7"/>
  <c r="AC34" i="40" s="1"/>
  <c r="Q30" i="7"/>
  <c r="AC29" i="40" s="1"/>
  <c r="R30" i="7"/>
  <c r="AD29" i="40" s="1"/>
  <c r="S32" i="7"/>
  <c r="R24" i="7"/>
  <c r="R26" i="7" s="1"/>
  <c r="Q11" i="7"/>
  <c r="AC11" i="40" s="1"/>
  <c r="F81" i="7"/>
  <c r="B11" i="17" s="1"/>
  <c r="N81" i="7"/>
  <c r="B8" i="17" s="1"/>
  <c r="J81" i="7"/>
  <c r="B12" i="17" s="1"/>
  <c r="R15" i="7"/>
  <c r="AD14" i="40" s="1"/>
  <c r="S20" i="7"/>
  <c r="G81" i="7"/>
  <c r="O81" i="7"/>
  <c r="B9" i="19" s="1"/>
  <c r="E81" i="7"/>
  <c r="M81" i="7"/>
  <c r="B8" i="19" s="1"/>
  <c r="C81" i="7"/>
  <c r="L81" i="7"/>
  <c r="P81" i="7"/>
  <c r="B9" i="17" s="1"/>
  <c r="K81" i="7"/>
  <c r="S41" i="7"/>
  <c r="Q38" i="7"/>
  <c r="AC37" i="40" s="1"/>
  <c r="S59" i="7"/>
  <c r="R67" i="7"/>
  <c r="AD66" i="40" s="1"/>
  <c r="R52" i="7"/>
  <c r="AD51" i="40" s="1"/>
  <c r="Q48" i="7"/>
  <c r="AC47" i="40" s="1"/>
  <c r="Q52" i="7"/>
  <c r="AC51" i="40" s="1"/>
  <c r="Q78" i="7"/>
  <c r="AC77" i="40" s="1"/>
  <c r="Q56" i="7"/>
  <c r="Q31" i="7"/>
  <c r="AC30" i="40" s="1"/>
  <c r="D81" i="7"/>
  <c r="R48" i="7"/>
  <c r="AD47" i="40" s="1"/>
  <c r="Q77" i="7"/>
  <c r="AC76" i="40" s="1"/>
  <c r="Q26" i="7"/>
  <c r="Q18" i="7"/>
  <c r="AC17" i="40" s="1"/>
  <c r="R62" i="7"/>
  <c r="AD61" i="40" s="1"/>
  <c r="S49" i="7"/>
  <c r="Q62" i="7"/>
  <c r="AC61" i="40" s="1"/>
  <c r="S26" i="7"/>
  <c r="R16" i="7"/>
  <c r="AD15" i="40" s="1"/>
  <c r="B18" i="29"/>
  <c r="B61" i="29" s="1"/>
  <c r="C18" i="29"/>
  <c r="C61" i="29" s="1"/>
  <c r="I48" i="18"/>
  <c r="K48" i="18" s="1"/>
  <c r="J43" i="6"/>
  <c r="C15" i="17" s="1"/>
  <c r="R43" i="6"/>
  <c r="C17" i="17" s="1"/>
  <c r="K43" i="6"/>
  <c r="C14" i="19" s="1"/>
  <c r="I43" i="6"/>
  <c r="C14" i="17" s="1"/>
  <c r="M43" i="6"/>
  <c r="C17" i="19" s="1"/>
  <c r="B43" i="6"/>
  <c r="N43" i="6"/>
  <c r="C19" i="17" s="1"/>
  <c r="E43" i="6"/>
  <c r="C18" i="19" s="1"/>
  <c r="G49" i="18"/>
  <c r="G28" i="29"/>
  <c r="G62" i="29" s="1"/>
  <c r="C43" i="6"/>
  <c r="C43" i="5"/>
  <c r="J22" i="29"/>
  <c r="E43" i="5"/>
  <c r="B43" i="5"/>
  <c r="F43" i="5"/>
  <c r="J43" i="5"/>
  <c r="AI33" i="5"/>
  <c r="W43" i="5"/>
  <c r="U43" i="5"/>
  <c r="C23" i="17" s="1"/>
  <c r="E8" i="30" s="1"/>
  <c r="C4" i="36"/>
  <c r="I43" i="5"/>
  <c r="M43" i="5"/>
  <c r="AI27" i="5"/>
  <c r="Y43" i="5"/>
  <c r="X28" i="5"/>
  <c r="J25" i="29"/>
  <c r="S43" i="5"/>
  <c r="C21" i="19" s="1"/>
  <c r="C8" i="27" s="1"/>
  <c r="B49" i="18"/>
  <c r="Z43" i="5"/>
  <c r="F45" i="18"/>
  <c r="E49" i="18"/>
  <c r="N43" i="5"/>
  <c r="F44" i="18"/>
  <c r="C5" i="36"/>
  <c r="T12" i="5"/>
  <c r="T43" i="5"/>
  <c r="D49" i="18"/>
  <c r="R43" i="5"/>
  <c r="AF43" i="5"/>
  <c r="AB37" i="5"/>
  <c r="AA40" i="5"/>
  <c r="AC41" i="5"/>
  <c r="AC42" i="5" s="1"/>
  <c r="I43" i="4"/>
  <c r="AC27" i="5"/>
  <c r="AB27" i="5"/>
  <c r="D43" i="4"/>
  <c r="E44" i="4" s="1"/>
  <c r="T11" i="4"/>
  <c r="T43" i="4" s="1"/>
  <c r="AC10" i="5"/>
  <c r="AC11" i="5" s="1"/>
  <c r="O10" i="32"/>
  <c r="E10" i="32"/>
  <c r="N10" i="32"/>
  <c r="BL12" i="31"/>
  <c r="CH12" i="31"/>
  <c r="IV12" i="31"/>
  <c r="XP12" i="31"/>
  <c r="ALO12" i="31"/>
  <c r="AZH12" i="31"/>
  <c r="BNB12" i="31"/>
  <c r="CAZ12" i="31"/>
  <c r="COT12" i="31"/>
  <c r="DCR12" i="31"/>
  <c r="DPV12" i="31"/>
  <c r="GE12" i="31"/>
  <c r="GP12" i="31"/>
  <c r="GU12" i="31"/>
  <c r="MY12" i="31"/>
  <c r="AAX12" i="31"/>
  <c r="APB12" i="31"/>
  <c r="BCU12" i="31"/>
  <c r="BQN12" i="31"/>
  <c r="CEM12" i="31"/>
  <c r="CSF12" i="31"/>
  <c r="DFZ12" i="31"/>
  <c r="ET12" i="31"/>
  <c r="FO12" i="31"/>
  <c r="LN12" i="31"/>
  <c r="QQ12" i="31"/>
  <c r="AEJ12" i="31"/>
  <c r="ASN12" i="31"/>
  <c r="BGH12" i="31"/>
  <c r="BUA12" i="31"/>
  <c r="CHZ12" i="31"/>
  <c r="CVS12" i="31"/>
  <c r="DJG12" i="31"/>
  <c r="DWJ12" i="31"/>
  <c r="MI12" i="31"/>
  <c r="NO12" i="31"/>
  <c r="NT12" i="31"/>
  <c r="QA12" i="31"/>
  <c r="RG12" i="31"/>
  <c r="RL12" i="31"/>
  <c r="TN12" i="31"/>
  <c r="UN12" i="31"/>
  <c r="UT12" i="31"/>
  <c r="WZ12" i="31"/>
  <c r="YA12" i="31"/>
  <c r="YF12" i="31"/>
  <c r="AAH12" i="31"/>
  <c r="ABN12" i="31"/>
  <c r="ABS12" i="31"/>
  <c r="ADT12" i="31"/>
  <c r="AEU12" i="31"/>
  <c r="AFF12" i="31"/>
  <c r="AHL12" i="31"/>
  <c r="AIM12" i="31"/>
  <c r="AIR12" i="31"/>
  <c r="AKY12" i="31"/>
  <c r="ALZ12" i="31"/>
  <c r="AME12" i="31"/>
  <c r="AOL12" i="31"/>
  <c r="APL12" i="31"/>
  <c r="APR12" i="31"/>
  <c r="ARX12" i="31"/>
  <c r="ASY12" i="31"/>
  <c r="ATD12" i="31"/>
  <c r="AVK12" i="31"/>
  <c r="AWL12" i="31"/>
  <c r="AWQ12" i="31"/>
  <c r="AYR12" i="31"/>
  <c r="AZS12" i="31"/>
  <c r="BAD12" i="31"/>
  <c r="BCE12" i="31"/>
  <c r="BDF12" i="31"/>
  <c r="BDK12" i="31"/>
  <c r="BFR12" i="31"/>
  <c r="BGR12" i="31"/>
  <c r="BGX12" i="31"/>
  <c r="BIY12" i="31"/>
  <c r="BJZ12" i="31"/>
  <c r="BKJ12" i="31"/>
  <c r="BML12" i="31"/>
  <c r="BNR12" i="31"/>
  <c r="BNW12" i="31"/>
  <c r="BPX12" i="31"/>
  <c r="BQY12" i="31"/>
  <c r="BRD12" i="31"/>
  <c r="BTK12" i="31"/>
  <c r="BUL12" i="31"/>
  <c r="BUQ12" i="31"/>
  <c r="BWR12" i="31"/>
  <c r="BXX12" i="31"/>
  <c r="BYD12" i="31"/>
  <c r="CAE12" i="31"/>
  <c r="CBK12" i="31"/>
  <c r="CBP12" i="31"/>
  <c r="CDW12" i="31"/>
  <c r="CEX12" i="31"/>
  <c r="CFC12" i="31"/>
  <c r="CHJ12" i="31"/>
  <c r="CIJ12" i="31"/>
  <c r="CIU12" i="31"/>
  <c r="CKV12" i="31"/>
  <c r="CLW12" i="31"/>
  <c r="CMB12" i="31"/>
  <c r="COD12" i="31"/>
  <c r="CPD12" i="31"/>
  <c r="CPJ12" i="31"/>
  <c r="CRK12" i="31"/>
  <c r="CSQ12" i="31"/>
  <c r="CSV12" i="31"/>
  <c r="CUX12" i="31"/>
  <c r="CWD12" i="31"/>
  <c r="CWI12" i="31"/>
  <c r="CYJ12" i="31"/>
  <c r="CZV12" i="31"/>
  <c r="DAA12" i="31"/>
  <c r="DCB12" i="31"/>
  <c r="DDC12" i="31"/>
  <c r="DDH12" i="31"/>
  <c r="DFJ12" i="31"/>
  <c r="DGJ12" i="31"/>
  <c r="DGP12" i="31"/>
  <c r="DIQ12" i="31"/>
  <c r="DJR12" i="31"/>
  <c r="DJW12" i="31"/>
  <c r="DLX12" i="31"/>
  <c r="DMY12" i="31"/>
  <c r="DND12" i="31"/>
  <c r="DPF12" i="31"/>
  <c r="DQF12" i="31"/>
  <c r="DQL12" i="31"/>
  <c r="DSM12" i="31"/>
  <c r="DTN12" i="31"/>
  <c r="DTS12" i="31"/>
  <c r="DVT12" i="31"/>
  <c r="DWU12" i="31"/>
  <c r="DWZ12" i="31"/>
  <c r="DZB12" i="31"/>
  <c r="DZW12" i="31"/>
  <c r="EAX12" i="31"/>
  <c r="EBC12" i="31"/>
  <c r="EJN12" i="31"/>
  <c r="EJX12" i="31"/>
  <c r="EKD12" i="31"/>
  <c r="EME12" i="31"/>
  <c r="EMZ12" i="31"/>
  <c r="EOA12" i="31"/>
  <c r="EOF12" i="31"/>
  <c r="EWV12" i="31"/>
  <c r="EXG12" i="31"/>
  <c r="EXL12" i="31"/>
  <c r="EZN12" i="31"/>
  <c r="FAI12" i="31"/>
  <c r="FBJ12" i="31"/>
  <c r="FBO12" i="31"/>
  <c r="FJZ12" i="31"/>
  <c r="FKJ12" i="31"/>
  <c r="FKP12" i="31"/>
  <c r="FMQ12" i="31"/>
  <c r="FNL12" i="31"/>
  <c r="GON12" i="31"/>
  <c r="HBR12" i="31"/>
  <c r="HOU12" i="31"/>
  <c r="ICD12" i="31"/>
  <c r="IPG12" i="31"/>
  <c r="AV12" i="31"/>
  <c r="BB12" i="31"/>
  <c r="DC12" i="31"/>
  <c r="ED12" i="31"/>
  <c r="EI12" i="31"/>
  <c r="GJ12" i="31"/>
  <c r="HK12" i="31"/>
  <c r="HP12" i="31"/>
  <c r="JR12" i="31"/>
  <c r="KX12" i="31"/>
  <c r="LC12" i="31"/>
  <c r="NJ12" i="31"/>
  <c r="OJ12" i="31"/>
  <c r="OP12" i="31"/>
  <c r="QV12" i="31"/>
  <c r="SB12" i="31"/>
  <c r="SH12" i="31"/>
  <c r="UI12" i="31"/>
  <c r="VO12" i="31"/>
  <c r="VT12" i="31"/>
  <c r="XV12" i="31"/>
  <c r="YV12" i="31"/>
  <c r="ZB12" i="31"/>
  <c r="ABC12" i="31"/>
  <c r="ACI12" i="31"/>
  <c r="ACN12" i="31"/>
  <c r="AEP12" i="31"/>
  <c r="AFV12" i="31"/>
  <c r="AGA12" i="31"/>
  <c r="AIH12" i="31"/>
  <c r="AJH12" i="31"/>
  <c r="AJN12" i="31"/>
  <c r="ALT12" i="31"/>
  <c r="AMU12" i="31"/>
  <c r="AMZ12" i="31"/>
  <c r="APG12" i="31"/>
  <c r="AQH12" i="31"/>
  <c r="AQM12" i="31"/>
  <c r="AST12" i="31"/>
  <c r="ATT12" i="31"/>
  <c r="ATZ12" i="31"/>
  <c r="AWF12" i="31"/>
  <c r="AXG12" i="31"/>
  <c r="AXL12" i="31"/>
  <c r="AZN12" i="31"/>
  <c r="BAT12" i="31"/>
  <c r="BAY12" i="31"/>
  <c r="BCZ12" i="31"/>
  <c r="BEA12" i="31"/>
  <c r="BEF12" i="31"/>
  <c r="BGM12" i="31"/>
  <c r="BHN12" i="31"/>
  <c r="BHS12" i="31"/>
  <c r="BJT12" i="31"/>
  <c r="BKZ12" i="31"/>
  <c r="BLF12" i="31"/>
  <c r="BNG12" i="31"/>
  <c r="BOM12" i="31"/>
  <c r="BOR12" i="31"/>
  <c r="BQT12" i="31"/>
  <c r="BRT12" i="31"/>
  <c r="BRZ12" i="31"/>
  <c r="BUF12" i="31"/>
  <c r="BVG12" i="31"/>
  <c r="BVL12" i="31"/>
  <c r="BXS12" i="31"/>
  <c r="BYT12" i="31"/>
  <c r="BYY12" i="31"/>
  <c r="CBF12" i="31"/>
  <c r="CCF12" i="31"/>
  <c r="CCL12" i="31"/>
  <c r="CER12" i="31"/>
  <c r="CFX12" i="31"/>
  <c r="CGD12" i="31"/>
  <c r="CIE12" i="31"/>
  <c r="CJK12" i="31"/>
  <c r="CJP12" i="31"/>
  <c r="CLR12" i="31"/>
  <c r="CMR12" i="31"/>
  <c r="CMX12" i="31"/>
  <c r="COY12" i="31"/>
  <c r="CPZ12" i="31"/>
  <c r="CQE12" i="31"/>
  <c r="CSL12" i="31"/>
  <c r="CTL12" i="31"/>
  <c r="CTR12" i="31"/>
  <c r="CVX12" i="31"/>
  <c r="CWY12" i="31"/>
  <c r="CXD12" i="31"/>
  <c r="CZP12" i="31"/>
  <c r="DAQ12" i="31"/>
  <c r="DAV12" i="31"/>
  <c r="DCX12" i="31"/>
  <c r="DDX12" i="31"/>
  <c r="DED12" i="31"/>
  <c r="DGE12" i="31"/>
  <c r="DHF12" i="31"/>
  <c r="DHK12" i="31"/>
  <c r="DJL12" i="31"/>
  <c r="DKM12" i="31"/>
  <c r="DKR12" i="31"/>
  <c r="DMT12" i="31"/>
  <c r="DNT12" i="31"/>
  <c r="DNZ12" i="31"/>
  <c r="DQA12" i="31"/>
  <c r="DRB12" i="31"/>
  <c r="DRG12" i="31"/>
  <c r="DTH12" i="31"/>
  <c r="DUI12" i="31"/>
  <c r="DUN12" i="31"/>
  <c r="DWP12" i="31"/>
  <c r="DXP12" i="31"/>
  <c r="DXV12" i="31"/>
  <c r="EEU12" i="31"/>
  <c r="EFV12" i="31"/>
  <c r="EGA12" i="31"/>
  <c r="EGF12" i="31"/>
  <c r="EGQ12" i="31"/>
  <c r="EGV12" i="31"/>
  <c r="EIX12" i="31"/>
  <c r="EJS12" i="31"/>
  <c r="EKT12" i="31"/>
  <c r="EKY12" i="31"/>
  <c r="ERX12" i="31"/>
  <c r="ESY12" i="31"/>
  <c r="ETD12" i="31"/>
  <c r="ETJ12" i="31"/>
  <c r="ETZ12" i="31"/>
  <c r="EUE12" i="31"/>
  <c r="EWF12" i="31"/>
  <c r="EXB12" i="31"/>
  <c r="EYB12" i="31"/>
  <c r="EYH12" i="31"/>
  <c r="FFG12" i="31"/>
  <c r="FGH12" i="31"/>
  <c r="FGM12" i="31"/>
  <c r="FGR12" i="31"/>
  <c r="FHC12" i="31"/>
  <c r="FHH12" i="31"/>
  <c r="FJJ12" i="31"/>
  <c r="FKE12" i="31"/>
  <c r="FLF12" i="31"/>
  <c r="FLK12" i="31"/>
  <c r="FSE12" i="31"/>
  <c r="FWH12" i="31"/>
  <c r="FWR12" i="31"/>
  <c r="FWX12" i="31"/>
  <c r="FXC12" i="31"/>
  <c r="FYT12" i="31"/>
  <c r="GDW12" i="31"/>
  <c r="GEX12" i="31"/>
  <c r="GFC12" i="31"/>
  <c r="AQ12" i="31"/>
  <c r="BR12" i="31"/>
  <c r="BW12" i="31"/>
  <c r="DX12" i="31"/>
  <c r="EY12" i="31"/>
  <c r="FD12" i="31"/>
  <c r="HF12" i="31"/>
  <c r="IF12" i="31"/>
  <c r="IL12" i="31"/>
  <c r="KR12" i="31"/>
  <c r="LS12" i="31"/>
  <c r="LX12" i="31"/>
  <c r="OE12" i="31"/>
  <c r="PF12" i="31"/>
  <c r="PP12" i="31"/>
  <c r="RW12" i="31"/>
  <c r="SX12" i="31"/>
  <c r="TC12" i="31"/>
  <c r="VJ12" i="31"/>
  <c r="WJ12" i="31"/>
  <c r="WP12" i="31"/>
  <c r="YQ12" i="31"/>
  <c r="ZR12" i="31"/>
  <c r="ZW12" i="31"/>
  <c r="ACD12" i="31"/>
  <c r="ADD12" i="31"/>
  <c r="ADJ12" i="31"/>
  <c r="AFP12" i="31"/>
  <c r="AGV12" i="31"/>
  <c r="AHB12" i="31"/>
  <c r="AJC12" i="31"/>
  <c r="AKI12" i="31"/>
  <c r="AKN12" i="31"/>
  <c r="AMP12" i="31"/>
  <c r="ANV12" i="31"/>
  <c r="AOA12" i="31"/>
  <c r="AQB12" i="31"/>
  <c r="ARH12" i="31"/>
  <c r="ARN12" i="31"/>
  <c r="ATO12" i="31"/>
  <c r="AUU12" i="31"/>
  <c r="AUZ12" i="31"/>
  <c r="AXB12" i="31"/>
  <c r="AYB12" i="31"/>
  <c r="AYH12" i="31"/>
  <c r="BAN12" i="31"/>
  <c r="BBO12" i="31"/>
  <c r="BBT12" i="31"/>
  <c r="BDV12" i="31"/>
  <c r="BEV12" i="31"/>
  <c r="BFG12" i="31"/>
  <c r="BHH12" i="31"/>
  <c r="BII12" i="31"/>
  <c r="BIN12" i="31"/>
  <c r="BKU12" i="31"/>
  <c r="BLV12" i="31"/>
  <c r="BMA12" i="31"/>
  <c r="BOH12" i="31"/>
  <c r="BPH12" i="31"/>
  <c r="BPN12" i="31"/>
  <c r="BRO12" i="31"/>
  <c r="BSU12" i="31"/>
  <c r="BSZ12" i="31"/>
  <c r="BVB12" i="31"/>
  <c r="BWB12" i="31"/>
  <c r="BWH12" i="31"/>
  <c r="BYN12" i="31"/>
  <c r="BZO12" i="31"/>
  <c r="BZT12" i="31"/>
  <c r="CCA12" i="31"/>
  <c r="CDG12" i="31"/>
  <c r="CDL12" i="31"/>
  <c r="CFS12" i="31"/>
  <c r="CGT12" i="31"/>
  <c r="CGY12" i="31"/>
  <c r="CJF12" i="31"/>
  <c r="CKF12" i="31"/>
  <c r="CKL12" i="31"/>
  <c r="CMM12" i="31"/>
  <c r="CNN12" i="31"/>
  <c r="CNS12" i="31"/>
  <c r="CPT12" i="31"/>
  <c r="CQU12" i="31"/>
  <c r="CQZ12" i="31"/>
  <c r="CTG12" i="31"/>
  <c r="CUH12" i="31"/>
  <c r="CUM12" i="31"/>
  <c r="CWT12" i="31"/>
  <c r="CXT12" i="31"/>
  <c r="CXZ12" i="31"/>
  <c r="DAL12" i="31"/>
  <c r="DBL12" i="31"/>
  <c r="DBR12" i="31"/>
  <c r="DDS12" i="31"/>
  <c r="DET12" i="31"/>
  <c r="DEY12" i="31"/>
  <c r="DGZ12" i="31"/>
  <c r="DIA12" i="31"/>
  <c r="DIF12" i="31"/>
  <c r="DKH12" i="31"/>
  <c r="DLH12" i="31"/>
  <c r="DLN12" i="31"/>
  <c r="DNO12" i="31"/>
  <c r="DOP12" i="31"/>
  <c r="DOU12" i="31"/>
  <c r="DQV12" i="31"/>
  <c r="DRW12" i="31"/>
  <c r="DSB12" i="31"/>
  <c r="DUD12" i="31"/>
  <c r="DVD12" i="31"/>
  <c r="DVJ12" i="31"/>
  <c r="DXK12" i="31"/>
  <c r="DYL12" i="31"/>
  <c r="DYQ12" i="31"/>
  <c r="EBN12" i="31"/>
  <c r="ECN12" i="31"/>
  <c r="ECT12" i="31"/>
  <c r="ECY12" i="31"/>
  <c r="EDJ12" i="31"/>
  <c r="EDO12" i="31"/>
  <c r="EFP12" i="31"/>
  <c r="EGL12" i="31"/>
  <c r="EHL12" i="31"/>
  <c r="EHR12" i="31"/>
  <c r="EOQ12" i="31"/>
  <c r="EPR12" i="31"/>
  <c r="EPW12" i="31"/>
  <c r="EQB12" i="31"/>
  <c r="EQM12" i="31"/>
  <c r="EQR12" i="31"/>
  <c r="EST12" i="31"/>
  <c r="ETT12" i="31"/>
  <c r="EUU12" i="31"/>
  <c r="EUZ12" i="31"/>
  <c r="FBZ12" i="31"/>
  <c r="FCZ12" i="31"/>
  <c r="FDF12" i="31"/>
  <c r="FDK12" i="31"/>
  <c r="FDV12" i="31"/>
  <c r="FEA12" i="31"/>
  <c r="FGB12" i="31"/>
  <c r="FGX12" i="31"/>
  <c r="FHX12" i="31"/>
  <c r="FID12" i="31"/>
  <c r="FPX12" i="31"/>
  <c r="FQT12" i="31"/>
  <c r="FRT12" i="31"/>
  <c r="FRZ12" i="31"/>
  <c r="FVR12" i="31"/>
  <c r="FXH12" i="31"/>
  <c r="FYI12" i="31"/>
  <c r="FYN12" i="31"/>
  <c r="GFN12" i="31"/>
  <c r="GGN12" i="31"/>
  <c r="GGT12" i="31"/>
  <c r="FXN12" i="31"/>
  <c r="FXS12" i="31"/>
  <c r="FZT12" i="31"/>
  <c r="GAP12" i="31"/>
  <c r="GBP12" i="31"/>
  <c r="GBV12" i="31"/>
  <c r="GIU12" i="31"/>
  <c r="GJV12" i="31"/>
  <c r="GKA12" i="31"/>
  <c r="GKF12" i="31"/>
  <c r="GKQ12" i="31"/>
  <c r="GKV12" i="31"/>
  <c r="GMX12" i="31"/>
  <c r="GNS12" i="31"/>
  <c r="GPD12" i="31"/>
  <c r="GWD12" i="31"/>
  <c r="GXD12" i="31"/>
  <c r="GXO12" i="31"/>
  <c r="GXZ12" i="31"/>
  <c r="HAF12" i="31"/>
  <c r="HBB12" i="31"/>
  <c r="HCB12" i="31"/>
  <c r="HJG12" i="31"/>
  <c r="HKH12" i="31"/>
  <c r="HKM12" i="31"/>
  <c r="HKR12" i="31"/>
  <c r="HLC12" i="31"/>
  <c r="HLH12" i="31"/>
  <c r="HNJ12" i="31"/>
  <c r="HOE12" i="31"/>
  <c r="HPF12" i="31"/>
  <c r="HPK12" i="31"/>
  <c r="HWP12" i="31"/>
  <c r="HXP12" i="31"/>
  <c r="HXV12" i="31"/>
  <c r="HYA12" i="31"/>
  <c r="HYL12" i="31"/>
  <c r="HYQ12" i="31"/>
  <c r="IAR12" i="31"/>
  <c r="IBN12" i="31"/>
  <c r="ICN12" i="31"/>
  <c r="ICT12" i="31"/>
  <c r="IJS12" i="31"/>
  <c r="IKT12" i="31"/>
  <c r="IKY12" i="31"/>
  <c r="ILD12" i="31"/>
  <c r="ILO12" i="31"/>
  <c r="ILT12" i="31"/>
  <c r="INV12" i="31"/>
  <c r="IOQ12" i="31"/>
  <c r="IPR12" i="31"/>
  <c r="IPW12" i="31"/>
  <c r="IYH12" i="31"/>
  <c r="IYR12" i="31"/>
  <c r="IYX12" i="31"/>
  <c r="JAY12" i="31"/>
  <c r="JBT12" i="31"/>
  <c r="JII12" i="31"/>
  <c r="JOX12" i="31"/>
  <c r="JVL12" i="31"/>
  <c r="KJK12" i="31"/>
  <c r="KQJ12" i="31"/>
  <c r="KXO12" i="31"/>
  <c r="LEI12" i="31"/>
  <c r="LLN12" i="31"/>
  <c r="VNW12" i="31"/>
  <c r="XEY12" i="31"/>
  <c r="GKL12" i="31"/>
  <c r="GLL12" i="31"/>
  <c r="GLR12" i="31"/>
  <c r="GTW12" i="31"/>
  <c r="GUB12" i="31"/>
  <c r="GXT12" i="31"/>
  <c r="GYU12" i="31"/>
  <c r="HFZ12" i="31"/>
  <c r="HGZ12" i="31"/>
  <c r="HHF12" i="31"/>
  <c r="HKX12" i="31"/>
  <c r="HLX12" i="31"/>
  <c r="HMD12" i="31"/>
  <c r="HTH12" i="31"/>
  <c r="HUI12" i="31"/>
  <c r="HUN12" i="31"/>
  <c r="HYF12" i="31"/>
  <c r="HZG12" i="31"/>
  <c r="HZL12" i="31"/>
  <c r="IGL12" i="31"/>
  <c r="IHL12" i="31"/>
  <c r="IHR12" i="31"/>
  <c r="ILJ12" i="31"/>
  <c r="IMJ12" i="31"/>
  <c r="IMP12" i="31"/>
  <c r="ITO12" i="31"/>
  <c r="IUP12" i="31"/>
  <c r="IUU12" i="31"/>
  <c r="IUZ12" i="31"/>
  <c r="IVK12" i="31"/>
  <c r="IVP12" i="31"/>
  <c r="IXR12" i="31"/>
  <c r="IYM12" i="31"/>
  <c r="IZN12" i="31"/>
  <c r="IZS12" i="31"/>
  <c r="JFR12" i="31"/>
  <c r="JGB12" i="31"/>
  <c r="JHC12" i="31"/>
  <c r="JMF12" i="31"/>
  <c r="JML12" i="31"/>
  <c r="JMQ12" i="31"/>
  <c r="JNR12" i="31"/>
  <c r="JSU12" i="31"/>
  <c r="JTF12" i="31"/>
  <c r="JUF12" i="31"/>
  <c r="JZT12" i="31"/>
  <c r="KAE12" i="31"/>
  <c r="KAJ12" i="31"/>
  <c r="KBF12" i="31"/>
  <c r="KGT12" i="31"/>
  <c r="KHD12" i="31"/>
  <c r="KHJ12" i="31"/>
  <c r="KNN12" i="31"/>
  <c r="KOD12" i="31"/>
  <c r="KOI12" i="31"/>
  <c r="KUR12" i="31"/>
  <c r="KVC12" i="31"/>
  <c r="KVH12" i="31"/>
  <c r="LBR12" i="31"/>
  <c r="LCB12" i="31"/>
  <c r="LDC12" i="31"/>
  <c r="LIL12" i="31"/>
  <c r="LIV12" i="31"/>
  <c r="LJB12" i="31"/>
  <c r="LZR12" i="31"/>
  <c r="MAB12" i="31"/>
  <c r="MAH12" i="31"/>
  <c r="MKY12" i="31"/>
  <c r="MLJ12" i="31"/>
  <c r="MLO12" i="31"/>
  <c r="FPC12" i="31"/>
  <c r="FQD12" i="31"/>
  <c r="FQI12" i="31"/>
  <c r="FQN12" i="31"/>
  <c r="FQY12" i="31"/>
  <c r="FRD12" i="31"/>
  <c r="FTF12" i="31"/>
  <c r="FUA12" i="31"/>
  <c r="FVB12" i="31"/>
  <c r="FVG12" i="31"/>
  <c r="GCF12" i="31"/>
  <c r="GDG12" i="31"/>
  <c r="GDL12" i="31"/>
  <c r="GDR12" i="31"/>
  <c r="GEB12" i="31"/>
  <c r="GEH12" i="31"/>
  <c r="GGI12" i="31"/>
  <c r="GHD12" i="31"/>
  <c r="GIE12" i="31"/>
  <c r="GIJ12" i="31"/>
  <c r="GQJ12" i="31"/>
  <c r="GQU12" i="31"/>
  <c r="GRF12" i="31"/>
  <c r="GRK12" i="31"/>
  <c r="GRP12" i="31"/>
  <c r="GSQ12" i="31"/>
  <c r="GTR12" i="31"/>
  <c r="GVN12" i="31"/>
  <c r="HCR12" i="31"/>
  <c r="HDS12" i="31"/>
  <c r="HED12" i="31"/>
  <c r="HEN12" i="31"/>
  <c r="HGU12" i="31"/>
  <c r="HHP12" i="31"/>
  <c r="HIQ12" i="31"/>
  <c r="HIV12" i="31"/>
  <c r="HPV12" i="31"/>
  <c r="HQV12" i="31"/>
  <c r="HRB12" i="31"/>
  <c r="HRG12" i="31"/>
  <c r="HRW12" i="31"/>
  <c r="HSB12" i="31"/>
  <c r="HUD12" i="31"/>
  <c r="HUY12" i="31"/>
  <c r="HVZ12" i="31"/>
  <c r="HWE12" i="31"/>
  <c r="IDD12" i="31"/>
  <c r="IEE12" i="31"/>
  <c r="IEJ12" i="31"/>
  <c r="IEP12" i="31"/>
  <c r="IEZ12" i="31"/>
  <c r="IFF12" i="31"/>
  <c r="IHG12" i="31"/>
  <c r="IIB12" i="31"/>
  <c r="IJC12" i="31"/>
  <c r="IJH12" i="31"/>
  <c r="IQH12" i="31"/>
  <c r="IRH12" i="31"/>
  <c r="IRN12" i="31"/>
  <c r="IRS12" i="31"/>
  <c r="ISD12" i="31"/>
  <c r="ISI12" i="31"/>
  <c r="IUJ12" i="31"/>
  <c r="IVF12" i="31"/>
  <c r="IWF12" i="31"/>
  <c r="IWL12" i="31"/>
  <c r="JCZ12" i="31"/>
  <c r="JEF12" i="31"/>
  <c r="JFB12" i="31"/>
  <c r="JJO12" i="31"/>
  <c r="JQD12" i="31"/>
  <c r="JRJ12" i="31"/>
  <c r="JSE12" i="31"/>
  <c r="JWX12" i="31"/>
  <c r="JYD12" i="31"/>
  <c r="JYY12" i="31"/>
  <c r="KDW12" i="31"/>
  <c r="KFC12" i="31"/>
  <c r="KFX12" i="31"/>
  <c r="KLW12" i="31"/>
  <c r="KMX12" i="31"/>
  <c r="KTG12" i="31"/>
  <c r="KUB12" i="31"/>
  <c r="LAA12" i="31"/>
  <c r="LAV12" i="31"/>
  <c r="LFO12" i="31"/>
  <c r="LGZ12" i="31"/>
  <c r="LHV12" i="31"/>
  <c r="LNZ12" i="31"/>
  <c r="LWJ12" i="31"/>
  <c r="EAR12" i="31"/>
  <c r="EBS12" i="31"/>
  <c r="EBX12" i="31"/>
  <c r="EDZ12" i="31"/>
  <c r="EEZ12" i="31"/>
  <c r="EFF12" i="31"/>
  <c r="EHG12" i="31"/>
  <c r="EIH12" i="31"/>
  <c r="EIM12" i="31"/>
  <c r="EKN12" i="31"/>
  <c r="ELO12" i="31"/>
  <c r="ELT12" i="31"/>
  <c r="ENV12" i="31"/>
  <c r="EOV12" i="31"/>
  <c r="EPB12" i="31"/>
  <c r="ERC12" i="31"/>
  <c r="ESD12" i="31"/>
  <c r="ESI12" i="31"/>
  <c r="EUP12" i="31"/>
  <c r="EVP12" i="31"/>
  <c r="EVV12" i="31"/>
  <c r="EXW12" i="31"/>
  <c r="EYX12" i="31"/>
  <c r="EZC12" i="31"/>
  <c r="FBD12" i="31"/>
  <c r="FCE12" i="31"/>
  <c r="FCJ12" i="31"/>
  <c r="FEL12" i="31"/>
  <c r="FFL12" i="31"/>
  <c r="FFR12" i="31"/>
  <c r="FHS12" i="31"/>
  <c r="FIT12" i="31"/>
  <c r="FIY12" i="31"/>
  <c r="FKZ12" i="31"/>
  <c r="FMA12" i="31"/>
  <c r="FMF12" i="31"/>
  <c r="FOH12" i="31"/>
  <c r="FPH12" i="31"/>
  <c r="FPN12" i="31"/>
  <c r="FRO12" i="31"/>
  <c r="FSP12" i="31"/>
  <c r="FSU12" i="31"/>
  <c r="FUV12" i="31"/>
  <c r="FVW12" i="31"/>
  <c r="FWB12" i="31"/>
  <c r="FYD12" i="31"/>
  <c r="FZD12" i="31"/>
  <c r="FZJ12" i="31"/>
  <c r="GBK12" i="31"/>
  <c r="GCL12" i="31"/>
  <c r="GCQ12" i="31"/>
  <c r="GER12" i="31"/>
  <c r="GFS12" i="31"/>
  <c r="GFX12" i="31"/>
  <c r="GHZ12" i="31"/>
  <c r="GIZ12" i="31"/>
  <c r="GJF12" i="31"/>
  <c r="GLG12" i="31"/>
  <c r="GMH12" i="31"/>
  <c r="GMM12" i="31"/>
  <c r="GOT12" i="31"/>
  <c r="GSA12" i="31"/>
  <c r="GTB12" i="31"/>
  <c r="GUH12" i="31"/>
  <c r="GVH12" i="31"/>
  <c r="GWI12" i="31"/>
  <c r="GWN12" i="31"/>
  <c r="GYP12" i="31"/>
  <c r="GZP12" i="31"/>
  <c r="GZV12" i="31"/>
  <c r="HBW12" i="31"/>
  <c r="HCX12" i="31"/>
  <c r="HDC12" i="31"/>
  <c r="HFD12" i="31"/>
  <c r="HGE12" i="31"/>
  <c r="HGJ12" i="31"/>
  <c r="HIL12" i="31"/>
  <c r="HJL12" i="31"/>
  <c r="HJR12" i="31"/>
  <c r="HLS12" i="31"/>
  <c r="HMT12" i="31"/>
  <c r="HMY12" i="31"/>
  <c r="HOZ12" i="31"/>
  <c r="HQA12" i="31"/>
  <c r="HQF12" i="31"/>
  <c r="HSM12" i="31"/>
  <c r="HTN12" i="31"/>
  <c r="HTS12" i="31"/>
  <c r="HVT12" i="31"/>
  <c r="HWU12" i="31"/>
  <c r="HWZ12" i="31"/>
  <c r="HZB12" i="31"/>
  <c r="IAB12" i="31"/>
  <c r="IAH12" i="31"/>
  <c r="ICI12" i="31"/>
  <c r="IDJ12" i="31"/>
  <c r="IDO12" i="31"/>
  <c r="IFP12" i="31"/>
  <c r="IGQ12" i="31"/>
  <c r="IGV12" i="31"/>
  <c r="IIX12" i="31"/>
  <c r="IJX12" i="31"/>
  <c r="IKD12" i="31"/>
  <c r="IME12" i="31"/>
  <c r="INF12" i="31"/>
  <c r="INK12" i="31"/>
  <c r="IPL12" i="31"/>
  <c r="IQM12" i="31"/>
  <c r="IQR12" i="31"/>
  <c r="IST12" i="31"/>
  <c r="ITT12" i="31"/>
  <c r="ITZ12" i="31"/>
  <c r="IWA12" i="31"/>
  <c r="IXB12" i="31"/>
  <c r="IXG12" i="31"/>
  <c r="IZH12" i="31"/>
  <c r="JAI12" i="31"/>
  <c r="JAN12" i="31"/>
  <c r="JCP12" i="31"/>
  <c r="JDP12" i="31"/>
  <c r="JEQ12" i="31"/>
  <c r="JFW12" i="31"/>
  <c r="JGX12" i="31"/>
  <c r="JHX12" i="31"/>
  <c r="JJD12" i="31"/>
  <c r="JKE12" i="31"/>
  <c r="JLF12" i="31"/>
  <c r="JNG12" i="31"/>
  <c r="JNL12" i="31"/>
  <c r="JOM12" i="31"/>
  <c r="JPS12" i="31"/>
  <c r="JQT12" i="31"/>
  <c r="JSZ12" i="31"/>
  <c r="JUA12" i="31"/>
  <c r="JVB12" i="31"/>
  <c r="JWM12" i="31"/>
  <c r="JXN12" i="31"/>
  <c r="JYN12" i="31"/>
  <c r="JZZ12" i="31"/>
  <c r="KAZ12" i="31"/>
  <c r="KCA12" i="31"/>
  <c r="KDL12" i="31"/>
  <c r="KEM12" i="31"/>
  <c r="KGY12" i="31"/>
  <c r="KHZ12" i="31"/>
  <c r="KIE12" i="31"/>
  <c r="KKF12" i="31"/>
  <c r="KLG12" i="31"/>
  <c r="KLL12" i="31"/>
  <c r="KNX12" i="31"/>
  <c r="KOY12" i="31"/>
  <c r="KPD12" i="31"/>
  <c r="KRF12" i="31"/>
  <c r="KSQ12" i="31"/>
  <c r="KSV12" i="31"/>
  <c r="KUX12" i="31"/>
  <c r="KVX12" i="31"/>
  <c r="KWD12" i="31"/>
  <c r="KYJ12" i="31"/>
  <c r="KZK12" i="31"/>
  <c r="KZP12" i="31"/>
  <c r="LBW12" i="31"/>
  <c r="LCR12" i="31"/>
  <c r="LCX12" i="31"/>
  <c r="LFD12" i="31"/>
  <c r="LGJ12" i="31"/>
  <c r="LGP12" i="31"/>
  <c r="LIQ12" i="31"/>
  <c r="LJR12" i="31"/>
  <c r="LJW12" i="31"/>
  <c r="LMI12" i="31"/>
  <c r="LNJ12" i="31"/>
  <c r="LNO12" i="31"/>
  <c r="LQV12" i="31"/>
  <c r="LRR12" i="31"/>
  <c r="LRW12" i="31"/>
  <c r="LSH12" i="31"/>
  <c r="LSM12" i="31"/>
  <c r="LSR12" i="31"/>
  <c r="LTX12" i="31"/>
  <c r="LWU12" i="31"/>
  <c r="LWZ12" i="31"/>
  <c r="LYA12" i="31"/>
  <c r="MCI12" i="31"/>
  <c r="MDD12" i="31"/>
  <c r="MFV12" i="31"/>
  <c r="MGF12" i="31"/>
  <c r="MGQ12" i="31"/>
  <c r="MHB12" i="31"/>
  <c r="MHL12" i="31"/>
  <c r="MHW12" i="31"/>
  <c r="MIH12" i="31"/>
  <c r="MIX12" i="31"/>
  <c r="MME12" i="31"/>
  <c r="MMJ12" i="31"/>
  <c r="MMU12" i="31"/>
  <c r="MNF12" i="31"/>
  <c r="MSN12" i="31"/>
  <c r="MSY12" i="31"/>
  <c r="MTD12" i="31"/>
  <c r="MTO12" i="31"/>
  <c r="MZC12" i="31"/>
  <c r="MZN12" i="31"/>
  <c r="NAD12" i="31"/>
  <c r="NAN12" i="31"/>
  <c r="NFW12" i="31"/>
  <c r="NGH12" i="31"/>
  <c r="NGX12" i="31"/>
  <c r="NLP12" i="31"/>
  <c r="NMA12" i="31"/>
  <c r="NNG12" i="31"/>
  <c r="NSU12" i="31"/>
  <c r="NSZ12" i="31"/>
  <c r="NTF12" i="31"/>
  <c r="NUF12" i="31"/>
  <c r="NZJ12" i="31"/>
  <c r="NZT12" i="31"/>
  <c r="OAU12" i="31"/>
  <c r="OFX12" i="31"/>
  <c r="OGI12" i="31"/>
  <c r="OGY12" i="31"/>
  <c r="OMR12" i="31"/>
  <c r="OMX12" i="31"/>
  <c r="ONC12" i="31"/>
  <c r="OOD12" i="31"/>
  <c r="OTL12" i="31"/>
  <c r="OTW12" i="31"/>
  <c r="OUX12" i="31"/>
  <c r="PAA12" i="31"/>
  <c r="PAF12" i="31"/>
  <c r="PAL12" i="31"/>
  <c r="PBL12" i="31"/>
  <c r="PHK12" i="31"/>
  <c r="PHV12" i="31"/>
  <c r="PIV12" i="31"/>
  <c r="PRB12" i="31"/>
  <c r="PRG12" i="31"/>
  <c r="PRL12" i="31"/>
  <c r="PSM12" i="31"/>
  <c r="QMP12" i="31"/>
  <c r="QMZ12" i="31"/>
  <c r="QNF12" i="31"/>
  <c r="QNP12" i="31"/>
  <c r="RRO12" i="31"/>
  <c r="RRZ12" i="31"/>
  <c r="RSE12" i="31"/>
  <c r="RSU12" i="31"/>
  <c r="RTF12" i="31"/>
  <c r="SAU12" i="31"/>
  <c r="SAZ12" i="31"/>
  <c r="SBF12" i="31"/>
  <c r="TUY12" i="31"/>
  <c r="TVD12" i="31"/>
  <c r="TVJ12" i="31"/>
  <c r="TWJ12" i="31"/>
  <c r="UEE12" i="31"/>
  <c r="UEP12" i="31"/>
  <c r="UEU12" i="31"/>
  <c r="UFF12" i="31"/>
  <c r="JDK12" i="31"/>
  <c r="JEL12" i="31"/>
  <c r="JFL12" i="31"/>
  <c r="JGR12" i="31"/>
  <c r="JHS12" i="31"/>
  <c r="JIT12" i="31"/>
  <c r="JJZ12" i="31"/>
  <c r="JKU12" i="31"/>
  <c r="JKZ12" i="31"/>
  <c r="JMA12" i="31"/>
  <c r="JOH12" i="31"/>
  <c r="JQN12" i="31"/>
  <c r="JRO12" i="31"/>
  <c r="JRT12" i="31"/>
  <c r="JTV12" i="31"/>
  <c r="JUV12" i="31"/>
  <c r="JXH12" i="31"/>
  <c r="JYI12" i="31"/>
  <c r="JZO12" i="31"/>
  <c r="KAU12" i="31"/>
  <c r="KBP12" i="31"/>
  <c r="KBV12" i="31"/>
  <c r="KDB12" i="31"/>
  <c r="KEH12" i="31"/>
  <c r="KFH12" i="31"/>
  <c r="KFN12" i="31"/>
  <c r="KHT12" i="31"/>
  <c r="KIU12" i="31"/>
  <c r="KIZ12" i="31"/>
  <c r="KLB12" i="31"/>
  <c r="KMB12" i="31"/>
  <c r="KMH12" i="31"/>
  <c r="KOT12" i="31"/>
  <c r="KPT12" i="31"/>
  <c r="KPZ12" i="31"/>
  <c r="KSL12" i="31"/>
  <c r="KTL12" i="31"/>
  <c r="KTR12" i="31"/>
  <c r="KVS12" i="31"/>
  <c r="KWT12" i="31"/>
  <c r="KXD12" i="31"/>
  <c r="KZF12" i="31"/>
  <c r="LAF12" i="31"/>
  <c r="LAL12" i="31"/>
  <c r="LDS12" i="31"/>
  <c r="LDX12" i="31"/>
  <c r="LET12" i="31"/>
  <c r="LFZ12" i="31"/>
  <c r="LHF12" i="31"/>
  <c r="LHK12" i="31"/>
  <c r="LJL12" i="31"/>
  <c r="LKX12" i="31"/>
  <c r="LLC12" i="31"/>
  <c r="LND12" i="31"/>
  <c r="LOE12" i="31"/>
  <c r="LOJ12" i="31"/>
  <c r="LOP12" i="31"/>
  <c r="LPK12" i="31"/>
  <c r="LPP12" i="31"/>
  <c r="LTN12" i="31"/>
  <c r="LTS12" i="31"/>
  <c r="LUT12" i="31"/>
  <c r="MAR12" i="31"/>
  <c r="MBS12" i="31"/>
  <c r="MBX12" i="31"/>
  <c r="MCD12" i="31"/>
  <c r="MCN12" i="31"/>
  <c r="MCY12" i="31"/>
  <c r="MDO12" i="31"/>
  <c r="MJS12" i="31"/>
  <c r="MPG12" i="31"/>
  <c r="MPW12" i="31"/>
  <c r="MWA12" i="31"/>
  <c r="MWL12" i="31"/>
  <c r="NCU12" i="31"/>
  <c r="NIY12" i="31"/>
  <c r="NPX12" i="31"/>
  <c r="NWR12" i="31"/>
  <c r="OCV12" i="31"/>
  <c r="ODG12" i="31"/>
  <c r="OJK12" i="31"/>
  <c r="OQU12" i="31"/>
  <c r="OXJ12" i="31"/>
  <c r="PDX12" i="31"/>
  <c r="PVZ12" i="31"/>
  <c r="RBO12" i="31"/>
  <c r="STL12" i="31"/>
  <c r="STW12" i="31"/>
  <c r="TDC12" i="31"/>
  <c r="LQA12" i="31"/>
  <c r="LRB12" i="31"/>
  <c r="LSB12" i="31"/>
  <c r="LUI12" i="31"/>
  <c r="LUN12" i="31"/>
  <c r="LVO12" i="31"/>
  <c r="LXP12" i="31"/>
  <c r="LXV12" i="31"/>
  <c r="LYV12" i="31"/>
  <c r="LZW12" i="31"/>
  <c r="MAX12" i="31"/>
  <c r="MBC12" i="31"/>
  <c r="MEE12" i="31"/>
  <c r="MEP12" i="31"/>
  <c r="MEZ12" i="31"/>
  <c r="MFP12" i="31"/>
  <c r="MJH12" i="31"/>
  <c r="MJN12" i="31"/>
  <c r="MKI12" i="31"/>
  <c r="MKT12" i="31"/>
  <c r="MMZ12" i="31"/>
  <c r="MOA12" i="31"/>
  <c r="MQM12" i="31"/>
  <c r="MRC12" i="31"/>
  <c r="MRN12" i="31"/>
  <c r="MTT12" i="31"/>
  <c r="MTZ12" i="31"/>
  <c r="MUJ12" i="31"/>
  <c r="MXB12" i="31"/>
  <c r="MXR12" i="31"/>
  <c r="MYB12" i="31"/>
  <c r="NAI12" i="31"/>
  <c r="NBD12" i="31"/>
  <c r="NBO12" i="31"/>
  <c r="NDP12" i="31"/>
  <c r="NDV12" i="31"/>
  <c r="NEV12" i="31"/>
  <c r="NHH12" i="31"/>
  <c r="NJO12" i="31"/>
  <c r="NJT12" i="31"/>
  <c r="NKE12" i="31"/>
  <c r="NKP12" i="31"/>
  <c r="NMQ12" i="31"/>
  <c r="NMV12" i="31"/>
  <c r="NOB12" i="31"/>
  <c r="NQI12" i="31"/>
  <c r="NQN12" i="31"/>
  <c r="NRT12" i="31"/>
  <c r="NTV12" i="31"/>
  <c r="NUA12" i="31"/>
  <c r="NVB12" i="31"/>
  <c r="NXC12" i="31"/>
  <c r="NXH12" i="31"/>
  <c r="NYI12" i="31"/>
  <c r="OAJ12" i="31"/>
  <c r="OAP12" i="31"/>
  <c r="OBF12" i="31"/>
  <c r="ODW12" i="31"/>
  <c r="OEB12" i="31"/>
  <c r="OEM12" i="31"/>
  <c r="OHD12" i="31"/>
  <c r="OHJ12" i="31"/>
  <c r="OHT12" i="31"/>
  <c r="OKL12" i="31"/>
  <c r="OLG12" i="31"/>
  <c r="OLR12" i="31"/>
  <c r="ONS12" i="31"/>
  <c r="ONX12" i="31"/>
  <c r="OPD12" i="31"/>
  <c r="ORK12" i="31"/>
  <c r="ORP12" i="31"/>
  <c r="OSA12" i="31"/>
  <c r="OUM12" i="31"/>
  <c r="OUR12" i="31"/>
  <c r="OVS12" i="31"/>
  <c r="OXT12" i="31"/>
  <c r="OXZ12" i="31"/>
  <c r="OYZ12" i="31"/>
  <c r="PBB12" i="31"/>
  <c r="PBG12" i="31"/>
  <c r="PCH12" i="31"/>
  <c r="PEI12" i="31"/>
  <c r="PEN12" i="31"/>
  <c r="PFO12" i="31"/>
  <c r="PKH12" i="31"/>
  <c r="PKX12" i="31"/>
  <c r="PNJ12" i="31"/>
  <c r="PNO12" i="31"/>
  <c r="PNT12" i="31"/>
  <c r="POE12" i="31"/>
  <c r="POJ12" i="31"/>
  <c r="POU12" i="31"/>
  <c r="PPF12" i="31"/>
  <c r="PSB12" i="31"/>
  <c r="PSH12" i="31"/>
  <c r="PTH12" i="31"/>
  <c r="PYL12" i="31"/>
  <c r="QAR12" i="31"/>
  <c r="QBC12" i="31"/>
  <c r="QBN12" i="31"/>
  <c r="QBS12" i="31"/>
  <c r="QBX12" i="31"/>
  <c r="QCI12" i="31"/>
  <c r="QCN12" i="31"/>
  <c r="QCT12" i="31"/>
  <c r="QDZ12" i="31"/>
  <c r="QHW12" i="31"/>
  <c r="QIB12" i="31"/>
  <c r="QIM12" i="31"/>
  <c r="QIX12" i="31"/>
  <c r="QJC12" i="31"/>
  <c r="QJN12" i="31"/>
  <c r="QQB12" i="31"/>
  <c r="QSD12" i="31"/>
  <c r="QSY12" i="31"/>
  <c r="QTZ12" i="31"/>
  <c r="QUE12" i="31"/>
  <c r="QXW12" i="31"/>
  <c r="QYR12" i="31"/>
  <c r="QZS12" i="31"/>
  <c r="RAT12" i="31"/>
  <c r="RAY12" i="31"/>
  <c r="RBZ12" i="31"/>
  <c r="REQ12" i="31"/>
  <c r="ROH12" i="31"/>
  <c r="SGD12" i="31"/>
  <c r="SPT12" i="31"/>
  <c r="THV12" i="31"/>
  <c r="MNP12" i="31"/>
  <c r="MNV12" i="31"/>
  <c r="MOL12" i="31"/>
  <c r="MOV12" i="31"/>
  <c r="MRH12" i="31"/>
  <c r="MRX12" i="31"/>
  <c r="MUP12" i="31"/>
  <c r="MUU12" i="31"/>
  <c r="MVF12" i="31"/>
  <c r="MXW12" i="31"/>
  <c r="MYX12" i="31"/>
  <c r="NBJ12" i="31"/>
  <c r="NBZ12" i="31"/>
  <c r="NEL12" i="31"/>
  <c r="NEQ12" i="31"/>
  <c r="NFR12" i="31"/>
  <c r="NHS12" i="31"/>
  <c r="NID12" i="31"/>
  <c r="NKJ12" i="31"/>
  <c r="NKZ12" i="31"/>
  <c r="NLK12" i="31"/>
  <c r="NNR12" i="31"/>
  <c r="NNW12" i="31"/>
  <c r="NOX12" i="31"/>
  <c r="NRD12" i="31"/>
  <c r="NRO12" i="31"/>
  <c r="NSP12" i="31"/>
  <c r="NUQ12" i="31"/>
  <c r="NUV12" i="31"/>
  <c r="NVW12" i="31"/>
  <c r="NXX12" i="31"/>
  <c r="NYD12" i="31"/>
  <c r="NYT12" i="31"/>
  <c r="NZD12" i="31"/>
  <c r="OBK12" i="31"/>
  <c r="OBP12" i="31"/>
  <c r="OCA12" i="31"/>
  <c r="OER12" i="31"/>
  <c r="OEX12" i="31"/>
  <c r="OFH12" i="31"/>
  <c r="OFS12" i="31"/>
  <c r="OHZ12" i="31"/>
  <c r="OIE12" i="31"/>
  <c r="OIP12" i="31"/>
  <c r="OLL12" i="31"/>
  <c r="OMM12" i="31"/>
  <c r="OOT12" i="31"/>
  <c r="OOY12" i="31"/>
  <c r="OPZ12" i="31"/>
  <c r="OSF12" i="31"/>
  <c r="OSL12" i="31"/>
  <c r="OSV12" i="31"/>
  <c r="OVH12" i="31"/>
  <c r="OVN12" i="31"/>
  <c r="OWN12" i="31"/>
  <c r="OYP12" i="31"/>
  <c r="OYU12" i="31"/>
  <c r="OZV12" i="31"/>
  <c r="PBW12" i="31"/>
  <c r="PCB12" i="31"/>
  <c r="PDC12" i="31"/>
  <c r="PFD12" i="31"/>
  <c r="PFJ12" i="31"/>
  <c r="PHF12" i="31"/>
  <c r="PJL12" i="31"/>
  <c r="PJW12" i="31"/>
  <c r="PKM12" i="31"/>
  <c r="POZ12" i="31"/>
  <c r="PQA12" i="31"/>
  <c r="PVD12" i="31"/>
  <c r="PXF12" i="31"/>
  <c r="PXK12" i="31"/>
  <c r="PXV12" i="31"/>
  <c r="PYA12" i="31"/>
  <c r="PYF12" i="31"/>
  <c r="PZL12" i="31"/>
  <c r="QFF12" i="31"/>
  <c r="QLZ12" i="31"/>
  <c r="QOQ12" i="31"/>
  <c r="QOV12" i="31"/>
  <c r="QPB12" i="31"/>
  <c r="QPL12" i="31"/>
  <c r="QPR12" i="31"/>
  <c r="QUP12" i="31"/>
  <c r="QVP12" i="31"/>
  <c r="QVV12" i="31"/>
  <c r="RCE12" i="31"/>
  <c r="RCP12" i="31"/>
  <c r="RCZ12" i="31"/>
  <c r="RDK12" i="31"/>
  <c r="SDR12" i="31"/>
  <c r="SEH12" i="31"/>
  <c r="SER12" i="31"/>
  <c r="SFC12" i="31"/>
  <c r="SFH12" i="31"/>
  <c r="TFJ12" i="31"/>
  <c r="TFO12" i="31"/>
  <c r="TFT12" i="31"/>
  <c r="TGE12" i="31"/>
  <c r="TGJ12" i="31"/>
  <c r="TGP12" i="31"/>
  <c r="TQQ12" i="31"/>
  <c r="TQV12" i="31"/>
  <c r="TRB12" i="31"/>
  <c r="TSH12" i="31"/>
  <c r="UGV12" i="31"/>
  <c r="UHG12" i="31"/>
  <c r="UHL12" i="31"/>
  <c r="UHR12" i="31"/>
  <c r="UIB12" i="31"/>
  <c r="UIH12" i="31"/>
  <c r="UIM12" i="31"/>
  <c r="UIR12" i="31"/>
  <c r="UIX12" i="31"/>
  <c r="UJX12" i="31"/>
  <c r="RHC12" i="31"/>
  <c r="RJJ12" i="31"/>
  <c r="RJO12" i="31"/>
  <c r="RJZ12" i="31"/>
  <c r="RKJ12" i="31"/>
  <c r="RKP12" i="31"/>
  <c r="RLP12" i="31"/>
  <c r="RUV12" i="31"/>
  <c r="RWX12" i="31"/>
  <c r="RXC12" i="31"/>
  <c r="RXN12" i="31"/>
  <c r="RXS12" i="31"/>
  <c r="RXX12" i="31"/>
  <c r="RYY12" i="31"/>
  <c r="SCA12" i="31"/>
  <c r="SCF12" i="31"/>
  <c r="SCQ12" i="31"/>
  <c r="SDL12" i="31"/>
  <c r="SIE12" i="31"/>
  <c r="SKV12" i="31"/>
  <c r="SLG12" i="31"/>
  <c r="SLL12" i="31"/>
  <c r="SLR12" i="31"/>
  <c r="SMR12" i="31"/>
  <c r="SQE12" i="31"/>
  <c r="SQJ12" i="31"/>
  <c r="SRK12" i="31"/>
  <c r="SWI12" i="31"/>
  <c r="SYU12" i="31"/>
  <c r="SZF12" i="31"/>
  <c r="SZK12" i="31"/>
  <c r="SZP12" i="31"/>
  <c r="TAF12" i="31"/>
  <c r="TED12" i="31"/>
  <c r="TEI12" i="31"/>
  <c r="TET12" i="31"/>
  <c r="TFD12" i="31"/>
  <c r="TJW12" i="31"/>
  <c r="TMN12" i="31"/>
  <c r="TMT12" i="31"/>
  <c r="TMY12" i="31"/>
  <c r="TNJ12" i="31"/>
  <c r="TNO12" i="31"/>
  <c r="TNZ12" i="31"/>
  <c r="TOP12" i="31"/>
  <c r="TRW12" i="31"/>
  <c r="TSB12" i="31"/>
  <c r="TTC12" i="31"/>
  <c r="TYA12" i="31"/>
  <c r="UAM12" i="31"/>
  <c r="UAX12" i="31"/>
  <c r="UBH12" i="31"/>
  <c r="UBN12" i="31"/>
  <c r="UBX12" i="31"/>
  <c r="UFP12" i="31"/>
  <c r="UFV12" i="31"/>
  <c r="UGF12" i="31"/>
  <c r="UMU12" i="31"/>
  <c r="UMZ12" i="31"/>
  <c r="URX12" i="31"/>
  <c r="USD12" i="31"/>
  <c r="VCZ12" i="31"/>
  <c r="VFB12" i="31"/>
  <c r="VRO12" i="31"/>
  <c r="VTF12" i="31"/>
  <c r="QCD12" i="31"/>
  <c r="QEP12" i="31"/>
  <c r="QEU12" i="31"/>
  <c r="QEZ12" i="31"/>
  <c r="QFK12" i="31"/>
  <c r="QFP12" i="31"/>
  <c r="QGA12" i="31"/>
  <c r="QJS12" i="31"/>
  <c r="QJX12" i="31"/>
  <c r="QKI12" i="31"/>
  <c r="QPG12" i="31"/>
  <c r="QRC12" i="31"/>
  <c r="QSI12" i="31"/>
  <c r="QSN12" i="31"/>
  <c r="QST12" i="31"/>
  <c r="QTD12" i="31"/>
  <c r="QTJ12" i="31"/>
  <c r="QVK12" i="31"/>
  <c r="QWF12" i="31"/>
  <c r="QXG12" i="31"/>
  <c r="QXL12" i="31"/>
  <c r="RDP12" i="31"/>
  <c r="RFW12" i="31"/>
  <c r="RGB12" i="31"/>
  <c r="RGM12" i="31"/>
  <c r="RGX12" i="31"/>
  <c r="RHX12" i="31"/>
  <c r="RLF12" i="31"/>
  <c r="RLK12" i="31"/>
  <c r="RML12" i="31"/>
  <c r="RQT12" i="31"/>
  <c r="RTP12" i="31"/>
  <c r="RTV12" i="31"/>
  <c r="RUF12" i="31"/>
  <c r="RUL12" i="31"/>
  <c r="RUQ12" i="31"/>
  <c r="RVR12" i="31"/>
  <c r="RYN12" i="31"/>
  <c r="RYT12" i="31"/>
  <c r="RZT12" i="31"/>
  <c r="SEX12" i="31"/>
  <c r="SHJ12" i="31"/>
  <c r="SHO12" i="31"/>
  <c r="SHT12" i="31"/>
  <c r="SHZ12" i="31"/>
  <c r="SIJ12" i="31"/>
  <c r="SIP12" i="31"/>
  <c r="SIZ12" i="31"/>
  <c r="SMH12" i="31"/>
  <c r="SMM12" i="31"/>
  <c r="SNN12" i="31"/>
  <c r="SSQ12" i="31"/>
  <c r="SVC12" i="31"/>
  <c r="SVH12" i="31"/>
  <c r="SVS12" i="31"/>
  <c r="SVX12" i="31"/>
  <c r="SWD12" i="31"/>
  <c r="SXD12" i="31"/>
  <c r="TAL12" i="31"/>
  <c r="TAQ12" i="31"/>
  <c r="TBB12" i="31"/>
  <c r="TGU12" i="31"/>
  <c r="TJG12" i="31"/>
  <c r="TJL12" i="31"/>
  <c r="TJR12" i="31"/>
  <c r="TKB12" i="31"/>
  <c r="TKH12" i="31"/>
  <c r="TKR12" i="31"/>
  <c r="TOJ12" i="31"/>
  <c r="TOZ12" i="31"/>
  <c r="TPK12" i="31"/>
  <c r="TUT12" i="31"/>
  <c r="TWU12" i="31"/>
  <c r="TWZ12" i="31"/>
  <c r="TXK12" i="31"/>
  <c r="TXP12" i="31"/>
  <c r="TXV12" i="31"/>
  <c r="TZB12" i="31"/>
  <c r="UCD12" i="31"/>
  <c r="UCI12" i="31"/>
  <c r="UCT12" i="31"/>
  <c r="UHW12" i="31"/>
  <c r="UKN12" i="31"/>
  <c r="UKY12" i="31"/>
  <c r="ULJ12" i="31"/>
  <c r="UVF12" i="31"/>
  <c r="UVP12" i="31"/>
  <c r="UXL12" i="31"/>
  <c r="UYH12" i="31"/>
  <c r="PGJ12" i="31"/>
  <c r="PIL12" i="31"/>
  <c r="PIQ12" i="31"/>
  <c r="PJG12" i="31"/>
  <c r="PJR12" i="31"/>
  <c r="PMI12" i="31"/>
  <c r="PMN12" i="31"/>
  <c r="PMY12" i="31"/>
  <c r="PPP12" i="31"/>
  <c r="PPV12" i="31"/>
  <c r="PQV12" i="31"/>
  <c r="PSX12" i="31"/>
  <c r="PTC12" i="31"/>
  <c r="PUD12" i="31"/>
  <c r="PWJ12" i="31"/>
  <c r="PWP12" i="31"/>
  <c r="PXP12" i="31"/>
  <c r="PZW12" i="31"/>
  <c r="QAB12" i="31"/>
  <c r="QBH12" i="31"/>
  <c r="QDJ12" i="31"/>
  <c r="QDT12" i="31"/>
  <c r="QEJ12" i="31"/>
  <c r="QHB12" i="31"/>
  <c r="QHG12" i="31"/>
  <c r="QHR12" i="31"/>
  <c r="QKN12" i="31"/>
  <c r="QKT12" i="31"/>
  <c r="QLD12" i="31"/>
  <c r="QNV12" i="31"/>
  <c r="QOA12" i="31"/>
  <c r="QOL12" i="31"/>
  <c r="QRH12" i="31"/>
  <c r="QRN12" i="31"/>
  <c r="QTT12" i="31"/>
  <c r="QUU12" i="31"/>
  <c r="QUZ12" i="31"/>
  <c r="QXB12" i="31"/>
  <c r="QYB12" i="31"/>
  <c r="QYH12" i="31"/>
  <c r="RAN12" i="31"/>
  <c r="RBT12" i="31"/>
  <c r="RCU12" i="31"/>
  <c r="RFB12" i="31"/>
  <c r="RFG12" i="31"/>
  <c r="RGH12" i="31"/>
  <c r="RII12" i="31"/>
  <c r="RIN12" i="31"/>
  <c r="RJT12" i="31"/>
  <c r="RMA12" i="31"/>
  <c r="RMF12" i="31"/>
  <c r="RNG12" i="31"/>
  <c r="RPH12" i="31"/>
  <c r="RPN12" i="31"/>
  <c r="RQI12" i="31"/>
  <c r="RSZ12" i="31"/>
  <c r="RUA12" i="31"/>
  <c r="RWB12" i="31"/>
  <c r="RWH12" i="31"/>
  <c r="RXH12" i="31"/>
  <c r="RZJ12" i="31"/>
  <c r="RZO12" i="31"/>
  <c r="SAP12" i="31"/>
  <c r="SDB12" i="31"/>
  <c r="SDG12" i="31"/>
  <c r="SDW12" i="31"/>
  <c r="SEM12" i="31"/>
  <c r="SGN12" i="31"/>
  <c r="SGT12" i="31"/>
  <c r="SKA12" i="31"/>
  <c r="SKF12" i="31"/>
  <c r="SKQ12" i="31"/>
  <c r="SLB12" i="31"/>
  <c r="SNC12" i="31"/>
  <c r="SNH12" i="31"/>
  <c r="SON12" i="31"/>
  <c r="SQZ12" i="31"/>
  <c r="SRF12" i="31"/>
  <c r="SRV12" i="31"/>
  <c r="SSF12" i="31"/>
  <c r="SUM12" i="31"/>
  <c r="SVN12" i="31"/>
  <c r="SXT12" i="31"/>
  <c r="SXZ12" i="31"/>
  <c r="SYP12" i="31"/>
  <c r="SYZ12" i="31"/>
  <c r="TBG12" i="31"/>
  <c r="TBL12" i="31"/>
  <c r="TCB12" i="31"/>
  <c r="TEY12" i="31"/>
  <c r="TFZ12" i="31"/>
  <c r="TIF12" i="31"/>
  <c r="TIL12" i="31"/>
  <c r="TJB12" i="31"/>
  <c r="TLS12" i="31"/>
  <c r="TLX12" i="31"/>
  <c r="TMI12" i="31"/>
  <c r="TPF12" i="31"/>
  <c r="TPV12" i="31"/>
  <c r="TQL12" i="31"/>
  <c r="TSR12" i="31"/>
  <c r="TSX12" i="31"/>
  <c r="TTX12" i="31"/>
  <c r="TVZ12" i="31"/>
  <c r="TWE12" i="31"/>
  <c r="TXF12" i="31"/>
  <c r="TZR12" i="31"/>
  <c r="UAH12" i="31"/>
  <c r="UAR12" i="31"/>
  <c r="UCY12" i="31"/>
  <c r="UDD12" i="31"/>
  <c r="UDO12" i="31"/>
  <c r="UGL12" i="31"/>
  <c r="UGQ12" i="31"/>
  <c r="UHB12" i="31"/>
  <c r="ULD12" i="31"/>
  <c r="ULO12" i="31"/>
  <c r="UQB12" i="31"/>
  <c r="UQM12" i="31"/>
  <c r="USN12" i="31"/>
  <c r="UWV12" i="31"/>
  <c r="VAI12" i="31"/>
  <c r="VGR12" i="31"/>
  <c r="VII12" i="31"/>
  <c r="VUV12" i="31"/>
  <c r="VWM12" i="31"/>
  <c r="WHT12" i="31"/>
  <c r="WVX12" i="31"/>
  <c r="UME12" i="31"/>
  <c r="UMP12" i="31"/>
  <c r="UPB12" i="31"/>
  <c r="UPL12" i="31"/>
  <c r="UPW12" i="31"/>
  <c r="UST12" i="31"/>
  <c r="USY12" i="31"/>
  <c r="UTJ12" i="31"/>
  <c r="UWA12" i="31"/>
  <c r="UWQ12" i="31"/>
  <c r="UXB12" i="31"/>
  <c r="UZX12" i="31"/>
  <c r="VAD12" i="31"/>
  <c r="VAT12" i="31"/>
  <c r="VBD12" i="31"/>
  <c r="VDF12" i="31"/>
  <c r="VDP12" i="31"/>
  <c r="VEV12" i="31"/>
  <c r="VGX12" i="31"/>
  <c r="VHC12" i="31"/>
  <c r="VID12" i="31"/>
  <c r="VKP12" i="31"/>
  <c r="VKZ12" i="31"/>
  <c r="VLV12" i="31"/>
  <c r="VOB12" i="31"/>
  <c r="VOM12" i="31"/>
  <c r="VPN12" i="31"/>
  <c r="VRZ12" i="31"/>
  <c r="VSE12" i="31"/>
  <c r="VSP12" i="31"/>
  <c r="VSZ12" i="31"/>
  <c r="VVG12" i="31"/>
  <c r="VVW12" i="31"/>
  <c r="VWH12" i="31"/>
  <c r="VYT12" i="31"/>
  <c r="VYY12" i="31"/>
  <c r="VZO12" i="31"/>
  <c r="WAE12" i="31"/>
  <c r="WCV12" i="31"/>
  <c r="WEB12" i="31"/>
  <c r="WGI12" i="31"/>
  <c r="WGN12" i="31"/>
  <c r="WHD12" i="31"/>
  <c r="WHO12" i="31"/>
  <c r="WJP12" i="31"/>
  <c r="WJV12" i="31"/>
  <c r="WLG12" i="31"/>
  <c r="WNS12" i="31"/>
  <c r="WOI12" i="31"/>
  <c r="WOY12" i="31"/>
  <c r="WRF12" i="31"/>
  <c r="WRK12" i="31"/>
  <c r="WSA12" i="31"/>
  <c r="WUR12" i="31"/>
  <c r="WVH12" i="31"/>
  <c r="WYJ12" i="31"/>
  <c r="WZK12" i="31"/>
  <c r="XCB12" i="31"/>
  <c r="XFD12" i="31"/>
  <c r="VEL12" i="31"/>
  <c r="VEQ12" i="31"/>
  <c r="VFR12" i="31"/>
  <c r="VHS12" i="31"/>
  <c r="VHX12" i="31"/>
  <c r="VIY12" i="31"/>
  <c r="VLK12" i="31"/>
  <c r="VLP12" i="31"/>
  <c r="VMV12" i="31"/>
  <c r="VPC12" i="31"/>
  <c r="VPH12" i="31"/>
  <c r="VQI12" i="31"/>
  <c r="VSU12" i="31"/>
  <c r="VTK12" i="31"/>
  <c r="VTV12" i="31"/>
  <c r="VWB12" i="31"/>
  <c r="VXC12" i="31"/>
  <c r="VZZ12" i="31"/>
  <c r="WAP12" i="31"/>
  <c r="WAZ12" i="31"/>
  <c r="WDL12" i="31"/>
  <c r="WDW12" i="31"/>
  <c r="WER12" i="31"/>
  <c r="WHJ12" i="31"/>
  <c r="WHZ12" i="31"/>
  <c r="WIJ12" i="31"/>
  <c r="WKL12" i="31"/>
  <c r="WKV12" i="31"/>
  <c r="WMB12" i="31"/>
  <c r="WOT12" i="31"/>
  <c r="WPJ12" i="31"/>
  <c r="WPT12" i="31"/>
  <c r="WSF12" i="31"/>
  <c r="WSL12" i="31"/>
  <c r="WSV12" i="31"/>
  <c r="WVN12" i="31"/>
  <c r="WVS12" i="31"/>
  <c r="WWD12" i="31"/>
  <c r="WYZ12" i="31"/>
  <c r="WZF12" i="31"/>
  <c r="XAL12" i="31"/>
  <c r="UJN12" i="31"/>
  <c r="UJS12" i="31"/>
  <c r="UKI12" i="31"/>
  <c r="UKT12" i="31"/>
  <c r="UNF12" i="31"/>
  <c r="UNK12" i="31"/>
  <c r="UNV12" i="31"/>
  <c r="URC12" i="31"/>
  <c r="URS12" i="31"/>
  <c r="UUJ12" i="31"/>
  <c r="UUP12" i="31"/>
  <c r="UUZ12" i="31"/>
  <c r="UVK12" i="31"/>
  <c r="UXW12" i="31"/>
  <c r="UYB12" i="31"/>
  <c r="UYX12" i="31"/>
  <c r="UZH12" i="31"/>
  <c r="VBO12" i="31"/>
  <c r="VBT12" i="31"/>
  <c r="VCU12" i="31"/>
  <c r="VFG12" i="31"/>
  <c r="VFL12" i="31"/>
  <c r="VGM12" i="31"/>
  <c r="VIN12" i="31"/>
  <c r="VIT12" i="31"/>
  <c r="VJT12" i="31"/>
  <c r="VMF12" i="31"/>
  <c r="VML12" i="31"/>
  <c r="VNR12" i="31"/>
  <c r="VPX12" i="31"/>
  <c r="VQD12" i="31"/>
  <c r="VQT12" i="31"/>
  <c r="VRD12" i="31"/>
  <c r="VTP12" i="31"/>
  <c r="VUF12" i="31"/>
  <c r="VWR12" i="31"/>
  <c r="VWX12" i="31"/>
  <c r="VYI12" i="31"/>
  <c r="WAU12" i="31"/>
  <c r="WBP12" i="31"/>
  <c r="WCF12" i="31"/>
  <c r="WEX12" i="31"/>
  <c r="WFC12" i="31"/>
  <c r="WFN12" i="31"/>
  <c r="WFX12" i="31"/>
  <c r="WIE12" i="31"/>
  <c r="WIU12" i="31"/>
  <c r="WJF12" i="31"/>
  <c r="WLR12" i="31"/>
  <c r="WLW12" i="31"/>
  <c r="WNC12" i="31"/>
  <c r="WPO12" i="31"/>
  <c r="WQE12" i="31"/>
  <c r="WQP12" i="31"/>
  <c r="WTB12" i="31"/>
  <c r="WTG12" i="31"/>
  <c r="WTR12" i="31"/>
  <c r="WWI12" i="31"/>
  <c r="WWN12" i="31"/>
  <c r="WWY12" i="31"/>
  <c r="WZV12" i="31"/>
  <c r="XAF12" i="31"/>
  <c r="XBG12" i="31"/>
  <c r="XDC12" i="31"/>
  <c r="H9" i="30"/>
  <c r="I39" i="30"/>
  <c r="J38" i="30"/>
  <c r="J37" i="30"/>
  <c r="J36" i="30"/>
  <c r="R11" i="4"/>
  <c r="AA10" i="5"/>
  <c r="AA11" i="5" s="1"/>
  <c r="AD43" i="5"/>
  <c r="AA27" i="5"/>
  <c r="B28" i="29"/>
  <c r="B62" i="29" s="1"/>
  <c r="C28" i="29"/>
  <c r="C62" i="29" s="1"/>
  <c r="AG43" i="5"/>
  <c r="R27" i="4"/>
  <c r="L42" i="29"/>
  <c r="L63" i="29" s="1"/>
  <c r="N31" i="29"/>
  <c r="AC114" i="2"/>
  <c r="AC141" i="2" s="1"/>
  <c r="AC150" i="11"/>
  <c r="M56" i="29"/>
  <c r="M64" i="29" s="1"/>
  <c r="R55" i="7"/>
  <c r="AD54" i="40" s="1"/>
  <c r="I188" i="12"/>
  <c r="H59" i="29"/>
  <c r="GOY12" i="31"/>
  <c r="GSF12" i="31"/>
  <c r="GVS12" i="31"/>
  <c r="GYZ12" i="31"/>
  <c r="HCH12" i="31"/>
  <c r="HFO12" i="31"/>
  <c r="J188" i="12"/>
  <c r="E15" i="17" s="1"/>
  <c r="O188" i="12"/>
  <c r="E16" i="19" s="1"/>
  <c r="G36" i="29"/>
  <c r="G42" i="29" s="1"/>
  <c r="G63" i="29" s="1"/>
  <c r="K45" i="29"/>
  <c r="K188" i="12"/>
  <c r="E14" i="19" s="1"/>
  <c r="P188" i="12"/>
  <c r="E18" i="17" s="1"/>
  <c r="GQP12" i="31"/>
  <c r="GXJ12" i="31"/>
  <c r="HAQ12" i="31"/>
  <c r="HDX12" i="31"/>
  <c r="H188" i="12"/>
  <c r="E13" i="19" s="1"/>
  <c r="L188" i="12"/>
  <c r="E16" i="17" s="1"/>
  <c r="D110" i="3"/>
  <c r="D111" i="3"/>
  <c r="GPT12" i="31"/>
  <c r="GTG12" i="31"/>
  <c r="GUX12" i="31"/>
  <c r="GYE12" i="31"/>
  <c r="HBL12" i="31"/>
  <c r="HET12" i="31"/>
  <c r="MCT12" i="31"/>
  <c r="MEJ12" i="31"/>
  <c r="MGA12" i="31"/>
  <c r="MGL12" i="31"/>
  <c r="MHR12" i="31"/>
  <c r="MFF12" i="31"/>
  <c r="MGV12" i="31"/>
  <c r="MIM12" i="31"/>
  <c r="RPC12" i="31"/>
  <c r="RRJ12" i="31"/>
  <c r="RNW12" i="31"/>
  <c r="XDH12" i="31"/>
  <c r="XDN12" i="31"/>
  <c r="XCM12" i="31"/>
  <c r="XED12" i="31"/>
  <c r="XEI12" i="31"/>
  <c r="P182" i="1"/>
  <c r="AB185" i="2" s="1"/>
  <c r="D186" i="12"/>
  <c r="AD170" i="2"/>
  <c r="I44" i="18"/>
  <c r="J35" i="30"/>
  <c r="E39" i="30"/>
  <c r="S173" i="10"/>
  <c r="AD174" i="11" s="1"/>
  <c r="S164" i="10"/>
  <c r="AD165" i="11" s="1"/>
  <c r="S132" i="10"/>
  <c r="AD133" i="11" s="1"/>
  <c r="AC185" i="11"/>
  <c r="AD185" i="11"/>
  <c r="R176" i="10"/>
  <c r="AC177" i="11" s="1"/>
  <c r="S176" i="10"/>
  <c r="AD177" i="11" s="1"/>
  <c r="R171" i="10"/>
  <c r="AC172" i="11" s="1"/>
  <c r="S171" i="10"/>
  <c r="AD172" i="11" s="1"/>
  <c r="R166" i="10"/>
  <c r="AC167" i="11" s="1"/>
  <c r="S166" i="10"/>
  <c r="AD167" i="11" s="1"/>
  <c r="R162" i="10"/>
  <c r="AC163" i="11" s="1"/>
  <c r="S162" i="10"/>
  <c r="AD163" i="11" s="1"/>
  <c r="R157" i="10"/>
  <c r="S157" i="10"/>
  <c r="T188" i="10"/>
  <c r="R138" i="10"/>
  <c r="AC139" i="11" s="1"/>
  <c r="S138" i="10"/>
  <c r="AD139" i="11" s="1"/>
  <c r="R134" i="10"/>
  <c r="AC135" i="11" s="1"/>
  <c r="S134" i="10"/>
  <c r="AD135" i="11" s="1"/>
  <c r="R130" i="10"/>
  <c r="AC131" i="11" s="1"/>
  <c r="S130" i="10"/>
  <c r="AD131" i="11" s="1"/>
  <c r="R124" i="10"/>
  <c r="AC125" i="11" s="1"/>
  <c r="S124" i="10"/>
  <c r="AD125" i="11" s="1"/>
  <c r="AE100" i="11"/>
  <c r="R99" i="10"/>
  <c r="AC100" i="11" s="1"/>
  <c r="S99" i="10"/>
  <c r="AD100" i="11" s="1"/>
  <c r="R87" i="10"/>
  <c r="AC88" i="11" s="1"/>
  <c r="S87" i="10"/>
  <c r="AD88" i="11" s="1"/>
  <c r="R63" i="10"/>
  <c r="AC64" i="11" s="1"/>
  <c r="S63" i="10"/>
  <c r="AD64" i="11" s="1"/>
  <c r="R52" i="10"/>
  <c r="AC53" i="11" s="1"/>
  <c r="S52" i="10"/>
  <c r="AD53" i="11" s="1"/>
  <c r="D190" i="10"/>
  <c r="E190" i="10"/>
  <c r="AD11" i="11"/>
  <c r="AD12" i="11" s="1"/>
  <c r="S11" i="10"/>
  <c r="R114" i="10"/>
  <c r="AC115" i="11" s="1"/>
  <c r="S114" i="10"/>
  <c r="AD115" i="11" s="1"/>
  <c r="R90" i="10"/>
  <c r="AC91" i="11" s="1"/>
  <c r="S90" i="10"/>
  <c r="AD91" i="11" s="1"/>
  <c r="R77" i="10"/>
  <c r="AC78" i="11" s="1"/>
  <c r="S77" i="10"/>
  <c r="AD78" i="11" s="1"/>
  <c r="R55" i="10"/>
  <c r="AC56" i="11" s="1"/>
  <c r="S55" i="10"/>
  <c r="AD56" i="11" s="1"/>
  <c r="E188" i="12"/>
  <c r="C188" i="12"/>
  <c r="Q149" i="1"/>
  <c r="F190" i="10"/>
  <c r="AE183" i="11"/>
  <c r="R182" i="10"/>
  <c r="AC183" i="11" s="1"/>
  <c r="R37" i="10"/>
  <c r="S37" i="10"/>
  <c r="T39" i="10"/>
  <c r="R117" i="10"/>
  <c r="AC118" i="11" s="1"/>
  <c r="S117" i="10"/>
  <c r="AD118" i="11" s="1"/>
  <c r="R105" i="10"/>
  <c r="AC106" i="11" s="1"/>
  <c r="S105" i="10"/>
  <c r="AD106" i="11" s="1"/>
  <c r="R80" i="10"/>
  <c r="AC81" i="11" s="1"/>
  <c r="S80" i="10"/>
  <c r="AD81" i="11" s="1"/>
  <c r="R68" i="10"/>
  <c r="AC69" i="11" s="1"/>
  <c r="S68" i="10"/>
  <c r="AD69" i="11" s="1"/>
  <c r="R47" i="10"/>
  <c r="S47" i="10"/>
  <c r="AD48" i="11" s="1"/>
  <c r="D32" i="3"/>
  <c r="B188" i="12"/>
  <c r="L190" i="12" s="1"/>
  <c r="I71" i="18"/>
  <c r="B39" i="30"/>
  <c r="G39" i="30"/>
  <c r="R149" i="10"/>
  <c r="R108" i="10"/>
  <c r="AC109" i="11" s="1"/>
  <c r="S108" i="10"/>
  <c r="AD109" i="11" s="1"/>
  <c r="R96" i="10"/>
  <c r="AC97" i="11" s="1"/>
  <c r="S96" i="10"/>
  <c r="AD97" i="11" s="1"/>
  <c r="R71" i="10"/>
  <c r="AC72" i="11" s="1"/>
  <c r="S71" i="10"/>
  <c r="AD72" i="11" s="1"/>
  <c r="R60" i="10"/>
  <c r="AC61" i="11" s="1"/>
  <c r="S60" i="10"/>
  <c r="AD61" i="11" s="1"/>
  <c r="AC32" i="2"/>
  <c r="P29" i="1"/>
  <c r="AB29" i="2" s="1"/>
  <c r="T149" i="10"/>
  <c r="AD187" i="11"/>
  <c r="S181" i="10"/>
  <c r="S178" i="10"/>
  <c r="AD179" i="11" s="1"/>
  <c r="S172" i="10"/>
  <c r="AD173" i="11" s="1"/>
  <c r="AD168" i="11"/>
  <c r="S163" i="10"/>
  <c r="AD164" i="11" s="1"/>
  <c r="S158" i="10"/>
  <c r="AD159" i="11" s="1"/>
  <c r="S147" i="10"/>
  <c r="AD148" i="11" s="1"/>
  <c r="S38" i="10"/>
  <c r="AD39" i="11" s="1"/>
  <c r="R139" i="10"/>
  <c r="AC140" i="11" s="1"/>
  <c r="AE71" i="11"/>
  <c r="R70" i="10"/>
  <c r="AC71" i="11" s="1"/>
  <c r="I190" i="10"/>
  <c r="N188" i="12"/>
  <c r="E19" i="17" s="1"/>
  <c r="C80" i="9"/>
  <c r="C83" i="9" s="1"/>
  <c r="J190" i="10"/>
  <c r="P17" i="1"/>
  <c r="AB17" i="2" s="1"/>
  <c r="M188" i="12"/>
  <c r="E17" i="19" s="1"/>
  <c r="AE32" i="2"/>
  <c r="P23" i="1"/>
  <c r="AB23" i="2" s="1"/>
  <c r="AB149" i="2"/>
  <c r="Q14" i="7"/>
  <c r="AC13" i="40" s="1"/>
  <c r="R14" i="7"/>
  <c r="AD13" i="40" s="1"/>
  <c r="S151" i="11"/>
  <c r="W32" i="2"/>
  <c r="D11" i="6"/>
  <c r="I16" i="18"/>
  <c r="K16" i="18" s="1"/>
  <c r="AK38" i="11"/>
  <c r="AA40" i="11"/>
  <c r="AA191" i="11" s="1"/>
  <c r="F91" i="18"/>
  <c r="AK32" i="2"/>
  <c r="Q79" i="7"/>
  <c r="AC78" i="40" s="1"/>
  <c r="AH27" i="5"/>
  <c r="B24" i="17"/>
  <c r="Q188" i="12"/>
  <c r="E15" i="19" s="1"/>
  <c r="AJ150" i="11"/>
  <c r="F213" i="3" l="1"/>
  <c r="AB152" i="2"/>
  <c r="D4" i="36"/>
  <c r="AJ43" i="5"/>
  <c r="AD28" i="5"/>
  <c r="V28" i="5"/>
  <c r="G31" i="15"/>
  <c r="Q21" i="28"/>
  <c r="Q12" i="14"/>
  <c r="AG151" i="11"/>
  <c r="AE189" i="11"/>
  <c r="AE48" i="40"/>
  <c r="B12" i="19"/>
  <c r="L81" i="9"/>
  <c r="N10" i="29"/>
  <c r="AE43" i="5"/>
  <c r="AE45" i="5" s="1"/>
  <c r="R44" i="5"/>
  <c r="F66" i="18"/>
  <c r="K66" i="18"/>
  <c r="I66" i="18"/>
  <c r="Q8" i="28"/>
  <c r="F8" i="34"/>
  <c r="W191" i="11"/>
  <c r="T192" i="11"/>
  <c r="T214" i="2"/>
  <c r="P141" i="1"/>
  <c r="P110" i="1"/>
  <c r="AD79" i="40"/>
  <c r="AC63" i="40"/>
  <c r="AE58" i="40"/>
  <c r="AC31" i="40"/>
  <c r="G12" i="27"/>
  <c r="R191" i="11"/>
  <c r="C10" i="17"/>
  <c r="C7" i="17"/>
  <c r="G8" i="14"/>
  <c r="AC79" i="40"/>
  <c r="AC73" i="40"/>
  <c r="AD73" i="40"/>
  <c r="AD63" i="40"/>
  <c r="AC58" i="40"/>
  <c r="AD58" i="40"/>
  <c r="AC48" i="40"/>
  <c r="AD48" i="40"/>
  <c r="AC40" i="40"/>
  <c r="AE40" i="40"/>
  <c r="AD40" i="40"/>
  <c r="AD31" i="40"/>
  <c r="AE19" i="40"/>
  <c r="AD19" i="40"/>
  <c r="AC19" i="40"/>
  <c r="AI43" i="5"/>
  <c r="C25" i="17" s="1"/>
  <c r="C118" i="18"/>
  <c r="AB96" i="2"/>
  <c r="AB110" i="2" s="1"/>
  <c r="S42" i="4"/>
  <c r="AL32" i="2"/>
  <c r="AD52" i="2"/>
  <c r="J213" i="3"/>
  <c r="S210" i="3"/>
  <c r="D210" i="3"/>
  <c r="M191" i="10"/>
  <c r="E80" i="9"/>
  <c r="H82" i="9"/>
  <c r="N12" i="29"/>
  <c r="K18" i="29"/>
  <c r="K61" i="29" s="1"/>
  <c r="Q8" i="34"/>
  <c r="N15" i="29"/>
  <c r="E14" i="17"/>
  <c r="F14" i="17" s="1"/>
  <c r="G120" i="18" s="1"/>
  <c r="H190" i="12"/>
  <c r="N52" i="29"/>
  <c r="L21" i="38"/>
  <c r="H45" i="6"/>
  <c r="N22" i="29"/>
  <c r="W46" i="5"/>
  <c r="B6" i="36"/>
  <c r="D5" i="36"/>
  <c r="R32" i="4"/>
  <c r="R42" i="4"/>
  <c r="AA42" i="5"/>
  <c r="C9" i="14"/>
  <c r="C7" i="32" s="1"/>
  <c r="C6" i="36"/>
  <c r="AA35" i="5"/>
  <c r="AA37" i="5" s="1"/>
  <c r="R37" i="4"/>
  <c r="C8" i="35"/>
  <c r="N37" i="29"/>
  <c r="N11" i="29"/>
  <c r="L15" i="38"/>
  <c r="AB31" i="5"/>
  <c r="AB32" i="5" s="1"/>
  <c r="AB43" i="5" s="1"/>
  <c r="S32" i="4"/>
  <c r="AB52" i="2"/>
  <c r="J45" i="6"/>
  <c r="D211" i="3"/>
  <c r="P8" i="34"/>
  <c r="Q22" i="28"/>
  <c r="N49" i="29"/>
  <c r="N54" i="29"/>
  <c r="N51" i="29"/>
  <c r="AJ144" i="11"/>
  <c r="AJ190" i="11"/>
  <c r="AJ191" i="11"/>
  <c r="AK40" i="11"/>
  <c r="AJ41" i="11" s="1"/>
  <c r="B76" i="18"/>
  <c r="B117" i="18" s="1"/>
  <c r="B118" i="18" s="1"/>
  <c r="AF191" i="11"/>
  <c r="AL191" i="11"/>
  <c r="AG28" i="11"/>
  <c r="F117" i="18"/>
  <c r="AG191" i="11"/>
  <c r="B56" i="29"/>
  <c r="B64" i="29" s="1"/>
  <c r="B73" i="29" s="1"/>
  <c r="AE150" i="11"/>
  <c r="R26" i="10"/>
  <c r="R11" i="10"/>
  <c r="C12" i="19"/>
  <c r="H44" i="6"/>
  <c r="F13" i="19"/>
  <c r="C81" i="9"/>
  <c r="R80" i="7"/>
  <c r="E5" i="30"/>
  <c r="B22" i="17"/>
  <c r="R74" i="7"/>
  <c r="Q74" i="7"/>
  <c r="D28" i="6"/>
  <c r="E28" i="6" s="1"/>
  <c r="C22" i="19"/>
  <c r="F4" i="35" s="1"/>
  <c r="E8" i="27"/>
  <c r="AL52" i="2"/>
  <c r="AK213" i="2"/>
  <c r="N34" i="29"/>
  <c r="K213" i="2"/>
  <c r="N26" i="29"/>
  <c r="AC82" i="2"/>
  <c r="AC213" i="2" s="1"/>
  <c r="AD166" i="2"/>
  <c r="W213" i="2"/>
  <c r="AF111" i="2"/>
  <c r="AB211" i="2"/>
  <c r="AB81" i="2"/>
  <c r="AB82" i="2" s="1"/>
  <c r="T215" i="2"/>
  <c r="AD211" i="2"/>
  <c r="F17" i="19"/>
  <c r="D22" i="17"/>
  <c r="D7" i="27" s="1"/>
  <c r="V214" i="2"/>
  <c r="M10" i="14" s="1"/>
  <c r="M8" i="32" s="1"/>
  <c r="AC27" i="11"/>
  <c r="I117" i="18"/>
  <c r="J214" i="3"/>
  <c r="F8" i="35"/>
  <c r="Q14" i="28"/>
  <c r="R12" i="14"/>
  <c r="L8" i="34"/>
  <c r="D8" i="35"/>
  <c r="G56" i="29"/>
  <c r="G64" i="29" s="1"/>
  <c r="G65" i="29" s="1"/>
  <c r="J28" i="29"/>
  <c r="J62" i="29" s="1"/>
  <c r="M28" i="29"/>
  <c r="M62" i="29" s="1"/>
  <c r="M65" i="29" s="1"/>
  <c r="N24" i="29"/>
  <c r="I65" i="29"/>
  <c r="F42" i="18"/>
  <c r="D13" i="17"/>
  <c r="L27" i="29"/>
  <c r="L28" i="29" s="1"/>
  <c r="L62" i="29" s="1"/>
  <c r="C11" i="19"/>
  <c r="G9" i="14"/>
  <c r="G7" i="32" s="1"/>
  <c r="I44" i="6"/>
  <c r="C13" i="17"/>
  <c r="K35" i="18"/>
  <c r="K42" i="18" s="1"/>
  <c r="I42" i="18"/>
  <c r="F49" i="18"/>
  <c r="B8" i="35"/>
  <c r="Q7" i="28"/>
  <c r="E42" i="29"/>
  <c r="E63" i="29" s="1"/>
  <c r="E65" i="29" s="1"/>
  <c r="F56" i="29"/>
  <c r="F64" i="29" s="1"/>
  <c r="D42" i="29"/>
  <c r="D63" i="29" s="1"/>
  <c r="D65" i="29" s="1"/>
  <c r="D12" i="19"/>
  <c r="N41" i="29"/>
  <c r="N38" i="29"/>
  <c r="N39" i="29"/>
  <c r="F16" i="17"/>
  <c r="F42" i="29"/>
  <c r="F63" i="29" s="1"/>
  <c r="F18" i="17"/>
  <c r="F16" i="19"/>
  <c r="F14" i="19"/>
  <c r="H211" i="3"/>
  <c r="J118" i="18"/>
  <c r="N212" i="3"/>
  <c r="J42" i="29"/>
  <c r="J63" i="29" s="1"/>
  <c r="F5" i="35"/>
  <c r="N35" i="29"/>
  <c r="K42" i="29"/>
  <c r="K63" i="29" s="1"/>
  <c r="AI213" i="2"/>
  <c r="AJ213" i="2"/>
  <c r="D25" i="17" s="1"/>
  <c r="N36" i="29"/>
  <c r="G10" i="14"/>
  <c r="G8" i="32" s="1"/>
  <c r="D11" i="19"/>
  <c r="H10" i="14"/>
  <c r="H8" i="32" s="1"/>
  <c r="E7" i="30"/>
  <c r="AF213" i="2"/>
  <c r="C7" i="27"/>
  <c r="C7" i="30"/>
  <c r="D19" i="19"/>
  <c r="D20" i="19"/>
  <c r="P52" i="1"/>
  <c r="D10" i="17"/>
  <c r="F12" i="17"/>
  <c r="D7" i="17"/>
  <c r="AD82" i="2"/>
  <c r="C211" i="1"/>
  <c r="AD110" i="2"/>
  <c r="P71" i="1"/>
  <c r="B72" i="29"/>
  <c r="P32" i="1"/>
  <c r="AD149" i="2"/>
  <c r="F11" i="17"/>
  <c r="AD178" i="2"/>
  <c r="Q210" i="1"/>
  <c r="F9" i="19"/>
  <c r="F8" i="19"/>
  <c r="P175" i="1"/>
  <c r="AB169" i="2"/>
  <c r="AB178" i="2" s="1"/>
  <c r="D7" i="19"/>
  <c r="B10" i="14"/>
  <c r="D10" i="19"/>
  <c r="AD114" i="2"/>
  <c r="AD141" i="2" s="1"/>
  <c r="R210" i="1"/>
  <c r="P82" i="1"/>
  <c r="AD32" i="2"/>
  <c r="H118" i="18"/>
  <c r="AG41" i="11"/>
  <c r="AJ151" i="11"/>
  <c r="AG144" i="11"/>
  <c r="K56" i="29"/>
  <c r="K64" i="29" s="1"/>
  <c r="J56" i="29"/>
  <c r="J64" i="29" s="1"/>
  <c r="AJ28" i="11"/>
  <c r="N55" i="29"/>
  <c r="F24" i="17"/>
  <c r="AE27" i="11"/>
  <c r="AD150" i="11"/>
  <c r="AD153" i="11"/>
  <c r="AD154" i="11" s="1"/>
  <c r="S153" i="10"/>
  <c r="AE143" i="11"/>
  <c r="AD143" i="11"/>
  <c r="AD27" i="11"/>
  <c r="I191" i="10"/>
  <c r="T190" i="10"/>
  <c r="F8" i="17"/>
  <c r="S34" i="10"/>
  <c r="R35" i="10" s="1"/>
  <c r="AD30" i="11"/>
  <c r="AD35" i="11" s="1"/>
  <c r="F9" i="17"/>
  <c r="S26" i="10"/>
  <c r="F15" i="19"/>
  <c r="M81" i="9"/>
  <c r="F20" i="17"/>
  <c r="J120" i="18" s="1"/>
  <c r="D83" i="9"/>
  <c r="G83" i="9" s="1"/>
  <c r="B13" i="17"/>
  <c r="H8" i="14"/>
  <c r="H6" i="32" s="1"/>
  <c r="L82" i="9"/>
  <c r="G118" i="18"/>
  <c r="B21" i="17"/>
  <c r="J18" i="29"/>
  <c r="J61" i="29" s="1"/>
  <c r="B25" i="17"/>
  <c r="C5" i="27"/>
  <c r="D118" i="18"/>
  <c r="E118" i="18"/>
  <c r="B20" i="19"/>
  <c r="B19" i="19"/>
  <c r="B10" i="19"/>
  <c r="C82" i="7"/>
  <c r="R32" i="7"/>
  <c r="Q41" i="7"/>
  <c r="B70" i="29"/>
  <c r="C65" i="29"/>
  <c r="S81" i="7"/>
  <c r="S82" i="7" s="1"/>
  <c r="B8" i="14"/>
  <c r="B6" i="32" s="1"/>
  <c r="B7" i="19"/>
  <c r="R49" i="7"/>
  <c r="R64" i="7"/>
  <c r="B7" i="17"/>
  <c r="B10" i="17"/>
  <c r="C8" i="14"/>
  <c r="Q49" i="7"/>
  <c r="Q64" i="7"/>
  <c r="Q59" i="7"/>
  <c r="Q32" i="7"/>
  <c r="F17" i="17"/>
  <c r="F15" i="17"/>
  <c r="H120" i="18" s="1"/>
  <c r="F19" i="17"/>
  <c r="F44" i="6"/>
  <c r="H9" i="14"/>
  <c r="H7" i="32" s="1"/>
  <c r="C8" i="30"/>
  <c r="N25" i="29"/>
  <c r="U44" i="5"/>
  <c r="C22" i="17"/>
  <c r="C19" i="19"/>
  <c r="C20" i="19"/>
  <c r="AC43" i="5"/>
  <c r="B29" i="29"/>
  <c r="C7" i="19"/>
  <c r="B9" i="14"/>
  <c r="C10" i="19"/>
  <c r="Q80" i="7"/>
  <c r="Q20" i="7"/>
  <c r="B11" i="19"/>
  <c r="E6" i="27"/>
  <c r="E6" i="30"/>
  <c r="K71" i="18"/>
  <c r="S39" i="10"/>
  <c r="AD38" i="11"/>
  <c r="AD40" i="11" s="1"/>
  <c r="E18" i="19"/>
  <c r="F18" i="19" s="1"/>
  <c r="F189" i="12"/>
  <c r="E19" i="19"/>
  <c r="E20" i="19"/>
  <c r="E7" i="17"/>
  <c r="E10" i="17"/>
  <c r="C11" i="14"/>
  <c r="R188" i="10"/>
  <c r="AC158" i="11"/>
  <c r="AC189" i="11" s="1"/>
  <c r="L59" i="29"/>
  <c r="H65" i="29"/>
  <c r="AG190" i="11"/>
  <c r="B71" i="29"/>
  <c r="AE213" i="2"/>
  <c r="AF33" i="2"/>
  <c r="AB32" i="2"/>
  <c r="R39" i="10"/>
  <c r="AC38" i="11"/>
  <c r="AC40" i="11" s="1"/>
  <c r="E191" i="10"/>
  <c r="E10" i="19"/>
  <c r="E7" i="19"/>
  <c r="B11" i="14"/>
  <c r="P208" i="1"/>
  <c r="S149" i="10"/>
  <c r="E12" i="19"/>
  <c r="F6" i="35"/>
  <c r="B22" i="19"/>
  <c r="C6" i="27"/>
  <c r="C6" i="30"/>
  <c r="F21" i="19"/>
  <c r="G11" i="14"/>
  <c r="F190" i="12"/>
  <c r="E11" i="19"/>
  <c r="G7" i="31" s="1"/>
  <c r="C189" i="12"/>
  <c r="AC48" i="11"/>
  <c r="AC143" i="11" s="1"/>
  <c r="E13" i="17"/>
  <c r="H11" i="14"/>
  <c r="L191" i="12"/>
  <c r="R59" i="7"/>
  <c r="N45" i="29"/>
  <c r="F23" i="17"/>
  <c r="E120" i="18" s="1"/>
  <c r="AI28" i="5"/>
  <c r="AH43" i="5"/>
  <c r="R20" i="7"/>
  <c r="V192" i="11"/>
  <c r="E22" i="17"/>
  <c r="J39" i="30"/>
  <c r="S188" i="10"/>
  <c r="AD158" i="11"/>
  <c r="AD189" i="11" s="1"/>
  <c r="I49" i="18"/>
  <c r="K44" i="18"/>
  <c r="K49" i="18" s="1"/>
  <c r="D43" i="6"/>
  <c r="D45" i="6" s="1"/>
  <c r="F212" i="3" l="1"/>
  <c r="D6" i="36"/>
  <c r="Q31" i="28"/>
  <c r="F83" i="9"/>
  <c r="T218" i="2"/>
  <c r="AE80" i="40"/>
  <c r="AE81" i="40" s="1"/>
  <c r="N61" i="29"/>
  <c r="AI44" i="5"/>
  <c r="AA43" i="5"/>
  <c r="AC44" i="5" s="1"/>
  <c r="AC80" i="40"/>
  <c r="AC81" i="40" s="1"/>
  <c r="AD80" i="40"/>
  <c r="B4" i="35"/>
  <c r="S43" i="4"/>
  <c r="B65" i="29"/>
  <c r="E66" i="29" s="1"/>
  <c r="H83" i="9"/>
  <c r="M83" i="9" s="1"/>
  <c r="N18" i="29"/>
  <c r="E8" i="35"/>
  <c r="E10" i="27"/>
  <c r="R43" i="4"/>
  <c r="D5" i="30"/>
  <c r="G22" i="17"/>
  <c r="AK191" i="11"/>
  <c r="E25" i="17" s="1"/>
  <c r="F25" i="17" s="1"/>
  <c r="R40" i="10"/>
  <c r="R27" i="10"/>
  <c r="AD191" i="11"/>
  <c r="D5" i="27"/>
  <c r="AJ214" i="2"/>
  <c r="D7" i="30"/>
  <c r="D21" i="17"/>
  <c r="N62" i="29"/>
  <c r="I22" i="17"/>
  <c r="AE191" i="11"/>
  <c r="F12" i="19"/>
  <c r="F65" i="29"/>
  <c r="I66" i="29" s="1"/>
  <c r="N27" i="29"/>
  <c r="N28" i="29" s="1"/>
  <c r="P217" i="3"/>
  <c r="N42" i="29"/>
  <c r="C72" i="29"/>
  <c r="C74" i="29" s="1"/>
  <c r="J215" i="3"/>
  <c r="K10" i="14"/>
  <c r="K8" i="32" s="1"/>
  <c r="N63" i="29"/>
  <c r="D5" i="35"/>
  <c r="E9" i="30"/>
  <c r="C10" i="27"/>
  <c r="L10" i="14"/>
  <c r="U216" i="2"/>
  <c r="B7" i="30"/>
  <c r="B7" i="27"/>
  <c r="J7" i="27" s="1"/>
  <c r="AD213" i="2"/>
  <c r="F10" i="14"/>
  <c r="F8" i="32" s="1"/>
  <c r="B8" i="32"/>
  <c r="B5" i="35"/>
  <c r="P210" i="1"/>
  <c r="AB114" i="2"/>
  <c r="AB141" i="2" s="1"/>
  <c r="L192" i="12"/>
  <c r="I120" i="18"/>
  <c r="K120" i="18" s="1"/>
  <c r="AH193" i="11"/>
  <c r="K57" i="29"/>
  <c r="N56" i="29"/>
  <c r="C120" i="18"/>
  <c r="B74" i="29"/>
  <c r="R190" i="10"/>
  <c r="R191" i="10" s="1"/>
  <c r="S190" i="10"/>
  <c r="M8" i="14"/>
  <c r="M6" i="32" s="1"/>
  <c r="J65" i="29"/>
  <c r="B5" i="30"/>
  <c r="B5" i="27"/>
  <c r="F10" i="17"/>
  <c r="C6" i="32"/>
  <c r="F8" i="14"/>
  <c r="F6" i="32" s="1"/>
  <c r="B3" i="35"/>
  <c r="K9" i="14"/>
  <c r="K7" i="32" s="1"/>
  <c r="D4" i="35"/>
  <c r="C9" i="30"/>
  <c r="D8" i="30"/>
  <c r="D8" i="27"/>
  <c r="H22" i="17"/>
  <c r="C21" i="17"/>
  <c r="M9" i="14"/>
  <c r="M7" i="32" s="1"/>
  <c r="B8" i="30"/>
  <c r="B8" i="27"/>
  <c r="W45" i="5"/>
  <c r="L9" i="14"/>
  <c r="B7" i="32"/>
  <c r="F9" i="14"/>
  <c r="F7" i="32" s="1"/>
  <c r="F10" i="19"/>
  <c r="H7" i="31"/>
  <c r="K7" i="31" s="1"/>
  <c r="F13" i="17"/>
  <c r="B7" i="31"/>
  <c r="F7" i="19"/>
  <c r="AC191" i="11"/>
  <c r="C7" i="31"/>
  <c r="F7" i="17"/>
  <c r="F191" i="12"/>
  <c r="E83" i="9"/>
  <c r="L83" i="9" s="1"/>
  <c r="Q81" i="7"/>
  <c r="B6" i="27"/>
  <c r="B6" i="30"/>
  <c r="F20" i="19"/>
  <c r="C28" i="20" s="1"/>
  <c r="F11" i="19"/>
  <c r="D6" i="30"/>
  <c r="J22" i="17"/>
  <c r="D6" i="27"/>
  <c r="F22" i="17"/>
  <c r="R81" i="7"/>
  <c r="F22" i="19"/>
  <c r="F37" i="38" s="1"/>
  <c r="F3" i="35"/>
  <c r="F7" i="35" s="1"/>
  <c r="F9" i="35" s="1"/>
  <c r="C9" i="32"/>
  <c r="C12" i="14"/>
  <c r="L7" i="31"/>
  <c r="F19" i="19"/>
  <c r="C28" i="21" s="1"/>
  <c r="I118" i="18"/>
  <c r="L117" i="18"/>
  <c r="K117" i="18"/>
  <c r="K118" i="18" s="1"/>
  <c r="G6" i="32"/>
  <c r="G12" i="14"/>
  <c r="K8" i="14"/>
  <c r="D3" i="35"/>
  <c r="N64" i="29"/>
  <c r="K65" i="29"/>
  <c r="E21" i="17"/>
  <c r="M11" i="14"/>
  <c r="H12" i="14"/>
  <c r="H9" i="32"/>
  <c r="H10" i="32" s="1"/>
  <c r="D6" i="35"/>
  <c r="G9" i="32"/>
  <c r="K11" i="14"/>
  <c r="K9" i="32" s="1"/>
  <c r="F11" i="14"/>
  <c r="B6" i="35"/>
  <c r="B12" i="14"/>
  <c r="B9" i="32"/>
  <c r="L65" i="29"/>
  <c r="N59" i="29"/>
  <c r="U193" i="11"/>
  <c r="L11" i="14"/>
  <c r="B120" i="18" l="1"/>
  <c r="B122" i="18" s="1"/>
  <c r="G37" i="38"/>
  <c r="H37" i="38" s="1"/>
  <c r="V43" i="4"/>
  <c r="AD83" i="40"/>
  <c r="F21" i="17"/>
  <c r="E28" i="21" s="1"/>
  <c r="F28" i="21" s="1"/>
  <c r="T191" i="10"/>
  <c r="AJ192" i="11"/>
  <c r="J8" i="27"/>
  <c r="J5" i="30"/>
  <c r="D10" i="27"/>
  <c r="E12" i="27" s="1"/>
  <c r="J5" i="27"/>
  <c r="S83" i="7"/>
  <c r="J8" i="30"/>
  <c r="D9" i="30"/>
  <c r="J7" i="30"/>
  <c r="F15" i="14"/>
  <c r="L8" i="32"/>
  <c r="C5" i="35"/>
  <c r="E5" i="35" s="1"/>
  <c r="P10" i="14"/>
  <c r="P8" i="32" s="1"/>
  <c r="AB213" i="2"/>
  <c r="AC214" i="2" s="1"/>
  <c r="B10" i="32"/>
  <c r="AE193" i="11"/>
  <c r="N65" i="29"/>
  <c r="C3" i="35"/>
  <c r="E3" i="35" s="1"/>
  <c r="P8" i="14"/>
  <c r="P6" i="32" s="1"/>
  <c r="L6" i="32"/>
  <c r="C10" i="32"/>
  <c r="B7" i="35"/>
  <c r="B9" i="35" s="1"/>
  <c r="L7" i="32"/>
  <c r="P9" i="14"/>
  <c r="P7" i="32" s="1"/>
  <c r="C4" i="35"/>
  <c r="E4" i="35" s="1"/>
  <c r="L19" i="38"/>
  <c r="D8" i="34"/>
  <c r="Q5" i="28"/>
  <c r="D7" i="35"/>
  <c r="D9" i="35" s="1"/>
  <c r="D28" i="20"/>
  <c r="F7" i="31"/>
  <c r="M9" i="32"/>
  <c r="M10" i="32" s="1"/>
  <c r="M12" i="14"/>
  <c r="K12" i="14"/>
  <c r="K6" i="32"/>
  <c r="L20" i="38"/>
  <c r="Q6" i="28"/>
  <c r="E8" i="34"/>
  <c r="Q30" i="28"/>
  <c r="Q34" i="28" s="1"/>
  <c r="Q26" i="28"/>
  <c r="H22" i="34" s="1"/>
  <c r="B9" i="30"/>
  <c r="J6" i="30"/>
  <c r="L9" i="32"/>
  <c r="C6" i="35"/>
  <c r="P11" i="14"/>
  <c r="L12" i="14"/>
  <c r="I8" i="34"/>
  <c r="L7" i="38"/>
  <c r="K15" i="14"/>
  <c r="Q12" i="28"/>
  <c r="J6" i="27"/>
  <c r="B10" i="27"/>
  <c r="C12" i="27" s="1"/>
  <c r="F9" i="32"/>
  <c r="F12" i="14"/>
  <c r="M7" i="31"/>
  <c r="P7" i="31" s="1"/>
  <c r="J8" i="34"/>
  <c r="Q13" i="28"/>
  <c r="L8" i="38"/>
  <c r="M66" i="29"/>
  <c r="G10" i="32"/>
  <c r="K10" i="32" s="1"/>
  <c r="D28" i="21"/>
  <c r="E28" i="20"/>
  <c r="F28" i="20" s="1"/>
  <c r="D120" i="18"/>
  <c r="F120" i="18" s="1"/>
  <c r="Q82" i="7"/>
  <c r="J10" i="27" l="1"/>
  <c r="J9" i="30"/>
  <c r="L11" i="38"/>
  <c r="L23" i="38"/>
  <c r="L10" i="32"/>
  <c r="P10" i="32" s="1"/>
  <c r="F10" i="32"/>
  <c r="P9" i="32"/>
  <c r="P12" i="14"/>
  <c r="O8" i="34"/>
  <c r="Q20" i="28"/>
  <c r="L14" i="38"/>
  <c r="K28" i="20"/>
  <c r="L28" i="20" s="1"/>
  <c r="E6" i="35"/>
  <c r="C7" i="35"/>
  <c r="Q9" i="28"/>
  <c r="K28" i="21"/>
  <c r="L28" i="21" s="1"/>
  <c r="M8" i="34"/>
  <c r="H8" i="34"/>
  <c r="E68" i="29"/>
  <c r="D22" i="34"/>
  <c r="Q16" i="28"/>
  <c r="N8" i="34"/>
  <c r="P15" i="14"/>
  <c r="Q19" i="28"/>
  <c r="L13" i="38"/>
  <c r="I68" i="29"/>
  <c r="F22" i="34"/>
  <c r="L17" i="38" l="1"/>
  <c r="R8" i="34"/>
  <c r="Q23" i="28"/>
  <c r="E7" i="35"/>
  <c r="C9" i="35"/>
  <c r="E9" i="35" s="1"/>
  <c r="K9" i="30"/>
  <c r="M68" i="29"/>
  <c r="E22" i="34"/>
  <c r="F118" i="18"/>
  <c r="D188" i="1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sonyamuhl</author>
  </authors>
  <commentList>
    <comment ref="Z8" authorId="0" shapeId="0" xr:uid="{00000000-0006-0000-0100-000001000000}">
      <text>
        <r>
          <rPr>
            <sz val="8"/>
            <color indexed="81"/>
            <rFont val="Calibri"/>
            <family val="2"/>
          </rPr>
          <t xml:space="preserve">This number must be equal to the number of students in the last year of primary school
</t>
        </r>
      </text>
    </comment>
    <comment ref="AA8" authorId="0" shapeId="0" xr:uid="{00000000-0006-0000-0100-000002000000}">
      <text>
        <r>
          <rPr>
            <sz val="8"/>
            <color indexed="81"/>
            <rFont val="Calibri"/>
            <family val="2"/>
          </rPr>
          <t xml:space="preserve">This number must be equal to the number of students in the last year of secondary school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Sonya Muhl</author>
  </authors>
  <commentList>
    <comment ref="A5" authorId="0" shapeId="0" xr:uid="{00000000-0006-0000-1100-000001000000}">
      <text>
        <r>
          <rPr>
            <sz val="9"/>
            <color indexed="81"/>
            <rFont val="Tahoma"/>
            <family val="2"/>
          </rPr>
          <t xml:space="preserve">First Copy all schools and data. Then do the links to the sheets. Then delete the primary only schools line by line. Make sure that all numbers are linked to the respective sheets so that next year it will self populate as you go. As long as new lines are not added to other spreadsheets without checking links
</t>
        </r>
      </text>
    </comment>
    <comment ref="A127" authorId="0" shapeId="0" xr:uid="{00000000-0006-0000-1100-000002000000}">
      <text>
        <r>
          <rPr>
            <sz val="9"/>
            <color indexed="81"/>
            <rFont val="Tahoma"/>
            <family val="2"/>
          </rPr>
          <t xml:space="preserve">First Copy all schools and data. Then do the links to the sheets. Then delete the primary only schools line by line. Make sure that all numbers are linked to the respective sheets so that next year it will self populate as you go. As long as new lines are not added to other spreadsheets without checking links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Sonya Muhl</author>
  </authors>
  <commentList>
    <comment ref="G17" authorId="0" shapeId="0" xr:uid="{00000000-0006-0000-1300-000001000000}">
      <text>
        <r>
          <rPr>
            <sz val="8"/>
            <color indexed="81"/>
            <rFont val="Calibri"/>
            <family val="2"/>
          </rPr>
          <t>Old incorrect stats  - most probably not supplied at the time
Estimated correct figures to bring in line with rest. Was in 600 and 700's</t>
        </r>
      </text>
    </comment>
    <comment ref="B21" authorId="0" shapeId="0" xr:uid="{00000000-0006-0000-1300-000002000000}">
      <text>
        <r>
          <rPr>
            <sz val="9"/>
            <color indexed="81"/>
            <rFont val="Tahoma"/>
            <family val="2"/>
          </rPr>
          <t>Remember to copy the last year's numbers and to paste it as text only so that they don't change when the new data is entered. Should only be this number which changes, waiting on Les Relihan. Remember that when Les's numbers are added to the SDA membership sheet to only special paste the values and then special paste formats. Then relink.</t>
        </r>
      </text>
    </comment>
    <comment ref="K21" authorId="0" shapeId="0" xr:uid="{00000000-0006-0000-1300-000003000000}">
      <text>
        <r>
          <rPr>
            <sz val="9"/>
            <color indexed="81"/>
            <rFont val="Tahoma"/>
            <family val="2"/>
          </rPr>
          <t>Remember to change this formula if it did not correct itself. Double click on it to see where it comes from</t>
        </r>
      </text>
    </comment>
    <comment ref="B28" authorId="0" shapeId="0" xr:uid="{00000000-0006-0000-1300-000004000000}">
      <text>
        <r>
          <rPr>
            <sz val="9"/>
            <color indexed="81"/>
            <rFont val="Tahoma"/>
            <family val="2"/>
          </rPr>
          <t>Remember to copy the last year's numbers and to paste it as text only so that they don't change when the new data is entered. Should only be this number which changes, waiting on Les Relihan. Remember that when Les's numbers are added to the SDA membership sheet to only special paste the values and then special paste formats. Then relink.</t>
        </r>
      </text>
    </comment>
    <comment ref="K28" authorId="0" shapeId="0" xr:uid="{00000000-0006-0000-1300-000005000000}">
      <text>
        <r>
          <rPr>
            <sz val="9"/>
            <color indexed="81"/>
            <rFont val="Tahoma"/>
            <family val="2"/>
          </rPr>
          <t>Remember to change this formula if it did not correct itself. Double click on it to see where it comes from</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Sonya Muhl</author>
  </authors>
  <commentList>
    <comment ref="B26" authorId="0" shapeId="0" xr:uid="{00000000-0006-0000-1400-000001000000}">
      <text>
        <r>
          <rPr>
            <sz val="9"/>
            <color indexed="81"/>
            <rFont val="Tahoma"/>
            <family val="2"/>
          </rPr>
          <t xml:space="preserve">Remember to make sure the link to Les Relihan Church Membership spreadsheet he usually supplies is still in tackt and make sure the other links for the year carry over correctly
</t>
        </r>
      </text>
    </comment>
    <comment ref="E26" authorId="0" shapeId="0" xr:uid="{00000000-0006-0000-1400-000002000000}">
      <text>
        <r>
          <rPr>
            <sz val="9"/>
            <color indexed="81"/>
            <rFont val="Tahoma"/>
            <family val="2"/>
          </rPr>
          <t>Before entering the new year, copy and paste only the values for the last year in the row because they are linked to the other sheets and as they change the previous year row will change as well and you don't want that.</t>
        </r>
      </text>
    </comment>
    <comment ref="K26" authorId="0" shapeId="0" xr:uid="{00000000-0006-0000-1400-000003000000}">
      <text>
        <r>
          <rPr>
            <sz val="9"/>
            <color indexed="81"/>
            <rFont val="Tahoma"/>
            <family val="2"/>
          </rPr>
          <t>Sonya Muhl:
Remember to change this formula if it did not correct itself. Double click on it to see where it comes from</t>
        </r>
      </text>
    </comment>
    <comment ref="B28" authorId="0" shapeId="0" xr:uid="{00000000-0006-0000-1400-000004000000}">
      <text>
        <r>
          <rPr>
            <sz val="9"/>
            <color indexed="81"/>
            <rFont val="Tahoma"/>
            <family val="2"/>
          </rPr>
          <t xml:space="preserve">Remember to make sure the link to Les Relihan Church Membership spreadsheet he usually supplies is still in tackt and make sure the other links for the year carry over correctly
</t>
        </r>
      </text>
    </comment>
    <comment ref="E28" authorId="0" shapeId="0" xr:uid="{00000000-0006-0000-1400-000005000000}">
      <text>
        <r>
          <rPr>
            <sz val="9"/>
            <color indexed="81"/>
            <rFont val="Tahoma"/>
            <family val="2"/>
          </rPr>
          <t>Before entering the new year, copy and paste only the values for the last year in the row because they are linked to the other sheets and as they change the previous year row will change as well and you don't want that.</t>
        </r>
      </text>
    </comment>
    <comment ref="K28" authorId="0" shapeId="0" xr:uid="{00000000-0006-0000-1400-000006000000}">
      <text>
        <r>
          <rPr>
            <sz val="9"/>
            <color indexed="81"/>
            <rFont val="Tahoma"/>
            <family val="2"/>
          </rPr>
          <t>Sonya Muhl:
Remember to change this formula if it did not correct itself. Double click on it to see where it comes from</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Jeanelle</author>
  </authors>
  <commentList>
    <comment ref="B110" authorId="0" shapeId="0" xr:uid="{00000000-0006-0000-1500-000001000000}">
      <text>
        <r>
          <rPr>
            <b/>
            <sz val="9"/>
            <color indexed="81"/>
            <rFont val="Calibri"/>
            <family val="2"/>
          </rPr>
          <t>Jeanelle:</t>
        </r>
        <r>
          <rPr>
            <sz val="9"/>
            <color indexed="81"/>
            <rFont val="Calibri"/>
            <family val="2"/>
          </rPr>
          <t xml:space="preserve">
2016: no updates given</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User</author>
    <author>Sonya Muhl</author>
  </authors>
  <commentList>
    <comment ref="F5" authorId="0" shapeId="0" xr:uid="{00000000-0006-0000-1700-000001000000}">
      <text>
        <r>
          <rPr>
            <sz val="9"/>
            <color indexed="81"/>
            <rFont val="Tahoma"/>
            <family val="2"/>
          </rPr>
          <t xml:space="preserve">This is FTE of Teaching + Non Teaching staff - Thus will differ from GC table 3 which is only Teaching staff
</t>
        </r>
      </text>
    </comment>
    <comment ref="B8" authorId="1" shapeId="0" xr:uid="{00000000-0006-0000-1700-000002000000}">
      <text>
        <r>
          <rPr>
            <sz val="8"/>
            <color indexed="81"/>
            <rFont val="Calibri"/>
            <family val="2"/>
            <scheme val="minor"/>
          </rPr>
          <t xml:space="preserve">Enter 0 in 2 columns as Mamarapha a is reported seperately from WA Conference
</t>
        </r>
      </text>
    </comment>
    <comment ref="C8" authorId="1" shapeId="0" xr:uid="{00000000-0006-0000-1700-000003000000}">
      <text>
        <r>
          <rPr>
            <sz val="8"/>
            <color indexed="81"/>
            <rFont val="Calibri"/>
            <family val="2"/>
            <scheme val="minor"/>
          </rPr>
          <t xml:space="preserve">Enter 0 in 2 columns as Mamarapha a is reported seperately from WA Conference
</t>
        </r>
      </text>
    </comment>
    <comment ref="E8" authorId="1" shapeId="0" xr:uid="{00000000-0006-0000-1700-000004000000}">
      <text>
        <r>
          <rPr>
            <sz val="8"/>
            <color indexed="81"/>
            <rFont val="Calibri"/>
            <family val="2"/>
            <scheme val="minor"/>
          </rPr>
          <t xml:space="preserve">Enter 0 in 2 columns as Mamarapha a is reported seperately from WA Conference
</t>
        </r>
      </text>
    </comment>
    <comment ref="F8" authorId="1" shapeId="0" xr:uid="{00000000-0006-0000-1700-000005000000}">
      <text>
        <r>
          <rPr>
            <sz val="8"/>
            <color indexed="81"/>
            <rFont val="Calibri"/>
            <family val="2"/>
            <scheme val="minor"/>
          </rPr>
          <t xml:space="preserve">Enter 0 in 2 columns as Mamarapha a is reported seperately from WA Conference
</t>
        </r>
      </text>
    </comment>
    <comment ref="G8" authorId="1" shapeId="0" xr:uid="{00000000-0006-0000-1700-000006000000}">
      <text>
        <r>
          <rPr>
            <sz val="8"/>
            <color indexed="81"/>
            <rFont val="Calibri"/>
            <family val="2"/>
            <scheme val="minor"/>
          </rPr>
          <t xml:space="preserve">Enter 0 in 2 columns as Mamarapha a is reported seperately from WA Conference in Column H 8
</t>
        </r>
      </text>
    </comment>
    <comment ref="J8" authorId="1" shapeId="0" xr:uid="{00000000-0006-0000-1700-000007000000}">
      <text>
        <r>
          <rPr>
            <sz val="8"/>
            <color indexed="81"/>
            <rFont val="Calibri"/>
            <family val="2"/>
            <scheme val="minor"/>
          </rPr>
          <t xml:space="preserve">Enter 0 in 2 columns as Mamarapha a is reported seperately from WA Conference
</t>
        </r>
      </text>
    </comment>
    <comment ref="K8" authorId="1" shapeId="0" xr:uid="{00000000-0006-0000-1700-000008000000}">
      <text>
        <r>
          <rPr>
            <sz val="8"/>
            <color indexed="81"/>
            <rFont val="Calibri"/>
            <family val="2"/>
            <scheme val="minor"/>
          </rPr>
          <t xml:space="preserve">Enter 0 in 2 columns as Mamarapha a is reported seperately from WA Conference
</t>
        </r>
      </text>
    </comment>
    <comment ref="H10" authorId="1" shapeId="0" xr:uid="{00000000-0006-0000-1700-000009000000}">
      <text>
        <r>
          <rPr>
            <b/>
            <sz val="9"/>
            <color indexed="81"/>
            <rFont val="Tahoma"/>
            <family val="2"/>
          </rPr>
          <t>Sonya Muhl:</t>
        </r>
        <r>
          <rPr>
            <sz val="9"/>
            <color indexed="81"/>
            <rFont val="Tahoma"/>
            <family val="2"/>
          </rPr>
          <t xml:space="preserve">
Avondale is an SPD institution and is noted under SPD at the bottom. This should always be 0
</t>
        </r>
      </text>
    </comment>
    <comment ref="I10" authorId="1" shapeId="0" xr:uid="{00000000-0006-0000-1700-00000A000000}">
      <text>
        <r>
          <rPr>
            <b/>
            <sz val="9"/>
            <color indexed="81"/>
            <rFont val="Tahoma"/>
            <family val="2"/>
          </rPr>
          <t>Sonya Muhl:</t>
        </r>
        <r>
          <rPr>
            <sz val="9"/>
            <color indexed="81"/>
            <rFont val="Tahoma"/>
            <family val="2"/>
          </rPr>
          <t xml:space="preserve">
Avondale is an SPD institution and is noted under SPD at the bottom. This should always be 0
</t>
        </r>
      </text>
    </comment>
    <comment ref="L10" authorId="1" shapeId="0" xr:uid="{00000000-0006-0000-1700-00000B000000}">
      <text>
        <r>
          <rPr>
            <b/>
            <sz val="9"/>
            <color indexed="81"/>
            <rFont val="Tahoma"/>
            <family val="2"/>
          </rPr>
          <t>Sonya Muhl:</t>
        </r>
        <r>
          <rPr>
            <sz val="9"/>
            <color indexed="81"/>
            <rFont val="Tahoma"/>
            <family val="2"/>
          </rPr>
          <t xml:space="preserve">
Avondale College noted under SPD - SPD Institution - This should always be 0
</t>
        </r>
      </text>
    </comment>
    <comment ref="M10" authorId="1" shapeId="0" xr:uid="{00000000-0006-0000-1700-00000C000000}">
      <text>
        <r>
          <rPr>
            <b/>
            <sz val="9"/>
            <color indexed="81"/>
            <rFont val="Tahoma"/>
            <family val="2"/>
          </rPr>
          <t>Sonya Muhl:</t>
        </r>
        <r>
          <rPr>
            <sz val="9"/>
            <color indexed="81"/>
            <rFont val="Tahoma"/>
            <family val="2"/>
          </rPr>
          <t xml:space="preserve">
Avondale College noted under SPD - SPD Institution - This should always be 0
</t>
        </r>
      </text>
    </comment>
    <comment ref="D17" authorId="1" shapeId="0" xr:uid="{00000000-0006-0000-1700-00000D000000}">
      <text>
        <r>
          <rPr>
            <b/>
            <sz val="8"/>
            <color indexed="81"/>
            <rFont val="Calibri"/>
            <family val="2"/>
            <scheme val="minor"/>
          </rPr>
          <t>Sonya Muhl:</t>
        </r>
        <r>
          <rPr>
            <sz val="8"/>
            <color indexed="81"/>
            <rFont val="Calibri"/>
            <family val="2"/>
            <scheme val="minor"/>
          </rPr>
          <t xml:space="preserve">
Mamarapha is noted by itself. This should always be 0</t>
        </r>
        <r>
          <rPr>
            <sz val="9"/>
            <color indexed="81"/>
            <rFont val="Tahoma"/>
            <family val="2"/>
          </rPr>
          <t xml:space="preserve">
</t>
        </r>
      </text>
    </comment>
    <comment ref="N18" authorId="1" shapeId="0" xr:uid="{00000000-0006-0000-1700-00000E000000}">
      <text>
        <r>
          <rPr>
            <sz val="9"/>
            <color indexed="81"/>
            <rFont val="Tahoma"/>
            <family val="2"/>
          </rPr>
          <t xml:space="preserve">Sonya Muhl:This Total should be the same as the bright yellow totals - all enrollments
</t>
        </r>
      </text>
    </comment>
    <comment ref="F19" authorId="1" shapeId="0" xr:uid="{00000000-0006-0000-1700-00000F000000}">
      <text>
        <r>
          <rPr>
            <b/>
            <sz val="8"/>
            <color indexed="81"/>
            <rFont val="Tahoma"/>
            <family val="2"/>
          </rPr>
          <t>Sonya Muhl:</t>
        </r>
        <r>
          <rPr>
            <sz val="8"/>
            <color indexed="81"/>
            <rFont val="Tahoma"/>
            <family val="2"/>
          </rPr>
          <t xml:space="preserve">
Cross Check - AUC data All Primary Students</t>
        </r>
      </text>
    </comment>
    <comment ref="G19" authorId="1" shapeId="0" xr:uid="{00000000-0006-0000-1700-000010000000}">
      <text>
        <r>
          <rPr>
            <b/>
            <sz val="9"/>
            <color indexed="81"/>
            <rFont val="Tahoma"/>
            <family val="2"/>
          </rPr>
          <t>Sonya Muhl:</t>
        </r>
        <r>
          <rPr>
            <sz val="9"/>
            <color indexed="81"/>
            <rFont val="Tahoma"/>
            <family val="2"/>
          </rPr>
          <t xml:space="preserve">
Cross Check - AUC Data - All Secondary Staff
</t>
        </r>
      </text>
    </comment>
    <comment ref="I19" authorId="1" shapeId="0" xr:uid="{00000000-0006-0000-1700-000011000000}">
      <text>
        <r>
          <rPr>
            <b/>
            <sz val="9"/>
            <color indexed="81"/>
            <rFont val="Tahoma"/>
            <family val="2"/>
          </rPr>
          <t>Sonya Muhl:</t>
        </r>
        <r>
          <rPr>
            <sz val="9"/>
            <color indexed="81"/>
            <rFont val="Tahoma"/>
            <family val="2"/>
          </rPr>
          <t xml:space="preserve">
Avondale is noted under SPD
</t>
        </r>
      </text>
    </comment>
    <comment ref="J19" authorId="1" shapeId="0" xr:uid="{00000000-0006-0000-1700-000012000000}">
      <text>
        <r>
          <rPr>
            <b/>
            <sz val="8"/>
            <color indexed="81"/>
            <rFont val="Tahoma"/>
            <family val="2"/>
          </rPr>
          <t>Sonya Muhl:</t>
        </r>
        <r>
          <rPr>
            <sz val="8"/>
            <color indexed="81"/>
            <rFont val="Tahoma"/>
            <family val="2"/>
          </rPr>
          <t xml:space="preserve">
Cross Check - AUC data
All School Enrollments
</t>
        </r>
      </text>
    </comment>
    <comment ref="M19" authorId="1" shapeId="0" xr:uid="{00000000-0006-0000-1700-000013000000}">
      <text>
        <r>
          <rPr>
            <b/>
            <sz val="9"/>
            <color indexed="81"/>
            <rFont val="Tahoma"/>
            <family val="2"/>
          </rPr>
          <t>Sonya Muhl:</t>
        </r>
        <r>
          <rPr>
            <sz val="9"/>
            <color indexed="81"/>
            <rFont val="Tahoma"/>
            <family val="2"/>
          </rPr>
          <t xml:space="preserve">
This should always be 0 as reported under SPD - Avondale
</t>
        </r>
      </text>
    </comment>
    <comment ref="F31" authorId="1" shapeId="0" xr:uid="{00000000-0006-0000-1700-000014000000}">
      <text>
        <r>
          <rPr>
            <b/>
            <sz val="8"/>
            <color indexed="81"/>
            <rFont val="Calibri"/>
            <family val="2"/>
            <scheme val="minor"/>
          </rPr>
          <t>Sonya Muhl:</t>
        </r>
        <r>
          <rPr>
            <sz val="8"/>
            <color indexed="81"/>
            <rFont val="Calibri"/>
            <family val="2"/>
            <scheme val="minor"/>
          </rPr>
          <t xml:space="preserve">
Enter 0 in 3 columns as it Sonoma is reported seperately from New Brittain and has no Primar, Secondary or Worker Training DATA
</t>
        </r>
      </text>
    </comment>
    <comment ref="G31" authorId="1" shapeId="0" xr:uid="{00000000-0006-0000-1700-000015000000}">
      <text>
        <r>
          <rPr>
            <b/>
            <sz val="8"/>
            <color indexed="81"/>
            <rFont val="Calibri"/>
            <family val="2"/>
            <scheme val="minor"/>
          </rPr>
          <t>Sonya Muhl:</t>
        </r>
        <r>
          <rPr>
            <sz val="8"/>
            <color indexed="81"/>
            <rFont val="Calibri"/>
            <family val="2"/>
            <scheme val="minor"/>
          </rPr>
          <t xml:space="preserve">
Enter 0 in 3 columns as it Sonoma is reported seperately from New Brittain and has no Primar, Secondary or Worker Training DATA
</t>
        </r>
      </text>
    </comment>
    <comment ref="H31" authorId="1" shapeId="0" xr:uid="{00000000-0006-0000-1700-000016000000}">
      <text>
        <r>
          <rPr>
            <b/>
            <sz val="8"/>
            <color indexed="81"/>
            <rFont val="Calibri"/>
            <family val="2"/>
            <scheme val="minor"/>
          </rPr>
          <t>Sonya Muhl:</t>
        </r>
        <r>
          <rPr>
            <sz val="8"/>
            <color indexed="81"/>
            <rFont val="Calibri"/>
            <family val="2"/>
            <scheme val="minor"/>
          </rPr>
          <t xml:space="preserve">
Enter 0 in 3 columns as it Sonoma is reported seperately from New Brittain and has no Primar, Secondary or Worker Training DATA
</t>
        </r>
      </text>
    </comment>
    <comment ref="J31" authorId="1" shapeId="0" xr:uid="{00000000-0006-0000-1700-000017000000}">
      <text>
        <r>
          <rPr>
            <b/>
            <sz val="8"/>
            <color indexed="81"/>
            <rFont val="Calibri"/>
            <family val="2"/>
            <scheme val="minor"/>
          </rPr>
          <t>Sonya Muhl:</t>
        </r>
        <r>
          <rPr>
            <sz val="8"/>
            <color indexed="81"/>
            <rFont val="Calibri"/>
            <family val="2"/>
            <scheme val="minor"/>
          </rPr>
          <t xml:space="preserve">
Enter 0 in 3 columns as it Sonoma is reported seperately from New Brittain and has no Primar, Secondary or Worker Training DATA
</t>
        </r>
      </text>
    </comment>
    <comment ref="K31" authorId="1" shapeId="0" xr:uid="{00000000-0006-0000-1700-000018000000}">
      <text>
        <r>
          <rPr>
            <b/>
            <sz val="8"/>
            <color indexed="81"/>
            <rFont val="Calibri"/>
            <family val="2"/>
            <scheme val="minor"/>
          </rPr>
          <t>Sonya Muhl:</t>
        </r>
        <r>
          <rPr>
            <sz val="8"/>
            <color indexed="81"/>
            <rFont val="Calibri"/>
            <family val="2"/>
            <scheme val="minor"/>
          </rPr>
          <t xml:space="preserve">
Enter 0 in 3 columns as it Sonoma is reported seperately from New Brittain and has no Primar, Secondary or Worker Training DATA
</t>
        </r>
      </text>
    </comment>
    <comment ref="L31" authorId="1" shapeId="0" xr:uid="{00000000-0006-0000-1700-000019000000}">
      <text>
        <r>
          <rPr>
            <b/>
            <sz val="8"/>
            <color indexed="81"/>
            <rFont val="Calibri"/>
            <family val="2"/>
            <scheme val="minor"/>
          </rPr>
          <t>Sonya Muhl:</t>
        </r>
        <r>
          <rPr>
            <sz val="8"/>
            <color indexed="81"/>
            <rFont val="Calibri"/>
            <family val="2"/>
            <scheme val="minor"/>
          </rPr>
          <t xml:space="preserve">
Enter 0 in 3 columns as it Sonoma is reported seperately from New Brittain and has no Primar, Secondary or Worker Training DATA
</t>
        </r>
      </text>
    </comment>
    <comment ref="I33" authorId="1" shapeId="0" xr:uid="{00000000-0006-0000-1700-00001A000000}">
      <text>
        <r>
          <rPr>
            <b/>
            <sz val="8"/>
            <color indexed="81"/>
            <rFont val="Calibri"/>
            <family val="2"/>
            <scheme val="minor"/>
          </rPr>
          <t>Sonya Muhl:</t>
        </r>
        <r>
          <rPr>
            <sz val="8"/>
            <color indexed="81"/>
            <rFont val="Calibri"/>
            <family val="2"/>
            <scheme val="minor"/>
          </rPr>
          <t xml:space="preserve">
PAU is noted by itself under the SPD in Column I 58. This should always be 0</t>
        </r>
        <r>
          <rPr>
            <sz val="9"/>
            <color indexed="81"/>
            <rFont val="Tahoma"/>
            <family val="2"/>
          </rPr>
          <t xml:space="preserve">
</t>
        </r>
      </text>
    </comment>
    <comment ref="M33" authorId="1" shapeId="0" xr:uid="{00000000-0006-0000-1700-00001B000000}">
      <text>
        <r>
          <rPr>
            <b/>
            <sz val="8"/>
            <color indexed="81"/>
            <rFont val="Calibri"/>
            <family val="2"/>
            <scheme val="minor"/>
          </rPr>
          <t>Sonya Muhl:</t>
        </r>
        <r>
          <rPr>
            <sz val="8"/>
            <color indexed="81"/>
            <rFont val="Calibri"/>
            <family val="2"/>
            <scheme val="minor"/>
          </rPr>
          <t xml:space="preserve">
PAU is noted by itself under the SPD in Column M 58. This should always be 0</t>
        </r>
        <r>
          <rPr>
            <sz val="9"/>
            <color indexed="81"/>
            <rFont val="Tahoma"/>
            <family val="2"/>
          </rPr>
          <t xml:space="preserve">
</t>
        </r>
      </text>
    </comment>
    <comment ref="I37" authorId="1" shapeId="0" xr:uid="{00000000-0006-0000-1700-00001C000000}">
      <text>
        <r>
          <rPr>
            <b/>
            <sz val="8"/>
            <color indexed="81"/>
            <rFont val="Calibri"/>
            <family val="2"/>
            <scheme val="minor"/>
          </rPr>
          <t>Sonya Muhl:</t>
        </r>
        <r>
          <rPr>
            <sz val="8"/>
            <color indexed="81"/>
            <rFont val="Calibri"/>
            <family val="2"/>
            <scheme val="minor"/>
          </rPr>
          <t xml:space="preserve">
Sonoma is noted by itself in Column I 30. This should always be 0</t>
        </r>
        <r>
          <rPr>
            <sz val="9"/>
            <color indexed="81"/>
            <rFont val="Tahoma"/>
            <family val="2"/>
          </rPr>
          <t xml:space="preserve">
</t>
        </r>
      </text>
    </comment>
    <comment ref="M37" authorId="1" shapeId="0" xr:uid="{00000000-0006-0000-1700-00001D000000}">
      <text>
        <r>
          <rPr>
            <b/>
            <sz val="8"/>
            <color indexed="81"/>
            <rFont val="Calibri"/>
            <family val="2"/>
            <scheme val="minor"/>
          </rPr>
          <t>Sonya Muhl:</t>
        </r>
        <r>
          <rPr>
            <sz val="8"/>
            <color indexed="81"/>
            <rFont val="Calibri"/>
            <family val="2"/>
            <scheme val="minor"/>
          </rPr>
          <t xml:space="preserve">
Sonoma is noted by itself in Column M 30. This should always be 0</t>
        </r>
        <r>
          <rPr>
            <sz val="9"/>
            <color indexed="81"/>
            <rFont val="Tahoma"/>
            <family val="2"/>
          </rPr>
          <t xml:space="preserve">
</t>
        </r>
      </text>
    </comment>
    <comment ref="F45" authorId="1" shapeId="0" xr:uid="{00000000-0006-0000-1700-00001E000000}">
      <text>
        <r>
          <rPr>
            <b/>
            <sz val="8"/>
            <color indexed="81"/>
            <rFont val="Calibri"/>
            <family val="2"/>
            <scheme val="minor"/>
          </rPr>
          <t xml:space="preserve">Enter 0 in 3 columns as Fulton College is a Tertiary Institution and has no Primary or Secondary or Worker Training  DATA
</t>
        </r>
      </text>
    </comment>
    <comment ref="G45" authorId="1" shapeId="0" xr:uid="{00000000-0006-0000-1700-00001F000000}">
      <text>
        <r>
          <rPr>
            <b/>
            <sz val="8"/>
            <color indexed="81"/>
            <rFont val="Calibri"/>
            <family val="2"/>
            <scheme val="minor"/>
          </rPr>
          <t xml:space="preserve">Enter 0 in 3 columns as Fulton College is a Tertiary Institution and has no Primary or Secondary or Worker Training  DATA
</t>
        </r>
      </text>
    </comment>
    <comment ref="H45" authorId="1" shapeId="0" xr:uid="{00000000-0006-0000-1700-000020000000}">
      <text>
        <r>
          <rPr>
            <b/>
            <sz val="8"/>
            <color indexed="81"/>
            <rFont val="Calibri"/>
            <family val="2"/>
            <scheme val="minor"/>
          </rPr>
          <t xml:space="preserve">Enter 0 in 3 columns as Fulton College is a Tertiary Institution and has no Primary or Secondary or Worker Training  DATA
</t>
        </r>
      </text>
    </comment>
    <comment ref="J45" authorId="1" shapeId="0" xr:uid="{00000000-0006-0000-1700-000021000000}">
      <text>
        <r>
          <rPr>
            <b/>
            <sz val="8"/>
            <color indexed="81"/>
            <rFont val="Calibri"/>
            <family val="2"/>
            <scheme val="minor"/>
          </rPr>
          <t xml:space="preserve">Enter 0 in 2 columns as Fulton College is a Tertiary Institution and has no Primary or Secondary or Worker Training  DATA
</t>
        </r>
      </text>
    </comment>
    <comment ref="K45" authorId="1" shapeId="0" xr:uid="{00000000-0006-0000-1700-000022000000}">
      <text>
        <r>
          <rPr>
            <b/>
            <sz val="8"/>
            <color indexed="81"/>
            <rFont val="Calibri"/>
            <family val="2"/>
            <scheme val="minor"/>
          </rPr>
          <t xml:space="preserve">Enter 0 in 2 columns as Fulton College is a Tertiary Institution and has no Primary or Secondary or Worker Training  DATA
</t>
        </r>
      </text>
    </comment>
    <comment ref="L45" authorId="1" shapeId="0" xr:uid="{00000000-0006-0000-1700-000023000000}">
      <text>
        <r>
          <rPr>
            <b/>
            <sz val="8"/>
            <color indexed="81"/>
            <rFont val="Calibri"/>
            <family val="2"/>
            <scheme val="minor"/>
          </rPr>
          <t xml:space="preserve">Enter 0 in 2 columns as Fulton College is a Tertiary Institution and has no Primary or Secondary or Worker Training  DATA
</t>
        </r>
      </text>
    </comment>
    <comment ref="F46" authorId="1" shapeId="0" xr:uid="{00000000-0006-0000-1700-000024000000}">
      <text>
        <r>
          <rPr>
            <b/>
            <sz val="8"/>
            <color indexed="81"/>
            <rFont val="Calibri"/>
            <family val="2"/>
            <scheme val="minor"/>
          </rPr>
          <t xml:space="preserve">Enter 0 in 2 columns as Afatura is a Worker Training Institution and has no Primary or Secondary Classes
</t>
        </r>
      </text>
    </comment>
    <comment ref="G46" authorId="1" shapeId="0" xr:uid="{00000000-0006-0000-1700-000025000000}">
      <text>
        <r>
          <rPr>
            <b/>
            <sz val="8"/>
            <color indexed="81"/>
            <rFont val="Calibri"/>
            <family val="2"/>
            <scheme val="minor"/>
          </rPr>
          <t xml:space="preserve">Enter 0 in 2 columns as Afatura is a Worker Training Institution and has no Primary or Secondary Classes
</t>
        </r>
      </text>
    </comment>
    <comment ref="J46" authorId="1" shapeId="0" xr:uid="{00000000-0006-0000-1700-000026000000}">
      <text>
        <r>
          <rPr>
            <b/>
            <sz val="8"/>
            <color indexed="81"/>
            <rFont val="Calibri"/>
            <family val="2"/>
            <scheme val="minor"/>
          </rPr>
          <t xml:space="preserve">Enter 0 in 2 columns as Afatura is a Worker Training Institution and has no Primary or Secondary Classes
</t>
        </r>
      </text>
    </comment>
    <comment ref="K46" authorId="1" shapeId="0" xr:uid="{00000000-0006-0000-1700-000027000000}">
      <text>
        <r>
          <rPr>
            <b/>
            <sz val="8"/>
            <color indexed="81"/>
            <rFont val="Calibri"/>
            <family val="2"/>
            <scheme val="minor"/>
          </rPr>
          <t xml:space="preserve">Enter 0 in 2 columns as Afatura is a Worker Training Institution and has no Primary or Secondary Classes
</t>
        </r>
      </text>
    </comment>
    <comment ref="F47" authorId="1" shapeId="0" xr:uid="{00000000-0006-0000-1700-000028000000}">
      <text>
        <r>
          <rPr>
            <b/>
            <sz val="8"/>
            <color indexed="81"/>
            <rFont val="Calibri"/>
            <family val="2"/>
            <scheme val="minor"/>
          </rPr>
          <t xml:space="preserve">Enter 0 in 2 columns as Batuna is a Worker Training Institution and has no Primary or Secondary Classes
</t>
        </r>
      </text>
    </comment>
    <comment ref="G47" authorId="1" shapeId="0" xr:uid="{00000000-0006-0000-1700-000029000000}">
      <text>
        <r>
          <rPr>
            <b/>
            <sz val="8"/>
            <color indexed="81"/>
            <rFont val="Calibri"/>
            <family val="2"/>
            <scheme val="minor"/>
          </rPr>
          <t xml:space="preserve">Enter 0 in 2 columns as Batuna is a Worker Training Institution and has no Primary or Secondary Classes
</t>
        </r>
      </text>
    </comment>
    <comment ref="J47" authorId="1" shapeId="0" xr:uid="{00000000-0006-0000-1700-00002A000000}">
      <text>
        <r>
          <rPr>
            <b/>
            <sz val="8"/>
            <color indexed="81"/>
            <rFont val="Calibri"/>
            <family val="2"/>
            <scheme val="minor"/>
          </rPr>
          <t xml:space="preserve">Enter 0 in 2 columns as Batuna is a Worker Training Institution and has no Primary or Secondary Classes
</t>
        </r>
      </text>
    </comment>
    <comment ref="K47" authorId="1" shapeId="0" xr:uid="{00000000-0006-0000-1700-00002B000000}">
      <text>
        <r>
          <rPr>
            <b/>
            <sz val="8"/>
            <color indexed="81"/>
            <rFont val="Calibri"/>
            <family val="2"/>
            <scheme val="minor"/>
          </rPr>
          <t xml:space="preserve">Enter 0 in 2 columns as Batuna is a Worker Training Institution and has no Primary or Secondary Classes
</t>
        </r>
      </text>
    </comment>
    <comment ref="I49" authorId="1" shapeId="0" xr:uid="{00000000-0006-0000-1700-00002C000000}">
      <text>
        <r>
          <rPr>
            <sz val="8"/>
            <color indexed="81"/>
            <rFont val="Calibri"/>
            <family val="2"/>
            <scheme val="minor"/>
          </rPr>
          <t xml:space="preserve">Enter 0 in this column as Fulton College is reported seperately from Fiji Mission in Col I44
</t>
        </r>
      </text>
    </comment>
    <comment ref="M49" authorId="1" shapeId="0" xr:uid="{00000000-0006-0000-1700-00002D000000}">
      <text>
        <r>
          <rPr>
            <sz val="8"/>
            <color indexed="81"/>
            <rFont val="Calibri"/>
            <family val="2"/>
            <scheme val="minor"/>
          </rPr>
          <t xml:space="preserve">Enter 0 in this column as Fulton College is reported seperately from Fiji Mission in Col I44
</t>
        </r>
      </text>
    </comment>
    <comment ref="H52" authorId="1" shapeId="0" xr:uid="{00000000-0006-0000-1700-00002E000000}">
      <text>
        <r>
          <rPr>
            <b/>
            <sz val="8"/>
            <color indexed="81"/>
            <rFont val="Calibri"/>
            <family val="2"/>
            <scheme val="minor"/>
          </rPr>
          <t xml:space="preserve">Enter 0 in this colums as Afatura and Batuna is reported seperately from Solomon Island Mission in Column H Lines 45 and 46
</t>
        </r>
      </text>
    </comment>
    <comment ref="L52" authorId="1" shapeId="0" xr:uid="{00000000-0006-0000-1700-00002F000000}">
      <text>
        <r>
          <rPr>
            <b/>
            <sz val="8"/>
            <color indexed="81"/>
            <rFont val="Calibri"/>
            <family val="2"/>
            <scheme val="minor"/>
          </rPr>
          <t xml:space="preserve">Enter 0 in this colums as Afatura and Batuna is reported seperately from Solomon Island Mission in Column H Lines 45 and 46
</t>
        </r>
      </text>
    </comment>
    <comment ref="F59" authorId="1" shapeId="0" xr:uid="{00000000-0006-0000-1700-000030000000}">
      <text>
        <r>
          <rPr>
            <b/>
            <sz val="8"/>
            <color indexed="81"/>
            <rFont val="Calibri"/>
            <family val="2"/>
            <scheme val="minor"/>
          </rPr>
          <t xml:space="preserve">Enter 0 in 3 columns as Avondale College is a Tertiary Institution and has no Primary or Secondary or Worker Training  DATA
</t>
        </r>
      </text>
    </comment>
    <comment ref="G59" authorId="1" shapeId="0" xr:uid="{00000000-0006-0000-1700-000031000000}">
      <text>
        <r>
          <rPr>
            <b/>
            <sz val="8"/>
            <color indexed="81"/>
            <rFont val="Calibri"/>
            <family val="2"/>
            <scheme val="minor"/>
          </rPr>
          <t xml:space="preserve">Enter 0 in 3 columns as Avondale College is a Tertiary Institution and has no Primary or Secondary or Worker Training  DATA
</t>
        </r>
      </text>
    </comment>
    <comment ref="H59" authorId="1" shapeId="0" xr:uid="{00000000-0006-0000-1700-000032000000}">
      <text>
        <r>
          <rPr>
            <b/>
            <sz val="8"/>
            <color indexed="81"/>
            <rFont val="Calibri"/>
            <family val="2"/>
            <scheme val="minor"/>
          </rPr>
          <t xml:space="preserve">Enter 0 in 3 columns as Avondale College is a Tertiary Institution and has no Primary or Secondary or Worker Training  DATA
</t>
        </r>
      </text>
    </comment>
    <comment ref="J59" authorId="1" shapeId="0" xr:uid="{00000000-0006-0000-1700-000033000000}">
      <text>
        <r>
          <rPr>
            <b/>
            <sz val="8"/>
            <color indexed="81"/>
            <rFont val="Calibri"/>
            <family val="2"/>
            <scheme val="minor"/>
          </rPr>
          <t xml:space="preserve">Enter 0 in 3 columns as Avondale College is a Tertiary Institution and has no Primary or Secondary or Worker Training  DATA
</t>
        </r>
      </text>
    </comment>
    <comment ref="K59" authorId="1" shapeId="0" xr:uid="{00000000-0006-0000-1700-000034000000}">
      <text>
        <r>
          <rPr>
            <b/>
            <sz val="8"/>
            <color indexed="81"/>
            <rFont val="Calibri"/>
            <family val="2"/>
            <scheme val="minor"/>
          </rPr>
          <t xml:space="preserve">Enter 0 in 3 columns as Avondale College is a Tertiary Institution and has no Primary or Secondary or Worker Training  DATA
</t>
        </r>
      </text>
    </comment>
    <comment ref="L59" authorId="1" shapeId="0" xr:uid="{00000000-0006-0000-1700-000035000000}">
      <text>
        <r>
          <rPr>
            <b/>
            <sz val="8"/>
            <color indexed="81"/>
            <rFont val="Calibri"/>
            <family val="2"/>
            <scheme val="minor"/>
          </rPr>
          <t xml:space="preserve">Enter 0 in 3 columns as Avondale College is a Tertiary Institution and has no Primary or Secondary or Worker Training  DATA
</t>
        </r>
      </text>
    </comment>
    <comment ref="F60" authorId="1" shapeId="0" xr:uid="{00000000-0006-0000-1700-000036000000}">
      <text>
        <r>
          <rPr>
            <b/>
            <sz val="8"/>
            <color indexed="81"/>
            <rFont val="Calibri"/>
            <family val="2"/>
            <scheme val="minor"/>
          </rPr>
          <t xml:space="preserve">Enter 0 in 3 columns as PAU is a Tertiary Institution and has no Primary or Secondary or Worker Training  DATA
</t>
        </r>
      </text>
    </comment>
    <comment ref="G60" authorId="1" shapeId="0" xr:uid="{00000000-0006-0000-1700-000037000000}">
      <text>
        <r>
          <rPr>
            <b/>
            <sz val="8"/>
            <color indexed="81"/>
            <rFont val="Calibri"/>
            <family val="2"/>
            <scheme val="minor"/>
          </rPr>
          <t xml:space="preserve">Enter 0 in 3 columns as PAU is a Tertiary Institution and has no Primary or Secondary or Worker Training  DATA
</t>
        </r>
      </text>
    </comment>
    <comment ref="H60" authorId="1" shapeId="0" xr:uid="{00000000-0006-0000-1700-000038000000}">
      <text>
        <r>
          <rPr>
            <b/>
            <sz val="8"/>
            <color indexed="81"/>
            <rFont val="Calibri"/>
            <family val="2"/>
            <scheme val="minor"/>
          </rPr>
          <t xml:space="preserve">Enter 0 in 3 columns as PAU is a Tertiary Institution and has no Primary or Secondary or Worker Training  DATA
</t>
        </r>
      </text>
    </comment>
    <comment ref="J60" authorId="1" shapeId="0" xr:uid="{00000000-0006-0000-1700-000039000000}">
      <text>
        <r>
          <rPr>
            <b/>
            <sz val="8"/>
            <color indexed="81"/>
            <rFont val="Calibri"/>
            <family val="2"/>
            <scheme val="minor"/>
          </rPr>
          <t xml:space="preserve">Enter 0 in 3 columns as PAU is a Tertiary Institution and has no Primary or Secondary or Worker Training  DATA
</t>
        </r>
      </text>
    </comment>
    <comment ref="K60" authorId="1" shapeId="0" xr:uid="{00000000-0006-0000-1700-00003A000000}">
      <text>
        <r>
          <rPr>
            <b/>
            <sz val="8"/>
            <color indexed="81"/>
            <rFont val="Calibri"/>
            <family val="2"/>
            <scheme val="minor"/>
          </rPr>
          <t xml:space="preserve">Enter 0 in 3 columns as PAU is a Tertiary Institution and has no Primary or Secondary or Worker Training  DATA
</t>
        </r>
      </text>
    </comment>
    <comment ref="L60" authorId="1" shapeId="0" xr:uid="{00000000-0006-0000-1700-00003B000000}">
      <text>
        <r>
          <rPr>
            <b/>
            <sz val="8"/>
            <color indexed="81"/>
            <rFont val="Calibri"/>
            <family val="2"/>
            <scheme val="minor"/>
          </rPr>
          <t xml:space="preserve">Enter 0 in 3 columns as PAU is a Tertiary Institution and has no Primary or Secondary or Worker Training  DATA
</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User</author>
    <author>sonyamuhl</author>
    <author>Sonya Muhl</author>
  </authors>
  <commentList>
    <comment ref="F5" authorId="0" shapeId="0" xr:uid="{00000000-0006-0000-1800-000001000000}">
      <text>
        <r>
          <rPr>
            <sz val="9"/>
            <color indexed="81"/>
            <rFont val="Tahoma"/>
            <family val="2"/>
          </rPr>
          <t xml:space="preserve">This is FTE of Teaching + Non Teaching staff - Thus will differ from GC table 3 which is only Teaching staff
</t>
        </r>
      </text>
    </comment>
    <comment ref="B10" authorId="1" shapeId="0" xr:uid="{00000000-0006-0000-1800-000002000000}">
      <text>
        <r>
          <rPr>
            <sz val="9"/>
            <color indexed="81"/>
            <rFont val="Tahoma"/>
            <family val="2"/>
          </rPr>
          <t>Enter data only in shaded fields</t>
        </r>
      </text>
    </comment>
    <comment ref="P19" authorId="2" shapeId="0" xr:uid="{00000000-0006-0000-1800-000003000000}">
      <text>
        <r>
          <rPr>
            <sz val="9"/>
            <color indexed="81"/>
            <rFont val="Tahoma"/>
            <family val="2"/>
          </rPr>
          <t xml:space="preserve">Sonya Muhl:This Total should be the same as the bright yellow totals - all enrollments
</t>
        </r>
      </text>
    </comment>
    <comment ref="H72" authorId="2" shapeId="0" xr:uid="{00000000-0006-0000-1800-000004000000}">
      <text>
        <r>
          <rPr>
            <b/>
            <sz val="8"/>
            <color indexed="81"/>
            <rFont val="Tahoma"/>
            <family val="2"/>
          </rPr>
          <t>Sonya Muhl:</t>
        </r>
        <r>
          <rPr>
            <sz val="8"/>
            <color indexed="81"/>
            <rFont val="Tahoma"/>
            <family val="2"/>
          </rPr>
          <t xml:space="preserve">
This sheet records teaching and non teaching staff, thus the number in GCT3 is not correct by itself. Add to it from the other GC Tables all the non-teaching staff so as to get this figure correct.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sonyamuhl</author>
  </authors>
  <commentList>
    <comment ref="Y8" authorId="0" shapeId="0" xr:uid="{00000000-0006-0000-0400-000001000000}">
      <text>
        <r>
          <rPr>
            <sz val="8"/>
            <color indexed="81"/>
            <rFont val="Calibri"/>
            <family val="2"/>
          </rPr>
          <t xml:space="preserve">This number must be equal to the number of students in the last year of primary school
</t>
        </r>
      </text>
    </comment>
    <comment ref="Z8" authorId="0" shapeId="0" xr:uid="{00000000-0006-0000-0400-000002000000}">
      <text>
        <r>
          <rPr>
            <sz val="8"/>
            <color indexed="81"/>
            <rFont val="Calibri"/>
            <family val="2"/>
          </rPr>
          <t xml:space="preserve">This number must be equal to the number of students in the last year of secondary school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Sonya Muhl</author>
  </authors>
  <commentList>
    <comment ref="A1" authorId="0" shapeId="0" xr:uid="{00000000-0006-0000-0600-000001000000}">
      <text>
        <r>
          <rPr>
            <sz val="9"/>
            <color indexed="81"/>
            <rFont val="Tahoma"/>
            <family val="2"/>
          </rPr>
          <t>Sheets have been set up with links to all other sheets. Do not add lines without checking that links are still good.
All fonts for numbers should be Calibri 8.
For each union, make sure that in all 3 sheets, the schools are on the same number lines.
When you copy and paste from institution data into this spreadsheet, make sure the formulas don't disappear - it will break the links in other sheet. PASTE VALUES ONLY</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sonyamuhl</author>
    <author>Sonya Muhl</author>
  </authors>
  <commentList>
    <comment ref="AA8" authorId="0" shapeId="0" xr:uid="{00000000-0006-0000-0700-000001000000}">
      <text>
        <r>
          <rPr>
            <sz val="8"/>
            <color indexed="81"/>
            <rFont val="Calibri"/>
            <family val="2"/>
          </rPr>
          <t xml:space="preserve">This number must be equal to the number of students in the last year of primary school
</t>
        </r>
      </text>
    </comment>
    <comment ref="AB8" authorId="0" shapeId="0" xr:uid="{00000000-0006-0000-0700-000002000000}">
      <text>
        <r>
          <rPr>
            <sz val="8"/>
            <color indexed="81"/>
            <rFont val="Calibri"/>
            <family val="2"/>
          </rPr>
          <t xml:space="preserve">This number must be equal to the number of students in the last year of secondary school
</t>
        </r>
      </text>
    </comment>
    <comment ref="A42" authorId="1" shapeId="0" xr:uid="{00000000-0006-0000-0700-000003000000}">
      <text>
        <r>
          <rPr>
            <sz val="9"/>
            <color indexed="81"/>
            <rFont val="Tahoma"/>
            <family val="2"/>
          </rPr>
          <t>IN WA primary school ends in year 7</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Sonya Muhl</author>
    <author>Beverly Norman</author>
  </authors>
  <commentList>
    <comment ref="B2" authorId="0" shapeId="0" xr:uid="{00000000-0006-0000-0900-000001000000}">
      <text>
        <r>
          <rPr>
            <b/>
            <sz val="9"/>
            <color indexed="81"/>
            <rFont val="Tahoma"/>
            <family val="2"/>
          </rPr>
          <t>Sonya Muhl:</t>
        </r>
        <r>
          <rPr>
            <sz val="9"/>
            <color indexed="81"/>
            <rFont val="Tahoma"/>
            <family val="2"/>
          </rPr>
          <t xml:space="preserve">
Do not delete lines so that schools are in same row on all 3 sheets
</t>
        </r>
      </text>
    </comment>
    <comment ref="A99" authorId="1" shapeId="0" xr:uid="{00000000-0006-0000-0900-000002000000}">
      <text>
        <r>
          <rPr>
            <b/>
            <sz val="9"/>
            <color indexed="81"/>
            <rFont val="Tahoma"/>
            <family val="2"/>
          </rPr>
          <t>Beverly Norman:</t>
        </r>
        <r>
          <rPr>
            <sz val="9"/>
            <color indexed="81"/>
            <rFont val="Tahoma"/>
            <family val="2"/>
          </rPr>
          <t xml:space="preserve">
New established school for 2018</t>
        </r>
      </text>
    </comment>
    <comment ref="A135" authorId="1" shapeId="0" xr:uid="{00000000-0006-0000-0900-000003000000}">
      <text>
        <r>
          <rPr>
            <b/>
            <sz val="9"/>
            <color indexed="81"/>
            <rFont val="Tahoma"/>
            <family val="2"/>
          </rPr>
          <t>Beverly Norman:</t>
        </r>
        <r>
          <rPr>
            <sz val="9"/>
            <color indexed="81"/>
            <rFont val="Tahoma"/>
            <family val="2"/>
          </rPr>
          <t xml:space="preserve">
Last year reported closed - land dispute. Resolved and now operating</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sonyamuhl</author>
  </authors>
  <commentList>
    <comment ref="Z9" authorId="0" shapeId="0" xr:uid="{00000000-0006-0000-0A00-000001000000}">
      <text>
        <r>
          <rPr>
            <sz val="8"/>
            <color indexed="81"/>
            <rFont val="Calibri"/>
            <family val="2"/>
          </rPr>
          <t xml:space="preserve">This number must be equal to the number of students in the last year of primary school
</t>
        </r>
      </text>
    </comment>
    <comment ref="AA9" authorId="0" shapeId="0" xr:uid="{00000000-0006-0000-0A00-000002000000}">
      <text>
        <r>
          <rPr>
            <sz val="8"/>
            <color indexed="81"/>
            <rFont val="Calibri"/>
            <family val="2"/>
          </rPr>
          <t xml:space="preserve">This number must be equal to the number of students in the last year of secondary school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Ian Heunis</author>
  </authors>
  <commentList>
    <comment ref="M33" authorId="0" shapeId="0" xr:uid="{879BEB10-3F90-44CB-834F-08C9A5C9A25A}">
      <text>
        <r>
          <rPr>
            <b/>
            <sz val="9"/>
            <color indexed="81"/>
            <rFont val="Tahoma"/>
            <family val="2"/>
          </rPr>
          <t>Ian Heunis:</t>
        </r>
        <r>
          <rPr>
            <sz val="9"/>
            <color indexed="81"/>
            <rFont val="Tahoma"/>
            <family val="2"/>
          </rPr>
          <t xml:space="preserve">
NA - Abednega Seildio</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Ian Heunis</author>
  </authors>
  <commentList>
    <comment ref="M33" authorId="0" shapeId="0" xr:uid="{E5DBDC15-8346-4FAE-9D00-65E16C01E9B4}">
      <text>
        <r>
          <rPr>
            <b/>
            <sz val="9"/>
            <color indexed="81"/>
            <rFont val="Tahoma"/>
            <family val="2"/>
          </rPr>
          <t>Ian Heunis:</t>
        </r>
        <r>
          <rPr>
            <sz val="9"/>
            <color indexed="81"/>
            <rFont val="Tahoma"/>
            <family val="2"/>
          </rPr>
          <t xml:space="preserve">
NA - Abednega Seildio</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Sonya Muhl</author>
  </authors>
  <commentList>
    <comment ref="F22" authorId="0" shapeId="0" xr:uid="{00000000-0006-0000-1000-000001000000}">
      <text>
        <r>
          <rPr>
            <sz val="9"/>
            <color indexed="81"/>
            <rFont val="Tahoma"/>
            <family val="2"/>
          </rPr>
          <t xml:space="preserve">Rows 22+23 must be equal to Row 21
</t>
        </r>
        <r>
          <rPr>
            <b/>
            <sz val="9"/>
            <color indexed="81"/>
            <rFont val="Tahoma"/>
            <family val="2"/>
          </rPr>
          <t xml:space="preserve">
</t>
        </r>
      </text>
    </comment>
    <comment ref="F49" authorId="0" shapeId="0" xr:uid="{00000000-0006-0000-1000-000002000000}">
      <text>
        <r>
          <rPr>
            <sz val="9"/>
            <color indexed="81"/>
            <rFont val="Tahoma"/>
            <family val="2"/>
          </rPr>
          <t xml:space="preserve">Rows 22+23 must be equal to Row 21
</t>
        </r>
        <r>
          <rPr>
            <b/>
            <sz val="9"/>
            <color indexed="81"/>
            <rFont val="Tahoma"/>
            <family val="2"/>
          </rPr>
          <t xml:space="preserve">
</t>
        </r>
      </text>
    </comment>
  </commentList>
</comments>
</file>

<file path=xl/sharedStrings.xml><?xml version="1.0" encoding="utf-8"?>
<sst xmlns="http://schemas.openxmlformats.org/spreadsheetml/2006/main" count="3890" uniqueCount="1466">
  <si>
    <t>&amp;!SPD3duc#$</t>
  </si>
  <si>
    <t>SOUTH PACIFIC DIVISION</t>
  </si>
  <si>
    <t>GENERAL INFORMATION ON SCHOOLS for the ANNUAL STATISTICAL REPORT to GC</t>
  </si>
  <si>
    <t xml:space="preserve">NAME OF CONFERENCE or MISSION:    PNG UNION MISSION - 2022                                     </t>
  </si>
  <si>
    <t>PART  A  -  SCHOOL</t>
  </si>
  <si>
    <t>TYPE OF SCHOOL</t>
  </si>
  <si>
    <t>For SPD Praveen Saggurthi</t>
  </si>
  <si>
    <t>Name of School</t>
  </si>
  <si>
    <t>School Classification</t>
  </si>
  <si>
    <t>Boarding School</t>
  </si>
  <si>
    <t>Day School</t>
  </si>
  <si>
    <t>SDA Accredited</t>
  </si>
  <si>
    <t>Not SDA Accredited</t>
  </si>
  <si>
    <t>School only supported by the CHURCH</t>
  </si>
  <si>
    <t>School supported by Parents/ Church and/or Government</t>
  </si>
  <si>
    <t>Primary</t>
  </si>
  <si>
    <t>Secondary</t>
  </si>
  <si>
    <t>Combined if both Prim and Sec</t>
  </si>
  <si>
    <t>Bougainville Mission</t>
  </si>
  <si>
    <t>Anamora SDA Primary School</t>
  </si>
  <si>
    <t>Barava SDA Primary School</t>
  </si>
  <si>
    <t>Baros Adventist Prim</t>
  </si>
  <si>
    <t>Darutue SDA Primary School</t>
  </si>
  <si>
    <t>Devare SDA High School</t>
  </si>
  <si>
    <t>Gina SDA Primary School</t>
  </si>
  <si>
    <t>Hairu SDA Primary School</t>
  </si>
  <si>
    <t>Huraturi SDA Primary School</t>
  </si>
  <si>
    <t>Itae SDA Primary School</t>
  </si>
  <si>
    <t>Kepesia SDA Primary School</t>
  </si>
  <si>
    <t>Konuku SDA Primary School</t>
  </si>
  <si>
    <t>Magini SDA Primary School</t>
  </si>
  <si>
    <t>Namerai SDA Primary School</t>
  </si>
  <si>
    <t>Nulendi SDA Primary School</t>
  </si>
  <si>
    <t>Pavaere SDA Primary School</t>
  </si>
  <si>
    <t>Periove SDA Primary School</t>
  </si>
  <si>
    <t>Sirangta SDA Primary School</t>
  </si>
  <si>
    <t>Tanginare SDA Primary School</t>
  </si>
  <si>
    <t>Tavatava SDA Primary School</t>
  </si>
  <si>
    <t>Tokiai SDA Primary School</t>
  </si>
  <si>
    <t>Tugiogu SDA Primary School</t>
  </si>
  <si>
    <t>Wasinabus SDA Primary School</t>
  </si>
  <si>
    <t>TOTAL</t>
  </si>
  <si>
    <t>Central Papua Conference</t>
  </si>
  <si>
    <t>Alawe Primary</t>
  </si>
  <si>
    <t>Barai Primary</t>
  </si>
  <si>
    <t>Baramatta Primary</t>
  </si>
  <si>
    <t>Bila'ala Primary</t>
  </si>
  <si>
    <t>Bisiatabu Primary</t>
  </si>
  <si>
    <t>Carr Memorial Primary</t>
  </si>
  <si>
    <t>Domara Primary</t>
  </si>
  <si>
    <t>Edevu Primary</t>
  </si>
  <si>
    <t>Efogi Primary</t>
  </si>
  <si>
    <t>Gavuone Primary</t>
  </si>
  <si>
    <t>Gohodae Primary</t>
  </si>
  <si>
    <t>Koiari Park Primary</t>
  </si>
  <si>
    <t>Koiari Park Secondary</t>
  </si>
  <si>
    <t>Manari Primary</t>
  </si>
  <si>
    <t>Mt. Diamond Secondary</t>
  </si>
  <si>
    <t>Peter Iga Primary</t>
  </si>
  <si>
    <t>Toule Primary</t>
  </si>
  <si>
    <t>Eastern Highlands Simbu</t>
  </si>
  <si>
    <t>2020 stats - none provided for 2021</t>
  </si>
  <si>
    <t>Awarosa Adventist Community</t>
  </si>
  <si>
    <t>Bena Adventist Primary</t>
  </si>
  <si>
    <t xml:space="preserve">Homu Adventist Primary </t>
  </si>
  <si>
    <t>Iwaki Adventist Primary</t>
  </si>
  <si>
    <t>Kabiufa Adventist Secondary</t>
  </si>
  <si>
    <t>Kaeti Adventis Community</t>
  </si>
  <si>
    <t>Kama Adventist High</t>
  </si>
  <si>
    <t>Kama Adventist Primary</t>
  </si>
  <si>
    <t>Kami Adventist Primary</t>
  </si>
  <si>
    <t>Kuso Adventist Primary</t>
  </si>
  <si>
    <t>Megabo Adventist Primary</t>
  </si>
  <si>
    <t>Moruma Adventist High</t>
  </si>
  <si>
    <t>Moruma Adventist Primary</t>
  </si>
  <si>
    <t>Omaura Adventist Primary</t>
  </si>
  <si>
    <t>Sogo Adventist Community</t>
  </si>
  <si>
    <t>Tobaiya Adventist Primary</t>
  </si>
  <si>
    <t>Morobe Mission</t>
  </si>
  <si>
    <t>Anga Adventist Elementary School</t>
  </si>
  <si>
    <t>Banisu Adventist Elementary  School</t>
  </si>
  <si>
    <t>Gabensis Adventist Primary School</t>
  </si>
  <si>
    <t>Komako Adventist Primary School</t>
  </si>
  <si>
    <t>Ragiampun Primary School</t>
  </si>
  <si>
    <t>Ragiampun High School</t>
  </si>
  <si>
    <t>Tanam Adventist Primary School</t>
  </si>
  <si>
    <t>lae Adventist Primary</t>
  </si>
  <si>
    <t>Madang Manus Mission</t>
  </si>
  <si>
    <t>Akurai Primary School</t>
  </si>
  <si>
    <t>Asai Adventist Primary School</t>
  </si>
  <si>
    <t>Bagbag Adventist Primary School</t>
  </si>
  <si>
    <t>Bangapala Adventist Primary School</t>
  </si>
  <si>
    <t>Bobirumpun Primary</t>
  </si>
  <si>
    <t>Bondek Adventist Primary School</t>
  </si>
  <si>
    <t>Boroi Adventist Primary School</t>
  </si>
  <si>
    <t>Hartfeldhaven Primary</t>
  </si>
  <si>
    <t>Jerekin Primary</t>
  </si>
  <si>
    <t>Likum SDA Primary School</t>
  </si>
  <si>
    <t>Liot Primary</t>
  </si>
  <si>
    <t>Lokobou Adventist High School</t>
  </si>
  <si>
    <t>Moruma Adventist High School</t>
  </si>
  <si>
    <t>Luff Adventist Primary</t>
  </si>
  <si>
    <t>Naru Adventist Primary School</t>
  </si>
  <si>
    <t>Nihon Adventist Primary School</t>
  </si>
  <si>
    <t>Kavieng Primary School</t>
  </si>
  <si>
    <t>Nuwok Adventist Primary School</t>
  </si>
  <si>
    <t>Inonda SDA High School</t>
  </si>
  <si>
    <t>Panim SDA Primary School</t>
  </si>
  <si>
    <t>Nagum SDA High School</t>
  </si>
  <si>
    <t>Pililu Adventist Primary</t>
  </si>
  <si>
    <t>Pisik SDA Primary School</t>
  </si>
  <si>
    <t>Minamb Primary School</t>
  </si>
  <si>
    <t>Riwo SDA Primary School</t>
  </si>
  <si>
    <t xml:space="preserve">Rosun Adventist Primary </t>
  </si>
  <si>
    <t>Sama Adventist Primary School</t>
  </si>
  <si>
    <t>Tong Adventist Primary School</t>
  </si>
  <si>
    <t>Waput Adventist Primary School</t>
  </si>
  <si>
    <t>Yontum Primary</t>
  </si>
  <si>
    <t>New Britain New Ireland</t>
  </si>
  <si>
    <t>Aum Adventist Primary School</t>
  </si>
  <si>
    <t>Boliu secondary school</t>
  </si>
  <si>
    <t>Capesena Adventist Primary School</t>
  </si>
  <si>
    <t>Ediwa Community School</t>
  </si>
  <si>
    <t>Ganai Community School</t>
  </si>
  <si>
    <t>Harrison Primary School</t>
  </si>
  <si>
    <t>Himau Adventist Primary School</t>
  </si>
  <si>
    <t>Isu Primary School</t>
  </si>
  <si>
    <t>Kambubu Secondary UNION</t>
  </si>
  <si>
    <t>Kase Adventist Primary School</t>
  </si>
  <si>
    <t>Kivia Primary School</t>
  </si>
  <si>
    <t>Konkavul Primary School</t>
  </si>
  <si>
    <t>Kumbuba Community School</t>
  </si>
  <si>
    <t>Loaua Community School</t>
  </si>
  <si>
    <t>Loma Adventist Primary School</t>
  </si>
  <si>
    <t>Lomana Community School</t>
  </si>
  <si>
    <t>Lovarang Community School</t>
  </si>
  <si>
    <t>Magean Primary School</t>
  </si>
  <si>
    <t>Napapar Primary School</t>
  </si>
  <si>
    <t>Nigilani Primary School</t>
  </si>
  <si>
    <t>Palakau Community School</t>
  </si>
  <si>
    <t>Rali - need address</t>
  </si>
  <si>
    <t>Rongoe Primary School</t>
  </si>
  <si>
    <t>Rugan Harbour Primary School</t>
  </si>
  <si>
    <t>Saio Community School</t>
  </si>
  <si>
    <t>Sonoma Primary School</t>
  </si>
  <si>
    <r>
      <t xml:space="preserve">Ulu Primary School - </t>
    </r>
    <r>
      <rPr>
        <sz val="8"/>
        <color rgb="FFFF0000"/>
        <rFont val="Calibri"/>
        <family val="2"/>
      </rPr>
      <t>need address</t>
    </r>
  </si>
  <si>
    <t>North East Papua Mission /Northern &amp; Milne Bay Mission</t>
  </si>
  <si>
    <t xml:space="preserve"> </t>
  </si>
  <si>
    <t>Inonda SDA Primary School</t>
  </si>
  <si>
    <t>Kaisiga SDA Primary School</t>
  </si>
  <si>
    <t>Ramaga SDA Primary School</t>
  </si>
  <si>
    <t>Toma Adventist Primary School</t>
  </si>
  <si>
    <t>Sepik Mission</t>
  </si>
  <si>
    <t>Ambunti SDA Primary School</t>
  </si>
  <si>
    <t>Angoram Adventist Primary</t>
  </si>
  <si>
    <t xml:space="preserve">Beklam SDA Primary </t>
  </si>
  <si>
    <t>Bonahoi SDA Primary School</t>
  </si>
  <si>
    <t>Darapap SDA Primary School</t>
  </si>
  <si>
    <t>Imombi SDA Primary School</t>
  </si>
  <si>
    <t>Jalalap SDA Primary School</t>
  </si>
  <si>
    <t>Nagum Adventist Secondary</t>
  </si>
  <si>
    <t>Nindiwi Adventist Primary</t>
  </si>
  <si>
    <t xml:space="preserve">Sisida Adventist Primary </t>
  </si>
  <si>
    <t xml:space="preserve">Wambe Adventist Primary </t>
  </si>
  <si>
    <t>Wewak Adventist Primary</t>
  </si>
  <si>
    <t>Yanmali SDA Primary</t>
  </si>
  <si>
    <t>Yuarti SDA Primary</t>
  </si>
  <si>
    <t>South West Papua Mission</t>
  </si>
  <si>
    <t>Aivau SDA Primary School</t>
  </si>
  <si>
    <t>Kitomave SDA Primary School</t>
  </si>
  <si>
    <t>Komaio SDA Primary School</t>
  </si>
  <si>
    <t>Kukkia SDA Primary School</t>
  </si>
  <si>
    <t>Kuri SDA Primary School</t>
  </si>
  <si>
    <t>Woigi SDA Primary School</t>
  </si>
  <si>
    <t>Western Highlands Mission</t>
  </si>
  <si>
    <t>Gretutu Adventist Primary</t>
  </si>
  <si>
    <t xml:space="preserve">Habare Aventist Primary </t>
  </si>
  <si>
    <t>Hadumari Adventist Primary</t>
  </si>
  <si>
    <t>Hela Tec Adventist  High School</t>
  </si>
  <si>
    <t>Kairik Adventist Primary</t>
  </si>
  <si>
    <t>Kiminiga Advnetist Primary</t>
  </si>
  <si>
    <t>Koemal Adventist Primary</t>
  </si>
  <si>
    <t>Komo Adventist Primary</t>
  </si>
  <si>
    <t xml:space="preserve">Koroka Adventist Primary </t>
  </si>
  <si>
    <t xml:space="preserve">Kulika Adventist Primary </t>
  </si>
  <si>
    <t xml:space="preserve">Kunea Adventst Primary </t>
  </si>
  <si>
    <t>Maip Adventist Primary</t>
  </si>
  <si>
    <t>Maka Adventist Primary</t>
  </si>
  <si>
    <t xml:space="preserve">Mandan Advenist Primary </t>
  </si>
  <si>
    <t>Minamb Adventist Primary</t>
  </si>
  <si>
    <t xml:space="preserve">Moitemp Adventist Primary </t>
  </si>
  <si>
    <t>Paglum Adventist Primary</t>
  </si>
  <si>
    <t>Paglum Adventist Secondary</t>
  </si>
  <si>
    <t xml:space="preserve">Piapin Adventist Primary </t>
  </si>
  <si>
    <t>Pindak Adventist Primary</t>
  </si>
  <si>
    <t xml:space="preserve">Pipila Adventist Primary </t>
  </si>
  <si>
    <t>Pokamil Adventist High School</t>
  </si>
  <si>
    <t>Rakamanda Adventist High school</t>
  </si>
  <si>
    <t>Rakamanda Adventist Primary</t>
  </si>
  <si>
    <t xml:space="preserve">Silim Adventist Primary </t>
  </si>
  <si>
    <t>Sopas Adventist Primary</t>
  </si>
  <si>
    <t xml:space="preserve">Suwaka Adventist Primary </t>
  </si>
  <si>
    <t>Togoba Adventist Primary</t>
  </si>
  <si>
    <t xml:space="preserve">Upper Nebilyer Adventist secondary </t>
  </si>
  <si>
    <t>Wae Adventist Primary</t>
  </si>
  <si>
    <t>Grand Total</t>
  </si>
  <si>
    <t>All Schools</t>
  </si>
  <si>
    <r>
      <t xml:space="preserve">PRIMARY Schools </t>
    </r>
    <r>
      <rPr>
        <sz val="8"/>
        <color rgb="FFFF0000"/>
        <rFont val="Calibri"/>
        <family val="2"/>
      </rPr>
      <t>ONLY supported by CHURCH</t>
    </r>
  </si>
  <si>
    <r>
      <t xml:space="preserve">SECONDARY Schools </t>
    </r>
    <r>
      <rPr>
        <sz val="8"/>
        <color rgb="FFFF0000"/>
        <rFont val="Calibri"/>
        <family val="2"/>
      </rPr>
      <t>ONLY supported by CHURCH</t>
    </r>
  </si>
  <si>
    <r>
      <t xml:space="preserve">PRIMARY Schools </t>
    </r>
    <r>
      <rPr>
        <sz val="8"/>
        <color rgb="FF0070C0"/>
        <rFont val="Calibri"/>
        <family val="2"/>
      </rPr>
      <t>Supported by Church and Government</t>
    </r>
  </si>
  <si>
    <r>
      <t xml:space="preserve">SECONDARY Schools </t>
    </r>
    <r>
      <rPr>
        <sz val="8"/>
        <color rgb="FF0070C0"/>
        <rFont val="Calibri"/>
        <family val="2"/>
      </rPr>
      <t>Supported by Church and Government</t>
    </r>
  </si>
  <si>
    <t>New Schools</t>
  </si>
  <si>
    <t>Secondary Schools</t>
  </si>
  <si>
    <t>SUMMARY OF ENROLMENT + BAPTISMS OF SCHOOLS for the ANNUAL STATISTICAL REPORT to GC</t>
  </si>
  <si>
    <t xml:space="preserve">NAME OF CONFERENCE or MISSION: </t>
  </si>
  <si>
    <t>PNG UNION MISSION - 2022</t>
  </si>
  <si>
    <t>PART A - SCHOOLS</t>
  </si>
  <si>
    <r>
      <t>PART B - ENROLMENTS</t>
    </r>
    <r>
      <rPr>
        <b/>
        <sz val="10"/>
        <rFont val="Calibri"/>
        <family val="2"/>
      </rPr>
      <t xml:space="preserve"> </t>
    </r>
    <r>
      <rPr>
        <sz val="10"/>
        <rFont val="Calibri"/>
        <family val="2"/>
      </rPr>
      <t>(number of students enrolled in each year)</t>
    </r>
  </si>
  <si>
    <t>SDA / NON SDA STUDENTS</t>
  </si>
  <si>
    <t>PART  C</t>
  </si>
  <si>
    <t>PART D</t>
  </si>
  <si>
    <t>Data for Education Report to Praveen Sagguthi</t>
  </si>
  <si>
    <t>Pre-Prim</t>
  </si>
  <si>
    <t>Elem Prep (Kindy)</t>
  </si>
  <si>
    <t>Primary Students</t>
  </si>
  <si>
    <t>Secondary Students</t>
  </si>
  <si>
    <t>NUMBER OF STUDENT BAPTISMS</t>
  </si>
  <si>
    <t>Number of students EXPECTED TO complete last year of school</t>
  </si>
  <si>
    <t>Schools</t>
  </si>
  <si>
    <t>Enrollments</t>
  </si>
  <si>
    <t>Graduates</t>
  </si>
  <si>
    <t>Sonya's Control</t>
  </si>
  <si>
    <t>Founda-tion</t>
  </si>
  <si>
    <t>SDA</t>
  </si>
  <si>
    <t>Non SDA</t>
  </si>
  <si>
    <t>Students enrolled</t>
  </si>
  <si>
    <t>Combined</t>
  </si>
  <si>
    <t>Combined Primary</t>
  </si>
  <si>
    <t>Combined Secondary</t>
  </si>
  <si>
    <t>All Students Enrolled</t>
  </si>
  <si>
    <t>Eastern Highlands Simbu unrealiable data provide for 2022. (2021 figures used)</t>
  </si>
  <si>
    <t>New Britain New Ireland unrealiable data provide for 2022. (2021 figures used)</t>
  </si>
  <si>
    <t>All</t>
  </si>
  <si>
    <t>Prim</t>
  </si>
  <si>
    <t xml:space="preserve">North East Papua Mission  /Northern &amp; Milne Bay Mission </t>
  </si>
  <si>
    <t xml:space="preserve">Sepik Mission </t>
  </si>
  <si>
    <t>South West Papua Mission on data received (based on 2021 data)</t>
  </si>
  <si>
    <t>all Students</t>
  </si>
  <si>
    <t>All Primary Students</t>
  </si>
  <si>
    <t>All Secondary Students</t>
  </si>
  <si>
    <t>All grads</t>
  </si>
  <si>
    <t>All students</t>
  </si>
  <si>
    <r>
      <t xml:space="preserve">SUMMARY of </t>
    </r>
    <r>
      <rPr>
        <b/>
        <sz val="16"/>
        <color rgb="FFFF0000"/>
        <rFont val="Arial"/>
        <family val="2"/>
      </rPr>
      <t>STAFF</t>
    </r>
    <r>
      <rPr>
        <b/>
        <sz val="16"/>
        <rFont val="Arial"/>
        <family val="2"/>
      </rPr>
      <t xml:space="preserve">  for the ANNUAL STATISTICAL REPORT to GC</t>
    </r>
  </si>
  <si>
    <t xml:space="preserve">NAME OF CONFERENCE or MISSION:    </t>
  </si>
  <si>
    <t>PNG Union Mission - 2022</t>
  </si>
  <si>
    <t>PART A - SCHOOL</t>
  </si>
  <si>
    <t>PART D - STAFF</t>
  </si>
  <si>
    <t xml:space="preserve">(FTE) All TEACHING Staff </t>
  </si>
  <si>
    <t>(FTE) All Teaching Staff</t>
  </si>
  <si>
    <t>(FTE) All NON Teaching Staff</t>
  </si>
  <si>
    <t>(FTE) Teachers SDA</t>
  </si>
  <si>
    <t>(FTE) Teachers NON SDA</t>
  </si>
  <si>
    <t>(FTE) Teachers holding a TEACHING degree from an SDA Tertiary institution</t>
  </si>
  <si>
    <t>(FTE) Teachers holding ANY degree from ANY Tertiary Institution</t>
  </si>
  <si>
    <t>(FTE) teachers certified by the SDA School system to teach</t>
  </si>
  <si>
    <t>(FTE) teachers certified by the State or Government to teach</t>
  </si>
  <si>
    <t>Controls</t>
  </si>
  <si>
    <t>Primary School</t>
  </si>
  <si>
    <t>Secondary School</t>
  </si>
  <si>
    <t>All teachers</t>
  </si>
  <si>
    <t>New Britian New Ireland  unrealiable data provide for 2022. (2021 figures used)</t>
  </si>
  <si>
    <t>sonoma</t>
  </si>
  <si>
    <t xml:space="preserve">North East Papua Mission /Northern &amp; Milne Bay Mission </t>
  </si>
  <si>
    <t xml:space="preserve">Western Highlands Mission </t>
  </si>
  <si>
    <t>All Staff</t>
  </si>
  <si>
    <t>All Teachers</t>
  </si>
  <si>
    <t>All secondary staff</t>
  </si>
  <si>
    <t>All Primary Staff</t>
  </si>
  <si>
    <t xml:space="preserve">NAME OF CONFERENCE or MISSION:                                                       </t>
  </si>
  <si>
    <t>NZPUC - 2022</t>
  </si>
  <si>
    <t>Address</t>
  </si>
  <si>
    <t>Google Maps Coordinates</t>
  </si>
  <si>
    <t xml:space="preserve">NZPUC </t>
  </si>
  <si>
    <t>Longburn Adventist College</t>
  </si>
  <si>
    <t>100 Walkers Road, Longburn, Palmerston North, New Zealand</t>
  </si>
  <si>
    <t>-40.3893549,175.5542427</t>
  </si>
  <si>
    <t>Totals</t>
  </si>
  <si>
    <t>North New Zealand Conference</t>
  </si>
  <si>
    <t>Auckland Seventh-day Adventist High School</t>
  </si>
  <si>
    <t>119 Mountain Road, Mangere Bridge, Auckland, NZ</t>
  </si>
  <si>
    <t>-36.956148, 174.784831</t>
  </si>
  <si>
    <t>Balmoral Seventh-day Adventist School</t>
  </si>
  <si>
    <t>10 Wiremu Street, Balmoral, Auckland, NZ</t>
  </si>
  <si>
    <t>-36.887837, 174.745719</t>
  </si>
  <si>
    <t>Hamilton Seventh-day Adventist School</t>
  </si>
  <si>
    <t>46 Annebrook Road, Hamilton, NZ</t>
  </si>
  <si>
    <t>-37.806467,175.3355446</t>
  </si>
  <si>
    <t>New Plymouth Seventh-day Adventist Christian School</t>
  </si>
  <si>
    <t>41 Saxton Road, New Plymouth, NZ</t>
  </si>
  <si>
    <t>-39.0861078,174.0877645</t>
  </si>
  <si>
    <t>Palmerston North Adventist Christian School</t>
  </si>
  <si>
    <t>25 Snelson Street, Palmerston North, NZ</t>
  </si>
  <si>
    <t>-40.360925,175.6050778</t>
  </si>
  <si>
    <t>Parkside Adventist Christian School</t>
  </si>
  <si>
    <t>135 Tait Drive, Greenmeadows, Napier, NZ</t>
  </si>
  <si>
    <t>-39.526708,176.8638422</t>
  </si>
  <si>
    <t>Rotorua Seventh-day Adventist School</t>
  </si>
  <si>
    <t>3 Tilsley Street, Glenholme, Rotorua, NZ</t>
  </si>
  <si>
    <t>-38.1508609,176.2520131</t>
  </si>
  <si>
    <t>j</t>
  </si>
  <si>
    <t>South Auckland Seventh-day Adventist School</t>
  </si>
  <si>
    <t>42A Puhinui Road, Papatoetoe, Auckland, NZ</t>
  </si>
  <si>
    <t>-36.9833288,174.873155</t>
  </si>
  <si>
    <t>Tauranga Adventist School</t>
  </si>
  <si>
    <t>19 Moffat Road, Bethlehem, Tauranga, NZ</t>
  </si>
  <si>
    <t>-37.7120456,176.111603</t>
  </si>
  <si>
    <t>Waitakere Adventist School</t>
  </si>
  <si>
    <t>26 Corban Ave, Henderson, Auckland, NZ</t>
  </si>
  <si>
    <t>-36.8929773,174.6276136</t>
  </si>
  <si>
    <t>Wellington Seventh-day Adventist School</t>
  </si>
  <si>
    <t>58 Raiha Street, Porirua, Wellington, NZ</t>
  </si>
  <si>
    <t>-41.1488015,174.8287942</t>
  </si>
  <si>
    <t>Whakatane Seventh-day Adventist School</t>
  </si>
  <si>
    <t>57A James Street, Whakatane, NZ</t>
  </si>
  <si>
    <t>-37.9617719,176.9731932</t>
  </si>
  <si>
    <t>Whangarei Adventist Christian School</t>
  </si>
  <si>
    <t>82 Whau Valley Road, Whangarei, New Zealand</t>
  </si>
  <si>
    <t>-35.6974553,174.3050325</t>
  </si>
  <si>
    <t>South New Zeland Conference</t>
  </si>
  <si>
    <t xml:space="preserve">Christchurch Adventist School </t>
  </si>
  <si>
    <t>15 Grant Ave, Papanui, Christchurch, NZ</t>
  </si>
  <si>
    <t>-43.4991641,172.6107022</t>
  </si>
  <si>
    <t>Southland Adventist Christian School</t>
  </si>
  <si>
    <t>28 Bainfield Road, Waikiwi, Invercargill, NZ</t>
  </si>
  <si>
    <t>-46.3755011,168.3493665</t>
  </si>
  <si>
    <t>Cook Islands Mission</t>
  </si>
  <si>
    <t>Papaaroa Adventist College</t>
  </si>
  <si>
    <t>Titikaveka, Rarotonga, Cook Islands</t>
  </si>
  <si>
    <t>-21.2665645,-159.768667</t>
  </si>
  <si>
    <t>Tekaaroa Adventist School</t>
  </si>
  <si>
    <t>Arutanga, Aitutaki, Cook Islands</t>
  </si>
  <si>
    <t>-18.861363,-159.7907102</t>
  </si>
  <si>
    <t>French Polynesia Mission</t>
  </si>
  <si>
    <t>Collège Adventiste Tiarama (Secondary Phase)</t>
  </si>
  <si>
    <t>55 Course de l'Union Sacree, Papeete, French Polynesia</t>
  </si>
  <si>
    <t>-17.532691, -149.556400</t>
  </si>
  <si>
    <t>Ecole Tiarama</t>
  </si>
  <si>
    <t>TOTALS</t>
  </si>
  <si>
    <t>Total Schools</t>
  </si>
  <si>
    <t>x2 to balance with C44</t>
  </si>
  <si>
    <t>Data for Education Report to Praveen Saggurthi</t>
  </si>
  <si>
    <t>French Polynesia</t>
  </si>
  <si>
    <t>SG</t>
  </si>
  <si>
    <t>CP</t>
  </si>
  <si>
    <t>CE1</t>
  </si>
  <si>
    <t>CE2</t>
  </si>
  <si>
    <t>CM1</t>
  </si>
  <si>
    <t>CM2</t>
  </si>
  <si>
    <t>6E</t>
  </si>
  <si>
    <t>5E</t>
  </si>
  <si>
    <t>4E</t>
  </si>
  <si>
    <t>3E</t>
  </si>
  <si>
    <t>NZ years for Primary and Secondary</t>
  </si>
  <si>
    <t xml:space="preserve"> Students enrolled</t>
  </si>
  <si>
    <t>South New Zealand Conference</t>
  </si>
  <si>
    <t>Primary students</t>
  </si>
  <si>
    <t>Total Primary</t>
  </si>
  <si>
    <t>Grads</t>
  </si>
  <si>
    <t>All enrollments</t>
  </si>
  <si>
    <t>Baptisms</t>
  </si>
  <si>
    <t>SUMMARY of STAFF  for the ANNUAL STATISTICAL REPORT to GC</t>
  </si>
  <si>
    <t>(FTE) All TEACHING Staff</t>
  </si>
  <si>
    <t>New Plymouth Seventh-day Adventist School</t>
  </si>
  <si>
    <t>All Non Teach Staff</t>
  </si>
  <si>
    <t>Total Sec Staff</t>
  </si>
  <si>
    <t>Total Prim Staff</t>
  </si>
  <si>
    <t xml:space="preserve">GENERAL INFORMATION ON SCHOOLS for the ANNUAL STATISTICAL REPORT to GC </t>
  </si>
  <si>
    <t>AUC - 2022</t>
  </si>
  <si>
    <t>PART E  -   STUDENTS LEAVING SCHOOL</t>
  </si>
  <si>
    <t>North New South Wales</t>
  </si>
  <si>
    <t>Avondale School</t>
  </si>
  <si>
    <t>119 Avondale Road, Cooranbong NSW 2265</t>
  </si>
  <si>
    <t>Blue Hills College</t>
  </si>
  <si>
    <t>17 Blue Hills Avenue, Goonellabah NSW 2480</t>
  </si>
  <si>
    <t>Central Coast Adventist School</t>
  </si>
  <si>
    <t>Penrose Crescent, Erina NSW 2250</t>
  </si>
  <si>
    <t>Macksville Adventist School</t>
  </si>
  <si>
    <t>11 Dudley Street, Macksville NSW 2447</t>
  </si>
  <si>
    <t>Kempsey Adventist School</t>
  </si>
  <si>
    <t>108 Crescent Head Road, Kempsey NSW 2442</t>
  </si>
  <si>
    <t>Macaquarie College</t>
  </si>
  <si>
    <t>182-222 Lake Road, Wallsend NSW 2287</t>
  </si>
  <si>
    <t>Manning Adventist Bush School</t>
  </si>
  <si>
    <t>Cnr Urray Road &amp; Bucketts Way, Tinonee via Taree NSW 2430</t>
  </si>
  <si>
    <t>Port Macquarie Adventist School</t>
  </si>
  <si>
    <t>500 Ocean Drive, Port Macquarie NSW 2444</t>
  </si>
  <si>
    <t>Toronto Primary School</t>
  </si>
  <si>
    <t>Cnr Wangi Street &amp; Parkside Parade, Toronto NSW 2283</t>
  </si>
  <si>
    <t>Tweed Valley Adventist College</t>
  </si>
  <si>
    <t>9 Hall Drive, Murwillumbah NSW 2484</t>
  </si>
  <si>
    <t>Northern Australia</t>
  </si>
  <si>
    <t>Cairns Adventist College</t>
  </si>
  <si>
    <t>42 Crossland Road, Gordonvale QLD 4865</t>
  </si>
  <si>
    <t>Carlisle Adventist Christian College</t>
  </si>
  <si>
    <t>Cnr Murray Street &amp; Holts Road, Beaconsfield QLD 4740</t>
  </si>
  <si>
    <t>Riverside Adventist Christian School</t>
  </si>
  <si>
    <t>Leopold Street, Aitkenvale QLD 4814</t>
  </si>
  <si>
    <t>South New South Wales</t>
  </si>
  <si>
    <t>Border Christian College</t>
  </si>
  <si>
    <t>24 Ava Avenue, Thurgoona NSW 2640</t>
  </si>
  <si>
    <t>Canberra Christian School</t>
  </si>
  <si>
    <t>64A Ainsworth Street, Mawson ACT 2607</t>
  </si>
  <si>
    <t>Narromine Christian School</t>
  </si>
  <si>
    <t>147-153 Terangion Street, Narromine NSW 2821</t>
  </si>
  <si>
    <t>Greater Sydney</t>
  </si>
  <si>
    <t>Hills Adventist College</t>
  </si>
  <si>
    <t>4 Gumnut Close, Kellyville NSW 2155</t>
  </si>
  <si>
    <t>Hurstville Adventist School</t>
  </si>
  <si>
    <t>30 Wright Street, Hurstville NSW 2220</t>
  </si>
  <si>
    <t>Macarthur Adventist College</t>
  </si>
  <si>
    <t>12 Victoria Road, Macquarie Fields NSW 2564</t>
  </si>
  <si>
    <t>Mountain View Adventist College</t>
  </si>
  <si>
    <t>41 Doonside Road, Doonside NSW 2767</t>
  </si>
  <si>
    <t>Sydney Adventist School Auburn</t>
  </si>
  <si>
    <t>3 Macquarie Road, Auburn NSW 2144</t>
  </si>
  <si>
    <t>Wahroonga Adventist School</t>
  </si>
  <si>
    <t>189 Fox Valley Road, Wahroonga NSW 2076</t>
  </si>
  <si>
    <t>Western Australia</t>
  </si>
  <si>
    <t>Carmel Adventist College Primary</t>
  </si>
  <si>
    <t>18 First Avenue, Bickley WA 6990</t>
  </si>
  <si>
    <t>Carmel Adventist College Secondary</t>
  </si>
  <si>
    <t>Glenisla Road, Carmel WA 6076</t>
  </si>
  <si>
    <t>Esperance Christian School</t>
  </si>
  <si>
    <t>Cnr Blake &amp; Ocean Streets, Esperance WA 6450</t>
  </si>
  <si>
    <t>Landsdale Christian School</t>
  </si>
  <si>
    <t>77 Queensway Road, Landsdale WA 6065</t>
  </si>
  <si>
    <t>Victoria Park Christian School</t>
  </si>
  <si>
    <t>27 Colombo Street, Victoria Park WA 6100</t>
  </si>
  <si>
    <t>South Queensland</t>
  </si>
  <si>
    <t>Brisbane Adventist College</t>
  </si>
  <si>
    <t>303A Broadwater Road, Mansfield QLD 4122</t>
  </si>
  <si>
    <t>Hope Adventist School (previously called Coral Coast Christian School)</t>
  </si>
  <si>
    <t>Walters Street, Bundaberg QLD 4670</t>
  </si>
  <si>
    <t>Darling Downs Christian School</t>
  </si>
  <si>
    <t>451 McDougall Street, Toowoomba QLD 4350</t>
  </si>
  <si>
    <t>Gold Coast Christian College</t>
  </si>
  <si>
    <t>7/9 Bridgman Drive, Reedy Creek QLD 4227</t>
  </si>
  <si>
    <t>Ipswich Adventist School</t>
  </si>
  <si>
    <t>56 Hunter Street, Brassall QLD 4305</t>
  </si>
  <si>
    <t>Noosa Christian College</t>
  </si>
  <si>
    <t>20 Cooroy Belli Creek Road, Cooroy QLD 4563</t>
  </si>
  <si>
    <t>Northpine Christian College</t>
  </si>
  <si>
    <t>29 Hughes Road East, Dakabin QLD 4503</t>
  </si>
  <si>
    <t>Tasmania</t>
  </si>
  <si>
    <t>Hilliard Christian School</t>
  </si>
  <si>
    <t>32 Cheviot Road, Moonah TAS 7009</t>
  </si>
  <si>
    <t>North West Christian School</t>
  </si>
  <si>
    <t>18 Ling Street, Penguin TAS 7316</t>
  </si>
  <si>
    <t>Victoria</t>
  </si>
  <si>
    <t>Edinburgh College</t>
  </si>
  <si>
    <t>33-61 Edinburgh Road, Lilydale VIC 3140</t>
  </si>
  <si>
    <t>Gilson College Mernda</t>
  </si>
  <si>
    <t>370 Bridge Inn Road, Mernda VIC 3754</t>
  </si>
  <si>
    <t>Gilson College Taylors Hill</t>
  </si>
  <si>
    <t>450 Taylors Road, Taylors Hill NSW 3037</t>
  </si>
  <si>
    <t>Henderson College</t>
  </si>
  <si>
    <t>806-816 Cowra Avenue, Irymple VIC 3498</t>
  </si>
  <si>
    <t>Heritage College</t>
  </si>
  <si>
    <t>333 Centre Road, Narre Warren South VIC 3805</t>
  </si>
  <si>
    <t>Nunawading Christian College Primary</t>
  </si>
  <si>
    <t>Laughlin Avenue, Nunawading VIC 3131</t>
  </si>
  <si>
    <t>Nunawading Christian College Secondary</t>
  </si>
  <si>
    <t>161 Central Road, Nunawading VIC 3131</t>
  </si>
  <si>
    <t>South Australia</t>
  </si>
  <si>
    <t>Prescott College</t>
  </si>
  <si>
    <t>2 Koonga Avenue, Prospect SA 5082</t>
  </si>
  <si>
    <t>Prescott College Southern</t>
  </si>
  <si>
    <t>140 Pimpala Road, Morphett Vale SA 5162</t>
  </si>
  <si>
    <t>Prescott Primary Northern</t>
  </si>
  <si>
    <t>354 Wright Street, Para Vista SA 5093</t>
  </si>
  <si>
    <t>Australian Years for Primary and Secondary</t>
  </si>
  <si>
    <t>Kindy</t>
  </si>
  <si>
    <t>Foundation</t>
  </si>
  <si>
    <t>Early Ed</t>
  </si>
  <si>
    <t>Manning Adventist School</t>
  </si>
  <si>
    <t>Port Macquarie Adventist Primary School</t>
  </si>
  <si>
    <t>Toronto Adventist Primary School</t>
  </si>
  <si>
    <t>Grads = last year of specific school. K-10 is years 7 and 10. K-12 = years 7 and 12. Some schools will be year 13</t>
  </si>
  <si>
    <t>Total enroll- ments</t>
  </si>
  <si>
    <t>Total Enrolled</t>
  </si>
  <si>
    <r>
      <t xml:space="preserve">SUMMARY of </t>
    </r>
    <r>
      <rPr>
        <b/>
        <sz val="16"/>
        <color rgb="FFFF0000"/>
        <rFont val="Calibri"/>
        <family val="2"/>
      </rPr>
      <t>STAFF</t>
    </r>
    <r>
      <rPr>
        <b/>
        <sz val="16"/>
        <rFont val="Calibri"/>
        <family val="2"/>
      </rPr>
      <t xml:space="preserve">  for the ANNUAL STATISTICAL REPORT to GC</t>
    </r>
  </si>
  <si>
    <t>Constants for AUC</t>
  </si>
  <si>
    <t xml:space="preserve">(FTE) All TEACING Staff  </t>
  </si>
  <si>
    <t>(FTE)  Teachers SDA</t>
  </si>
  <si>
    <t>(FTE)  Teachers NON SDA</t>
  </si>
  <si>
    <t>(FTE)  Teachers holding a TEACHING degree from an SDA Tertiary institution</t>
  </si>
  <si>
    <t>(FTE)  Teachers holding ANY degree from ANY Tertiary Institution</t>
  </si>
  <si>
    <t>(FTE)  teachers certified by the SDA School system to teach</t>
  </si>
  <si>
    <t>(FTE)  teachers certified by the State or Government to teach</t>
  </si>
  <si>
    <t>Early</t>
  </si>
  <si>
    <t>ALL</t>
  </si>
  <si>
    <t xml:space="preserve">Northern Australia  </t>
  </si>
  <si>
    <t>St</t>
  </si>
  <si>
    <t>Primary Teachers</t>
  </si>
  <si>
    <t>Secondary Teachers</t>
  </si>
  <si>
    <t>All Non Teach Staff (FTE)</t>
  </si>
  <si>
    <t>All Staff Secondary</t>
  </si>
  <si>
    <t>Total for last green total line</t>
  </si>
  <si>
    <t>all teachery inc early</t>
  </si>
  <si>
    <t>All Staff Primary</t>
  </si>
  <si>
    <t>All Staff Early</t>
  </si>
  <si>
    <t>FORM 2</t>
  </si>
  <si>
    <t>TPUM - 2022</t>
  </si>
  <si>
    <t>Address or Location (New Data)</t>
  </si>
  <si>
    <t>American Samoa</t>
  </si>
  <si>
    <t xml:space="preserve">Lakina </t>
  </si>
  <si>
    <t>Pago Pago, Samoa (American)</t>
  </si>
  <si>
    <t>Fiji Mission</t>
  </si>
  <si>
    <t>Lautoka</t>
  </si>
  <si>
    <t>M.T. Khan Road, Waiyavi Stage 2, Lautoka</t>
  </si>
  <si>
    <t>Lewa</t>
  </si>
  <si>
    <t>Lewa Village, Nadarivatu</t>
  </si>
  <si>
    <t>Mana</t>
  </si>
  <si>
    <t>Mana Island</t>
  </si>
  <si>
    <t>Nagigi</t>
  </si>
  <si>
    <t>Nagigi Village, Savusavu, Vanua Levu</t>
  </si>
  <si>
    <t>Naqaqa (Previous name Fulton Primary)</t>
  </si>
  <si>
    <t>Namara, Saivou, Ra</t>
  </si>
  <si>
    <t>Naqarawai</t>
  </si>
  <si>
    <t>Naqarawai Village, Namosi, Viti Levu</t>
  </si>
  <si>
    <t>Naqia</t>
  </si>
  <si>
    <t>Naqia Village, Wainibuka, Tailevu, Viti Levu</t>
  </si>
  <si>
    <t>Navesau</t>
  </si>
  <si>
    <t>Wainibuka, Tailevu, Viti Levu</t>
  </si>
  <si>
    <t>Nelson Palmer Memorial</t>
  </si>
  <si>
    <t>Waiyala, Navosa, Viti Levu</t>
  </si>
  <si>
    <t>Suva Adventist College</t>
  </si>
  <si>
    <t>Lot 1, Isa Lei Road, Lami, Suva, Viti Levu</t>
  </si>
  <si>
    <t>Suva Adventist Primary</t>
  </si>
  <si>
    <t>37 Queens Road, Lami, Suva, Viti Levu</t>
  </si>
  <si>
    <t>Vatuvonu Adventist Primary</t>
  </si>
  <si>
    <t>Buca Bay, Vanua Levu</t>
  </si>
  <si>
    <t>Wainunu</t>
  </si>
  <si>
    <t>Nakabuta Village, Bua, Vanua Levu</t>
  </si>
  <si>
    <t>Kiribati and Nauru Mission</t>
  </si>
  <si>
    <t>Kauma Adventist High School</t>
  </si>
  <si>
    <t>Kauma, Abermama, Kiribati</t>
  </si>
  <si>
    <t>Betio SDA Pre-School</t>
  </si>
  <si>
    <t>Betio, Tarawa, Kiribati</t>
  </si>
  <si>
    <t>Korobu SDA Grammar Pre School</t>
  </si>
  <si>
    <t>Korobu Tarawa, Kiribati</t>
  </si>
  <si>
    <t>Ronnita Pre-School</t>
  </si>
  <si>
    <t>Tabonikabauea SDA Pre-School</t>
  </si>
  <si>
    <t>Tarawa, Kiribati</t>
  </si>
  <si>
    <t>Samoa Mission</t>
  </si>
  <si>
    <t>Samoa Adventist  (College)</t>
  </si>
  <si>
    <t>Apia, Samoa (Western)</t>
  </si>
  <si>
    <t>Siufaga Adventist Primary</t>
  </si>
  <si>
    <t>Siufaga, Savaii, Samoa (Western)</t>
  </si>
  <si>
    <t>Solomon Islands Mission</t>
  </si>
  <si>
    <t>A'au Adventist Primary School</t>
  </si>
  <si>
    <t>Aboru Adventist Primary School (Ext A'Au)</t>
  </si>
  <si>
    <t>Makira, , Ulawa Province</t>
  </si>
  <si>
    <t>Anata Adventist Primary School</t>
  </si>
  <si>
    <t>Choiseul Province, Solomon Islands</t>
  </si>
  <si>
    <t>Areatakiki Adventist Primary School</t>
  </si>
  <si>
    <t>Guadalacanal, Solomon Islands</t>
  </si>
  <si>
    <t>Aruligo Adventist Primary School (Ext Kakabona and Sasa)</t>
  </si>
  <si>
    <t>Atoifi Adventist Primary School (Ext Kafrum)</t>
  </si>
  <si>
    <t>Malaita, Solomon Islands</t>
  </si>
  <si>
    <t>Babala Adventist Primary School (Ext Ligi)</t>
  </si>
  <si>
    <t>Bareho Adventist Primary School</t>
  </si>
  <si>
    <t>Western Province, Solomon Islands</t>
  </si>
  <si>
    <t>Batuna Adventist Primary School (Ext Ketoketo)</t>
  </si>
  <si>
    <t>Honiara, Solomon Islands</t>
  </si>
  <si>
    <t>Beka Beka Adventist Community High School</t>
  </si>
  <si>
    <t>Betikama Adventist College</t>
  </si>
  <si>
    <t>Bili Adventist Primary School</t>
  </si>
  <si>
    <t>Marovo Lagoon, Western Province</t>
  </si>
  <si>
    <t>Boboe Adventist Primary School</t>
  </si>
  <si>
    <t>Buinitusu Adventist Primary School</t>
  </si>
  <si>
    <t>Bulungali Adventist Primary School</t>
  </si>
  <si>
    <t>Malaita Province, Solomon Islands</t>
  </si>
  <si>
    <t>Buri Adventist Primary School</t>
  </si>
  <si>
    <t>Burns Creek Adventist Community High School</t>
  </si>
  <si>
    <t>Buruku Adventist Community High School</t>
  </si>
  <si>
    <t>Ghatere Adventist Primary School</t>
  </si>
  <si>
    <t>Ghobua Adventist Community High School</t>
  </si>
  <si>
    <t>Gwaunasu Adventist Community High School</t>
  </si>
  <si>
    <t>Haiparia Adventist Primary School</t>
  </si>
  <si>
    <t>Hinakole Adventist Primary School</t>
  </si>
  <si>
    <t>Horohana Adventist Primary School</t>
  </si>
  <si>
    <t>Hovi Adventist Primary School (Ext Kupikolo)</t>
  </si>
  <si>
    <t>Isabel Province, Solomon Islands</t>
  </si>
  <si>
    <t>Imbo Adventist Primary School</t>
  </si>
  <si>
    <t>Iriri Adventist Primary School</t>
  </si>
  <si>
    <t>Jack Harbour Adventist Primary School</t>
  </si>
  <si>
    <t>Jare Adventist Primary School</t>
  </si>
  <si>
    <t>Choiseul</t>
  </si>
  <si>
    <t>Jella Adventist Primary School</t>
  </si>
  <si>
    <t>Jones  Adventist Primary School</t>
  </si>
  <si>
    <t>Jones Adventist College</t>
  </si>
  <si>
    <t>Kafolulae Adventist Primary School</t>
  </si>
  <si>
    <t>Malaita  Province, Solomon Islands</t>
  </si>
  <si>
    <t>Katurasele Adventist Primary School (Ext Tunoe)</t>
  </si>
  <si>
    <t>Kaza Adventist Primary School</t>
  </si>
  <si>
    <t>Kokete Adventist Primary School (2 Ext Jugha, Tandove)</t>
  </si>
  <si>
    <t>Kopiu Adventist Community High School</t>
  </si>
  <si>
    <t>Kukele Adventist Community High School</t>
  </si>
  <si>
    <t>Kukudu Adventist College</t>
  </si>
  <si>
    <t>Kukudu Adventist Primary School</t>
  </si>
  <si>
    <t>Kukum Adventist Community High School (Ext Ravulomata)</t>
  </si>
  <si>
    <t>Kwailabesi Adventist Primary School</t>
  </si>
  <si>
    <t>Kwarifau Adventist Primary School</t>
  </si>
  <si>
    <t>Lokuru Adventist Primary School (Ext Baniata)</t>
  </si>
  <si>
    <t>Rendova Is; Western Province</t>
  </si>
  <si>
    <t>Luluga Adventist Community High School</t>
  </si>
  <si>
    <t>Manafaeni Adventist Primary School</t>
  </si>
  <si>
    <t>Mano Adventist Primary School (NewValley)</t>
  </si>
  <si>
    <t>Mase Adventist Primary School</t>
  </si>
  <si>
    <t>Mataga Adventist Primary School</t>
  </si>
  <si>
    <t>Mataiho Adventist Primary School</t>
  </si>
  <si>
    <t>Rendel Province, Solomon Islandsd</t>
  </si>
  <si>
    <t>Mendina Adventist Primary School</t>
  </si>
  <si>
    <t>Moah Adventist Primary School</t>
  </si>
  <si>
    <t>Mondo Adventist Primary School (Keigol)</t>
  </si>
  <si>
    <t>Mt Beata Primary School</t>
  </si>
  <si>
    <t>Naha Adventist Primary School (Exts Mt Beata and N.Z.Camp)</t>
  </si>
  <si>
    <t>Nalei Adventist Primary School</t>
  </si>
  <si>
    <t>Namorako Adventist Primary School</t>
  </si>
  <si>
    <t>Nela Adventist Primary School</t>
  </si>
  <si>
    <t>Ngonihau Adventist Community High School</t>
  </si>
  <si>
    <t>Niuleni Adventist Primary School</t>
  </si>
  <si>
    <t>Palm Drive Adventist Primary School</t>
  </si>
  <si>
    <t>Patuboliboli Adventist Primary School</t>
  </si>
  <si>
    <t>Patupaele Adventist Community High School</t>
  </si>
  <si>
    <t>Peava Adventist Primary School</t>
  </si>
  <si>
    <t>Penjuku Adventist Primary School (Ext Sangeona)</t>
  </si>
  <si>
    <t>Posarae Adventist Primary School (Ext Purina)</t>
  </si>
  <si>
    <t>Puzivai Adventist Community High School (Ext Gorabara)</t>
  </si>
  <si>
    <t>Ramata Adventist Primary School</t>
  </si>
  <si>
    <t>North New  Georgia, Western Province</t>
  </si>
  <si>
    <t>Rate Adventist Community High School</t>
  </si>
  <si>
    <t>Ravulomata Adventist Primary School</t>
  </si>
  <si>
    <t>Rummo Adventist Community High School (Ext Battle Creek)</t>
  </si>
  <si>
    <t>Ruruvai Adventist Primary School  (Ext  Ghoghobe)</t>
  </si>
  <si>
    <t>Salamarao Adventist Primary School</t>
  </si>
  <si>
    <t>Solosaia Adventist Primary School</t>
  </si>
  <si>
    <t>Sombiro Adventist Primary School</t>
  </si>
  <si>
    <t>Sukiki Adventist Primary School (Ext Oreta)</t>
  </si>
  <si>
    <t>Sunrise Adventist Primary School (ExtGhoghobe)</t>
  </si>
  <si>
    <t>Tagibangara Adventist Primary School (Ext Kukele)</t>
  </si>
  <si>
    <t>Taifala Adventist Primary School</t>
  </si>
  <si>
    <t>East Kwaio, Malaita Province</t>
  </si>
  <si>
    <t>Talakali Adventist Community High School</t>
  </si>
  <si>
    <t>Taora Adventist Primary School</t>
  </si>
  <si>
    <t>Tarama Adventist Primary School</t>
  </si>
  <si>
    <t>Tau Adventist Community High School</t>
  </si>
  <si>
    <t>Tavutavu Adventist Primary School</t>
  </si>
  <si>
    <t>Telina Adventist Primary School</t>
  </si>
  <si>
    <t>Tenakoga Adventist Community High School</t>
  </si>
  <si>
    <t>Tetemara Adventist Primary School</t>
  </si>
  <si>
    <t>Tirongo Adventist Primary School</t>
  </si>
  <si>
    <t>Tombe Adventist Primary School</t>
  </si>
  <si>
    <t>Townend Adventist Primary School (Ext Tekoa)</t>
  </si>
  <si>
    <t>Auki, Malaita Province</t>
  </si>
  <si>
    <t>Tuki Adventist Primary School</t>
  </si>
  <si>
    <t>Kolombangara Is; Western Province</t>
  </si>
  <si>
    <t>Ulona Adventist Primary School</t>
  </si>
  <si>
    <t>Uluga Adventist Primary Schools</t>
  </si>
  <si>
    <t>Umaki Adventist Primary School (Ext Lobo)</t>
  </si>
  <si>
    <t>Vare Tutty Adventist Primary School</t>
  </si>
  <si>
    <t>Vella Ika Vella, Western Province</t>
  </si>
  <si>
    <t>Varu Adventist Primary School</t>
  </si>
  <si>
    <t>Varuga Adventist Primary School (Ext Name?)</t>
  </si>
  <si>
    <t>Vavanga Adventist Primary School</t>
  </si>
  <si>
    <t>Veraligi Adventist Primary School (Ext Falasi)</t>
  </si>
  <si>
    <t>Veramogho Adventist Primary School</t>
  </si>
  <si>
    <t>Tonga Mission</t>
  </si>
  <si>
    <t>Beulah College</t>
  </si>
  <si>
    <t>Vaini, Tongatapu, Tonga</t>
  </si>
  <si>
    <t>Beulah Primary</t>
  </si>
  <si>
    <t>Nukuálofa, Tonga</t>
  </si>
  <si>
    <t>Hilliard Primary (Memorial School)</t>
  </si>
  <si>
    <t>Mizpah Adventist High School</t>
  </si>
  <si>
    <t>Neiafu, Vava'u, Tonga</t>
  </si>
  <si>
    <t>Tuvalu Mission</t>
  </si>
  <si>
    <t>Funafuti Adventist Primary</t>
  </si>
  <si>
    <t>Vaiaku, Funafuti Is; Tuvalu</t>
  </si>
  <si>
    <t>Vanuatu Mission</t>
  </si>
  <si>
    <t>Amapelao Adventist School</t>
  </si>
  <si>
    <t>68X7+WVH, Port Vila, Vanuatu</t>
  </si>
  <si>
    <t>Aore Adventist Academy</t>
  </si>
  <si>
    <t>Luganville Santo</t>
  </si>
  <si>
    <t>Baiap Adventist Primary School</t>
  </si>
  <si>
    <t>Baiap Village, West Ambryn</t>
  </si>
  <si>
    <t>Battle Creek Adventist Primary School</t>
  </si>
  <si>
    <t>Battle Creek Adventist Primary School (no enrolment for 2017)</t>
  </si>
  <si>
    <t>Tefali Village, Paama</t>
  </si>
  <si>
    <t>Enekis Adventist Primary School</t>
  </si>
  <si>
    <t>Lepuku Village, North Tanna</t>
  </si>
  <si>
    <t>Entan-Vui Adventist Primary School</t>
  </si>
  <si>
    <t>Entan-Vui (Hebron) SDA School</t>
  </si>
  <si>
    <t>Hebron Villge , North Tanna</t>
  </si>
  <si>
    <t>Epauto Adventist Senopr Secondary School</t>
  </si>
  <si>
    <t>Vila, Vanuatu</t>
  </si>
  <si>
    <t>Fokona Adventist Primary School</t>
  </si>
  <si>
    <t>Britano, Manples, Port Vila</t>
  </si>
  <si>
    <t>Fonteng Adventist Primary School</t>
  </si>
  <si>
    <t>Fonteng Village, North Ambrym</t>
  </si>
  <si>
    <t>Galilee Adventist Primary School</t>
  </si>
  <si>
    <t>Galilee Village, Central Malekula</t>
  </si>
  <si>
    <t>Kwataparen Adventist Junior Secondary School</t>
  </si>
  <si>
    <t>Kwataparen Village, South Tanna</t>
  </si>
  <si>
    <t>Lalinda Adventist Primary School</t>
  </si>
  <si>
    <t>West Ambrym</t>
  </si>
  <si>
    <t>Leaur Adventist Primary School</t>
  </si>
  <si>
    <t>Middlebush, Tanna</t>
  </si>
  <si>
    <t>Lekan Adventist Primary School</t>
  </si>
  <si>
    <t>Malekula North West</t>
  </si>
  <si>
    <t>-</t>
  </si>
  <si>
    <t>Linbul Adventist Primary School</t>
  </si>
  <si>
    <t>Linbul Village, North Ambrym</t>
  </si>
  <si>
    <t>Loukaru  Adventist Primary School</t>
  </si>
  <si>
    <t>Lowenata Adventist Primary School</t>
  </si>
  <si>
    <t>Lovenyalu, North East Tanna</t>
  </si>
  <si>
    <t>Luganville Adventist Primary School</t>
  </si>
  <si>
    <t>Sarakata, Santo</t>
  </si>
  <si>
    <t>Malo Adventist Primary School</t>
  </si>
  <si>
    <t xml:space="preserve"> Amapelao, Malo Island, Santo</t>
  </si>
  <si>
    <t>Malua Bay Adventist School</t>
  </si>
  <si>
    <t>Malua Bay Village, NW Malekula</t>
  </si>
  <si>
    <t>Mamau Adventist Primary School</t>
  </si>
  <si>
    <t>Mamau, Teouma, Port Vila</t>
  </si>
  <si>
    <t>Maranatha Adventist Junior Secondary School</t>
  </si>
  <si>
    <t>Maranatha, West Ambryn</t>
  </si>
  <si>
    <t>Matafanga Adventist Primary School</t>
  </si>
  <si>
    <t>Gaua, Torba Province</t>
  </si>
  <si>
    <t>Olwi Adventist Primary School</t>
  </si>
  <si>
    <t>Black Sands, Port Vila</t>
  </si>
  <si>
    <t>Parker Adventist Primary School</t>
  </si>
  <si>
    <t>Port Quimi Adventist Junior Secondary School</t>
  </si>
  <si>
    <t>Port Quimi, South Epi</t>
  </si>
  <si>
    <t>Riseshine Adventist Primary School</t>
  </si>
  <si>
    <t>Riseshime Adventist School</t>
  </si>
  <si>
    <t>Sise Adventist Primary School</t>
  </si>
  <si>
    <t>Pama Is.</t>
  </si>
  <si>
    <t>Susana Mate Adventist Primary School</t>
  </si>
  <si>
    <t>Mate Village, Central Epi</t>
  </si>
  <si>
    <t>Vanuebulu Adventist primary school</t>
  </si>
  <si>
    <t>Vila Number 2 SDA Primary</t>
  </si>
  <si>
    <t>Port Vila</t>
  </si>
  <si>
    <t>Winn SDA Primary School</t>
  </si>
  <si>
    <t>Winn Village, NW Malekula</t>
  </si>
  <si>
    <t>Count Combined schools twice because it is actually a primary and a secondary school.</t>
  </si>
  <si>
    <t>FORM 3</t>
  </si>
  <si>
    <t xml:space="preserve">NAME OF CONFERENCE or MISSION:  </t>
  </si>
  <si>
    <t>TPUM 2022</t>
  </si>
  <si>
    <t>Pre-Primary</t>
  </si>
  <si>
    <t>baptisms</t>
  </si>
  <si>
    <t>Ghobua Adventist Primary School</t>
  </si>
  <si>
    <t>Imbo Adventist Community High School</t>
  </si>
  <si>
    <t>Kukum Adventist Primary School (Ext Ravulomata)</t>
  </si>
  <si>
    <t>Luluga Adventist Primary School</t>
  </si>
  <si>
    <t>New Valley (Mano)</t>
  </si>
  <si>
    <t>Rate Adventist Primary School</t>
  </si>
  <si>
    <t>Rummo Adventist Primary School (Ext Battle Creek)</t>
  </si>
  <si>
    <t>Tau Adventist Primary School</t>
  </si>
  <si>
    <t>tau adventist community high school</t>
  </si>
  <si>
    <t>Townend Adventist Community High School (Ext Tekoa)</t>
  </si>
  <si>
    <t>Amapelao  Adventist School</t>
  </si>
  <si>
    <t xml:space="preserve">                                                                                                                                                                                                                                                                                                                                                                                                      </t>
  </si>
  <si>
    <t>Vanuebulu Adventist Primary School</t>
  </si>
  <si>
    <t xml:space="preserve">Vila Number 2 Adventist Primary School </t>
  </si>
  <si>
    <t>Winn Adventist Primary School</t>
  </si>
  <si>
    <t>All primary</t>
  </si>
  <si>
    <t>All Secondary</t>
  </si>
  <si>
    <t>Total Students enrolled</t>
  </si>
  <si>
    <t>remember to count combined schools as 2</t>
  </si>
  <si>
    <t>If school lines changes, make sure Table 7 GC, is updated</t>
  </si>
  <si>
    <t>TPUM  2022</t>
  </si>
  <si>
    <t xml:space="preserve"> (FTE) Teachers SDA</t>
  </si>
  <si>
    <t>2 numbers must be equal</t>
  </si>
  <si>
    <t>All staff</t>
  </si>
  <si>
    <t>Non Teach Staff</t>
  </si>
  <si>
    <t>Teaching Staff</t>
  </si>
  <si>
    <t>ANNUAL STATISTICAL REPORT to GC - 2022</t>
  </si>
  <si>
    <t>COLLEGES + VOCATIONAL SCHOOLS</t>
  </si>
  <si>
    <t>A</t>
  </si>
  <si>
    <t>GENERAL</t>
  </si>
  <si>
    <t>Name of Institution:</t>
  </si>
  <si>
    <t>Date of report:</t>
  </si>
  <si>
    <t>Conference Union or Mission:</t>
  </si>
  <si>
    <t>Principal's Name and/or signature:</t>
  </si>
  <si>
    <t>Dr Kerri-Lee Krause</t>
  </si>
  <si>
    <t xml:space="preserve">Prof Teatulohi Matainaho </t>
  </si>
  <si>
    <t>Dr Ronald Stone</t>
  </si>
  <si>
    <t>Mt Lester Asugeni</t>
  </si>
  <si>
    <t>Jennifer Litau</t>
  </si>
  <si>
    <t>Formulas, not to be deleted</t>
  </si>
  <si>
    <t>Mr Peter Safue</t>
  </si>
  <si>
    <t>Mr Ibi Drelly</t>
  </si>
  <si>
    <t>Pr David Garrard</t>
  </si>
  <si>
    <t>Day School?</t>
  </si>
  <si>
    <t>Mark with 1</t>
  </si>
  <si>
    <t>Boarding School?</t>
  </si>
  <si>
    <t>If Tertiary</t>
  </si>
  <si>
    <t>Use these empty columns to link to Praveen's sheet if no data is required</t>
  </si>
  <si>
    <t>If Vocational</t>
  </si>
  <si>
    <t>Institution Accredited by  (board of regents) local accrediting body?</t>
  </si>
  <si>
    <t>Supported by Church ONLY?</t>
  </si>
  <si>
    <t>Supported by Church and goverment?</t>
  </si>
  <si>
    <t>Bible is integral part of curriculum</t>
  </si>
  <si>
    <t>SPD   Avondale</t>
  </si>
  <si>
    <t>SPD    PAU</t>
  </si>
  <si>
    <t>TPUM Fulton</t>
  </si>
  <si>
    <t>TPUM Atoifi</t>
  </si>
  <si>
    <t>PNGUM Sonoma</t>
  </si>
  <si>
    <t>TOTAL COLLEGES</t>
  </si>
  <si>
    <t>Vocational Schools</t>
  </si>
  <si>
    <t>TPUM Afatura</t>
  </si>
  <si>
    <t>TPUM Batuna</t>
  </si>
  <si>
    <t>AUC Mamarapha</t>
  </si>
  <si>
    <t>B</t>
  </si>
  <si>
    <t>ENROLMENT</t>
  </si>
  <si>
    <t>PY numbers</t>
  </si>
  <si>
    <t>Total number of students enrolled during school year</t>
  </si>
  <si>
    <t>Number of SDA students</t>
  </si>
  <si>
    <t>Number of non-SDA students</t>
  </si>
  <si>
    <t>Students baptised during the current year</t>
  </si>
  <si>
    <t>Total number of graduates for the current year</t>
  </si>
  <si>
    <t>C</t>
  </si>
  <si>
    <t>STAFF</t>
  </si>
  <si>
    <r>
      <t xml:space="preserve">Total number of lecturers / teachers </t>
    </r>
    <r>
      <rPr>
        <sz val="8"/>
        <color indexed="10"/>
        <rFont val="Calibri"/>
        <family val="2"/>
      </rPr>
      <t>(Full-time equivalent FTE)</t>
    </r>
  </si>
  <si>
    <r>
      <t xml:space="preserve">Number of SDA teachers.lecturers </t>
    </r>
    <r>
      <rPr>
        <sz val="8"/>
        <color indexed="10"/>
        <rFont val="Calibri"/>
        <family val="2"/>
      </rPr>
      <t>(Full-time equivalent)</t>
    </r>
  </si>
  <si>
    <r>
      <t xml:space="preserve">Number of non-SDA teachers/lecturers </t>
    </r>
    <r>
      <rPr>
        <sz val="8"/>
        <color indexed="10"/>
        <rFont val="Calibri"/>
        <family val="2"/>
      </rPr>
      <t>(Full-time equivalent)</t>
    </r>
  </si>
  <si>
    <r>
      <t xml:space="preserve">Number of non-teaching staff </t>
    </r>
    <r>
      <rPr>
        <sz val="8"/>
        <color indexed="10"/>
        <rFont val="Calibri"/>
        <family val="2"/>
      </rPr>
      <t>(Full-time equivalent FTE)</t>
    </r>
  </si>
  <si>
    <r>
      <t xml:space="preserve">Number of teaching staff who graduated from an SDA college or university  </t>
    </r>
    <r>
      <rPr>
        <sz val="8"/>
        <color indexed="10"/>
        <rFont val="Calibri"/>
        <family val="2"/>
      </rPr>
      <t>(Full time equivalent)</t>
    </r>
  </si>
  <si>
    <t>Number of lecturers holding a state teaching certificate</t>
  </si>
  <si>
    <t>Number of lecturers holding SDA denominational teaching certificate</t>
  </si>
  <si>
    <t>Number of teaching staff holding ANY DEGREE from any tertiary institution (FTE)</t>
  </si>
  <si>
    <t>E</t>
  </si>
  <si>
    <t>COURSE ENROLMENT NUMBERS</t>
  </si>
  <si>
    <t>COLLEGES</t>
  </si>
  <si>
    <t xml:space="preserve">Theology </t>
  </si>
  <si>
    <t>Religion</t>
  </si>
  <si>
    <t>Teacher Education</t>
  </si>
  <si>
    <t xml:space="preserve">Business </t>
  </si>
  <si>
    <t>Accounting, Marketing, Office Administration, Secretarial</t>
  </si>
  <si>
    <t>Humanities and arts</t>
  </si>
  <si>
    <t>Languages, Music, Art, etc</t>
  </si>
  <si>
    <t>Natural and Pure Sciences</t>
  </si>
  <si>
    <t>Maths, Biology, Chemistry</t>
  </si>
  <si>
    <t>Health</t>
  </si>
  <si>
    <t>Nursing, Medicine, Physical therapy, etc.</t>
  </si>
  <si>
    <t>Added by Sonya to balance with student numbers</t>
  </si>
  <si>
    <t>Applied Sciences</t>
  </si>
  <si>
    <t>Vocational and/or Technical training (Outdoor Rec etc)</t>
  </si>
  <si>
    <t>Social Sciences</t>
  </si>
  <si>
    <t>History, Psychology, etc</t>
  </si>
  <si>
    <t>Other</t>
  </si>
  <si>
    <t>VOCATIONAL  SCHOOLS</t>
  </si>
  <si>
    <t xml:space="preserve">TOTAL </t>
  </si>
  <si>
    <t>Religion, Theology, Bible worker, Trainee Ministers</t>
  </si>
  <si>
    <t>Accounting, Marketing, Office Admin, Secretarial, Typing</t>
  </si>
  <si>
    <t>Nursing, Physical therapy, Care Worker, etc.</t>
  </si>
  <si>
    <t>Vocational and/or Technical training</t>
  </si>
  <si>
    <t>Building, Carpentry, Home Ec, Sewing, Mechanics, Agriculture</t>
  </si>
  <si>
    <t>Control - should equal students enrolled</t>
  </si>
  <si>
    <t>STUDENTS BY LEVEL</t>
  </si>
  <si>
    <t>HEADCOUNT</t>
  </si>
  <si>
    <t xml:space="preserve">Undergraduate </t>
  </si>
  <si>
    <t>(Bachelor's degree level)</t>
  </si>
  <si>
    <t xml:space="preserve">Graduate/Postgraduate </t>
  </si>
  <si>
    <t>(Master, Doctoral)</t>
  </si>
  <si>
    <t>Professional</t>
  </si>
  <si>
    <t>(Medicine, Dentistry, Pharmacy)</t>
  </si>
  <si>
    <t>Vocational Education</t>
  </si>
  <si>
    <t>South Pacific Division</t>
  </si>
  <si>
    <r>
      <t>Division Summary of</t>
    </r>
    <r>
      <rPr>
        <b/>
        <sz val="18"/>
        <color indexed="10"/>
        <rFont val="Calibri"/>
        <family val="2"/>
      </rPr>
      <t xml:space="preserve"> Schools, Instructional Units, Teachers and Students</t>
    </r>
  </si>
  <si>
    <t>Self populating</t>
  </si>
  <si>
    <t>ALL SCHOOLS, UNIVERSITIES AND COLLEGES</t>
  </si>
  <si>
    <t>NOW LINKED ACCORDING TO GC Distributions</t>
  </si>
  <si>
    <t>Union /</t>
  </si>
  <si>
    <t>Number of Schools</t>
  </si>
  <si>
    <t>Number of Teachers (FTE)</t>
  </si>
  <si>
    <t>Number of Students</t>
  </si>
  <si>
    <t>Attached Field</t>
  </si>
  <si>
    <t>Prim.</t>
  </si>
  <si>
    <t>Sec.</t>
  </si>
  <si>
    <t>W.Tr.</t>
  </si>
  <si>
    <t>Tert.</t>
  </si>
  <si>
    <t>Sec</t>
  </si>
  <si>
    <t>W. Tr</t>
  </si>
  <si>
    <t>Tert</t>
  </si>
  <si>
    <t>AUC</t>
  </si>
  <si>
    <t>NZPUC</t>
  </si>
  <si>
    <t>PNGUM</t>
  </si>
  <si>
    <t>TPUM</t>
  </si>
  <si>
    <t>DIVISION TOTALS</t>
  </si>
  <si>
    <t>Control</t>
  </si>
  <si>
    <t>Teachers</t>
  </si>
  <si>
    <t>Students balance with GC Database</t>
  </si>
  <si>
    <r>
      <t>Summary of</t>
    </r>
    <r>
      <rPr>
        <b/>
        <sz val="10"/>
        <color indexed="10"/>
        <rFont val="Geneva"/>
      </rPr>
      <t xml:space="preserve"> Tertiary School Statistics </t>
    </r>
    <r>
      <rPr>
        <b/>
        <sz val="10"/>
        <rFont val="Geneva"/>
      </rPr>
      <t>by Institution</t>
    </r>
  </si>
  <si>
    <t>Self-populating</t>
  </si>
  <si>
    <t>UNIVERSITIES + COLLEGES</t>
  </si>
  <si>
    <t>School Identifier</t>
  </si>
  <si>
    <t>Avondale</t>
  </si>
  <si>
    <t>Fulton</t>
  </si>
  <si>
    <t>Atoifi</t>
  </si>
  <si>
    <t>PAU</t>
  </si>
  <si>
    <t>Sonoma</t>
  </si>
  <si>
    <t>Accredited by Board of Regents (local accrediting body)</t>
  </si>
  <si>
    <t>Total number of teachers (FTE)</t>
  </si>
  <si>
    <t>SDA teachers (FTE)</t>
  </si>
  <si>
    <t>Non-SDA teachers (FTE)</t>
  </si>
  <si>
    <t>Non-teaching personnel (FTE)</t>
  </si>
  <si>
    <t>Keep these for comparing with GC Database</t>
  </si>
  <si>
    <t>Teachers who graduated from SDA tertiary institutions (colleges/universities) (FTE)</t>
  </si>
  <si>
    <t>Total number of students (opening enrollment)</t>
  </si>
  <si>
    <t>GC PNGUM</t>
  </si>
  <si>
    <t>SDA students (baptised or having one or both SDA parents)</t>
  </si>
  <si>
    <t>Balances with GC Database!</t>
  </si>
  <si>
    <t>Non-SDA students</t>
  </si>
  <si>
    <t>Students baptised during the school year</t>
  </si>
  <si>
    <t>Students enrolled in theology/religion</t>
  </si>
  <si>
    <t>Students enrolled in education/teaching</t>
  </si>
  <si>
    <t>Students enrolled in business/accounting marketing/office administration</t>
  </si>
  <si>
    <t>Students enrolled in humanities and arts (languages/music/art/etc.)</t>
  </si>
  <si>
    <t>Students enrolled in natural and pure sciences (math/biology/chemistry/etc.)</t>
  </si>
  <si>
    <t>Students enrolled in health (nursing/medicine/physical therapy/etc.)</t>
  </si>
  <si>
    <t>Students enrolled in applied science (vocational/technical)</t>
  </si>
  <si>
    <t>Students enrolled in social science (history/psychology/etc.)</t>
  </si>
  <si>
    <t>Students enrolled in other</t>
  </si>
  <si>
    <t>Total number of graduates</t>
  </si>
  <si>
    <t>Should be equal to line 16 - Total of students enrolled = Sonya's Check</t>
  </si>
  <si>
    <t>TEXT ONLY</t>
  </si>
  <si>
    <t>Summary of Division Worker-Training School Statistics by Union</t>
  </si>
  <si>
    <t xml:space="preserve">Self-Populating </t>
  </si>
  <si>
    <r>
      <t xml:space="preserve">AUC  </t>
    </r>
    <r>
      <rPr>
        <b/>
        <sz val="10"/>
        <color indexed="10"/>
        <rFont val="Geneva"/>
      </rPr>
      <t>MAMARAPHA</t>
    </r>
  </si>
  <si>
    <r>
      <t xml:space="preserve">TPUM </t>
    </r>
    <r>
      <rPr>
        <b/>
        <sz val="10"/>
        <color indexed="10"/>
        <rFont val="Geneva"/>
      </rPr>
      <t xml:space="preserve">BATUNA </t>
    </r>
  </si>
  <si>
    <t>Total number of schools</t>
  </si>
  <si>
    <t>Schools supported by the church without government assistance</t>
  </si>
  <si>
    <t>Schools with government and church support</t>
  </si>
  <si>
    <t>Schools with Bible as an integral part of the curriculum</t>
  </si>
  <si>
    <t>Teachers who graduated from SDA tertiary institutions (colleges/universities)</t>
  </si>
  <si>
    <t>Teachers holding state teaching certificates (All must have state certificate)</t>
  </si>
  <si>
    <t>Teachers holding SDA denominational teaching certificates</t>
  </si>
  <si>
    <t>Teachers holding a degree</t>
  </si>
  <si>
    <t>Non-teaching personnel</t>
  </si>
  <si>
    <t xml:space="preserve">Total number of students </t>
  </si>
  <si>
    <t>SDA students</t>
  </si>
  <si>
    <t>Students enrolled in ministerial/Bible program</t>
  </si>
  <si>
    <t>Students enrolled in teacher training program</t>
  </si>
  <si>
    <t>Students enrolled in business/accounting program</t>
  </si>
  <si>
    <t>Students enrolled in nurses’ training program</t>
  </si>
  <si>
    <t>Students enrolled in vocational/technical program (Applied Science)</t>
  </si>
  <si>
    <t>Students enrolled in other programs (Building, Carpentry, Home Ec, Mechanics, Agriculture)</t>
  </si>
  <si>
    <t>Graduates from worker-training programs</t>
  </si>
  <si>
    <t>TABLE 5 (SPD)</t>
  </si>
  <si>
    <r>
      <t xml:space="preserve">Summary of Division </t>
    </r>
    <r>
      <rPr>
        <b/>
        <sz val="10"/>
        <color indexed="10"/>
        <rFont val="Geneva"/>
      </rPr>
      <t>Worker-Training Sc</t>
    </r>
    <r>
      <rPr>
        <b/>
        <sz val="10"/>
        <rFont val="Geneva"/>
      </rPr>
      <t>hool Statistics by Union</t>
    </r>
  </si>
  <si>
    <r>
      <t xml:space="preserve">TPUM </t>
    </r>
    <r>
      <rPr>
        <b/>
        <sz val="10"/>
        <color indexed="10"/>
        <rFont val="Geneva"/>
      </rPr>
      <t>AFATURA BATUNA ATOIFI</t>
    </r>
  </si>
  <si>
    <r>
      <t>Summary of Division</t>
    </r>
    <r>
      <rPr>
        <b/>
        <sz val="10"/>
        <color indexed="10"/>
        <rFont val="Geneva"/>
      </rPr>
      <t xml:space="preserve"> Secondary School </t>
    </r>
    <r>
      <rPr>
        <b/>
        <sz val="10"/>
        <rFont val="Geneva"/>
      </rPr>
      <t>Statistics by Union</t>
    </r>
  </si>
  <si>
    <t>HIGH SCHOOLS BY UNIONS</t>
  </si>
  <si>
    <t>Boarding schools</t>
  </si>
  <si>
    <t>SDA accredited schools</t>
  </si>
  <si>
    <t xml:space="preserve">Total number of teachers </t>
  </si>
  <si>
    <t xml:space="preserve">SDA teachers </t>
  </si>
  <si>
    <t xml:space="preserve">Non-SDA teachers </t>
  </si>
  <si>
    <t xml:space="preserve">Teachers holding state teaching certificates </t>
  </si>
  <si>
    <t xml:space="preserve">Teachers holding SDA denominational teaching certificates </t>
  </si>
  <si>
    <t>Total enrollment SECONDARY</t>
  </si>
  <si>
    <t>Total graduates for the current year</t>
  </si>
  <si>
    <t>Students enrolled in a specialised program</t>
  </si>
  <si>
    <r>
      <t>Division</t>
    </r>
    <r>
      <rPr>
        <b/>
        <sz val="14"/>
        <color indexed="10"/>
        <rFont val="Calibri"/>
        <family val="2"/>
      </rPr>
      <t xml:space="preserve"> Secondary School </t>
    </r>
    <r>
      <rPr>
        <b/>
        <sz val="14"/>
        <rFont val="Calibri"/>
        <family val="2"/>
      </rPr>
      <t>Statistics</t>
    </r>
  </si>
  <si>
    <t>Students</t>
  </si>
  <si>
    <t>Employees</t>
  </si>
  <si>
    <t>Students Baptised</t>
  </si>
  <si>
    <t>SDA Students</t>
  </si>
  <si>
    <t>Non SDA students</t>
  </si>
  <si>
    <t>Total Students</t>
  </si>
  <si>
    <t>FTE SDA teachers</t>
  </si>
  <si>
    <t>FTE Non SDA teachers</t>
  </si>
  <si>
    <t>Total teachers</t>
  </si>
  <si>
    <t>FTE Non-teaching personnel</t>
  </si>
  <si>
    <t>Total Personnel</t>
  </si>
  <si>
    <t>SELF P0PULATING except if lines in other spreadsheets changed</t>
  </si>
  <si>
    <t>Christchurch Adventist School</t>
  </si>
  <si>
    <t xml:space="preserve">Papaaroa Adventist College </t>
  </si>
  <si>
    <t xml:space="preserve">Collège Adventiste Tiarama
</t>
  </si>
  <si>
    <t>Solomon Island Mission</t>
  </si>
  <si>
    <t>Aruligo Adventist Community School</t>
  </si>
  <si>
    <t>Hovi Adventist Community High School</t>
  </si>
  <si>
    <t>Imbo Adventist Community high School</t>
  </si>
  <si>
    <t>CONTROLS from GC Table 6 - Secondary</t>
  </si>
  <si>
    <t>Boliu Adventist School</t>
  </si>
  <si>
    <t>Upper Nebilyer Adventist High</t>
  </si>
  <si>
    <t>Vatuvonu</t>
  </si>
  <si>
    <t>rate Adventist Community High School</t>
  </si>
  <si>
    <r>
      <t xml:space="preserve">Summary of Division </t>
    </r>
    <r>
      <rPr>
        <b/>
        <sz val="14"/>
        <color indexed="10"/>
        <rFont val="Geneva"/>
      </rPr>
      <t>Elementary School</t>
    </r>
    <r>
      <rPr>
        <b/>
        <sz val="14"/>
        <rFont val="Geneva"/>
      </rPr>
      <t xml:space="preserve"> Statistics </t>
    </r>
    <r>
      <rPr>
        <b/>
        <sz val="14"/>
        <color indexed="10"/>
        <rFont val="Geneva"/>
      </rPr>
      <t>by Union</t>
    </r>
  </si>
  <si>
    <t xml:space="preserve">PRIMARY </t>
  </si>
  <si>
    <r>
      <t>Total number of teachers</t>
    </r>
    <r>
      <rPr>
        <sz val="9"/>
        <color indexed="10"/>
        <rFont val="Geneva"/>
      </rPr>
      <t xml:space="preserve"> </t>
    </r>
  </si>
  <si>
    <t>SDA teachers</t>
  </si>
  <si>
    <t>Non-SDA teachers</t>
  </si>
  <si>
    <t>Teachers holding state teaching certificates</t>
  </si>
  <si>
    <t>SDA students (baptised or having one or both SDA parent)</t>
  </si>
  <si>
    <t>Students baptised during school year</t>
  </si>
  <si>
    <t>TABLE 32</t>
  </si>
  <si>
    <r>
      <rPr>
        <b/>
        <sz val="14"/>
        <rFont val="Calibri"/>
        <family val="2"/>
      </rPr>
      <t xml:space="preserve">SPD Trends in the Number of </t>
    </r>
    <r>
      <rPr>
        <b/>
        <sz val="14"/>
        <color indexed="10"/>
        <rFont val="Calibri"/>
        <family val="2"/>
      </rPr>
      <t>Seventh-day Adventist</t>
    </r>
    <r>
      <rPr>
        <b/>
        <sz val="14"/>
        <rFont val="Calibri"/>
        <family val="2"/>
      </rPr>
      <t xml:space="preserve"> Students</t>
    </r>
  </si>
  <si>
    <t>Attending Primary, Secondary, Worker-Training and Tertiary Schools</t>
  </si>
  <si>
    <t>per 1000 (M) Church Members</t>
  </si>
  <si>
    <t>SDA STUDENTS PER MEMBERS</t>
  </si>
  <si>
    <t>Date</t>
  </si>
  <si>
    <t>Division Church Membership</t>
  </si>
  <si>
    <t>Prim St./M</t>
  </si>
  <si>
    <t>Sec St./M</t>
  </si>
  <si>
    <t>Worker Training Students</t>
  </si>
  <si>
    <t>W. Tr. St./M</t>
  </si>
  <si>
    <t>Tertiary Students</t>
  </si>
  <si>
    <t>Tert St./M</t>
  </si>
  <si>
    <t>Total St. /M</t>
  </si>
  <si>
    <t>2014 text only</t>
  </si>
  <si>
    <t>2020 linked</t>
  </si>
  <si>
    <t>Add 2013 sometime.</t>
  </si>
  <si>
    <t>TABLE 33</t>
  </si>
  <si>
    <r>
      <t>SPD Trends in the Number of Students,</t>
    </r>
    <r>
      <rPr>
        <b/>
        <sz val="14"/>
        <color indexed="10"/>
        <rFont val="Calibri"/>
        <family val="2"/>
      </rPr>
      <t xml:space="preserve"> Seventh-day Adventist</t>
    </r>
    <r>
      <rPr>
        <b/>
        <sz val="14"/>
        <rFont val="Calibri"/>
        <family val="2"/>
      </rPr>
      <t xml:space="preserve"> and </t>
    </r>
    <r>
      <rPr>
        <b/>
        <sz val="14"/>
        <color indexed="10"/>
        <rFont val="Calibri"/>
        <family val="2"/>
      </rPr>
      <t>non-Seventh-day Adventist</t>
    </r>
  </si>
  <si>
    <t>SDA + NON SDA STUDENTS PER MEMBERS</t>
  </si>
  <si>
    <t>SELF POPULATING FROM OTHER SHEETS</t>
  </si>
  <si>
    <t>FORM 5</t>
  </si>
  <si>
    <t>Categories of Seventh-day Adventist Schools as expected by General Conference</t>
  </si>
  <si>
    <t>General Classification System</t>
  </si>
  <si>
    <t>G</t>
  </si>
  <si>
    <t>A tertiary-level institution offering one or more graduate degree programs under its own authority.</t>
  </si>
  <si>
    <t xml:space="preserve">A tertiary-level institution offering one or more baccalaureate degrees under its own authority. </t>
  </si>
  <si>
    <t>JC</t>
  </si>
  <si>
    <t>A tertiary-level institution offering less than four years of post-secondary studies (not leading to a baccalaureate degree).</t>
  </si>
  <si>
    <t>CS</t>
  </si>
  <si>
    <t>A complete secondary school (providing basic requirements for admission to tertiary institutions in the country).</t>
  </si>
  <si>
    <t xml:space="preserve">CSB </t>
  </si>
  <si>
    <t>A complete secondary school (providing basic requirements for admission to tertiary institutions in the country), with boarding facilities.</t>
  </si>
  <si>
    <t>PS</t>
  </si>
  <si>
    <t>A secondary school offering a partial program of studies (not providing basic requirements for admission to tertiary institutions in the country).</t>
  </si>
  <si>
    <t>WT</t>
  </si>
  <si>
    <t xml:space="preserve">An employee training school offering secondary-level and/or advanced studies. </t>
  </si>
  <si>
    <t>Accrediting Association of Seventh-day Adventist Schools, Colleges, and Universities</t>
  </si>
  <si>
    <t>Directory of Authorized Institutions</t>
  </si>
  <si>
    <t>Name of Institution</t>
  </si>
  <si>
    <t>Category</t>
  </si>
  <si>
    <t>Location</t>
  </si>
  <si>
    <t>Administrator</t>
  </si>
  <si>
    <t>Established</t>
  </si>
  <si>
    <t>First accrediated</t>
  </si>
  <si>
    <t>Expired</t>
  </si>
  <si>
    <t>Incomplete and Vocational Schools</t>
  </si>
  <si>
    <t>Afutara Adventist  Vocational School</t>
  </si>
  <si>
    <t>never</t>
  </si>
  <si>
    <t>Batuna Adventist  Vocational  School</t>
  </si>
  <si>
    <t>Solomon Islands</t>
  </si>
  <si>
    <t>CSB</t>
  </si>
  <si>
    <t>Aore, Vanuatu</t>
  </si>
  <si>
    <t>Bekabeka Junior High School</t>
  </si>
  <si>
    <t>Western Solomon Islands</t>
  </si>
  <si>
    <t>Guadalcanal, Solomon Islands</t>
  </si>
  <si>
    <t>Francis Leovania</t>
  </si>
  <si>
    <t>Nuku’alofa, Tonga</t>
  </si>
  <si>
    <t>Burns Creek Junior High School</t>
  </si>
  <si>
    <t>Buruku Junior High School</t>
  </si>
  <si>
    <t>Epauto Seventh-day Adventist Secondary School</t>
  </si>
  <si>
    <t>Port Vila, Vanuatu</t>
  </si>
  <si>
    <t>Gwaunasu Adventist Junior High School</t>
  </si>
  <si>
    <t>Malaita Solomon Islands</t>
  </si>
  <si>
    <t>Iakina Adventist Academy</t>
  </si>
  <si>
    <t>Pago Pago, American Samoa</t>
  </si>
  <si>
    <t>Falesoa Puni</t>
  </si>
  <si>
    <t>Kenny Elisha</t>
  </si>
  <si>
    <t>Abemama, Kiribati</t>
  </si>
  <si>
    <t>BanabatiKabwaritaake</t>
  </si>
  <si>
    <t>Kopiu Adventist Junior High Community School,</t>
  </si>
  <si>
    <t>Guadalcanal Solomon Islands</t>
  </si>
  <si>
    <t>Kukele Adventist High School</t>
  </si>
  <si>
    <t>Kukudu Adventist High School</t>
  </si>
  <si>
    <t>Kwataparen Adventist Secondary School</t>
  </si>
  <si>
    <t>Lenakal, Tanna Island, Vanuatu</t>
  </si>
  <si>
    <t>Vanuatu</t>
  </si>
  <si>
    <t>Maranatha Adventist High School</t>
  </si>
  <si>
    <t>Neiafu, Tonga</t>
  </si>
  <si>
    <t>Mele Vailhola</t>
  </si>
  <si>
    <t>Navesau Adventist High School</t>
  </si>
  <si>
    <t>Wainibuka, Fiji</t>
  </si>
  <si>
    <t>Ngohihau Adventist Junior High School</t>
  </si>
  <si>
    <t>Penama Adventist College</t>
  </si>
  <si>
    <t>Port Quimie Adventist High School</t>
  </si>
  <si>
    <t>Puzivai Adventist Junior High School,</t>
  </si>
  <si>
    <t>Choisel Solomon Islands</t>
  </si>
  <si>
    <t>Samoa Adventist College</t>
  </si>
  <si>
    <t>Apia, Western Samoa</t>
  </si>
  <si>
    <t>Eteuati Koria</t>
  </si>
  <si>
    <t>Suva Adventist High School</t>
  </si>
  <si>
    <t>Suvavou, Fiji</t>
  </si>
  <si>
    <t>Uma More</t>
  </si>
  <si>
    <t>Talakali Adventist Junior High School</t>
  </si>
  <si>
    <t>Tenakoga Junior High School</t>
  </si>
  <si>
    <t>Vatuvonu Adventist High School</t>
  </si>
  <si>
    <t>Vanua Levu Fiji</t>
  </si>
  <si>
    <t>Josua Qalobula</t>
  </si>
  <si>
    <t>Directory of Accredited Institutions</t>
  </si>
  <si>
    <t>First Accredited</t>
  </si>
  <si>
    <t>Accreditation Expires</t>
  </si>
  <si>
    <t>Postsecondary Schools</t>
  </si>
  <si>
    <t>Avondale College</t>
  </si>
  <si>
    <t>Cooranbong, NSW, Australia</t>
  </si>
  <si>
    <t>Ray Roennfeldt</t>
  </si>
  <si>
    <t>Fulton College</t>
  </si>
  <si>
    <t>Tailevu, Fiji</t>
  </si>
  <si>
    <t>Stephen Currow</t>
  </si>
  <si>
    <t>Pacific Adventist University</t>
  </si>
  <si>
    <t>Boroko, Papua New Guinea</t>
  </si>
  <si>
    <t>Raul Lozand</t>
  </si>
  <si>
    <t>Sonoma Adventist College</t>
  </si>
  <si>
    <t>Rabaul, Papua New Guinea</t>
  </si>
  <si>
    <t>Isako Esekia</t>
  </si>
  <si>
    <t>Cooranbong, New South Wales, Australia</t>
  </si>
  <si>
    <t>Debra Cooper</t>
  </si>
  <si>
    <t>Lismore, New South Wales, Australia</t>
  </si>
  <si>
    <t>Carel Neuhoff</t>
  </si>
  <si>
    <t>Albury, New South Wales, Australia</t>
  </si>
  <si>
    <t>Jodie McDonald</t>
  </si>
  <si>
    <t>Mansfield, Queensland, Australia</t>
  </si>
  <si>
    <t>Leanne Entermann</t>
  </si>
  <si>
    <t>Carlisle Christian College</t>
  </si>
  <si>
    <t>Mackay, Queensland, Australia</t>
  </si>
  <si>
    <t>Andrew North</t>
  </si>
  <si>
    <t>Carmel Adventist College</t>
  </si>
  <si>
    <t>Carmel, Western Australia</t>
  </si>
  <si>
    <t>Bradley Flynn</t>
  </si>
  <si>
    <t>Erina, New South Wales, Australia</t>
  </si>
  <si>
    <t>Anthony Kent</t>
  </si>
  <si>
    <t>Toowoomba, Queensland, Australia</t>
  </si>
  <si>
    <t>Adrian Fitzpatrick</t>
  </si>
  <si>
    <t>Lilydale, Victoria, Australia</t>
  </si>
  <si>
    <t>Timothy Borgas</t>
  </si>
  <si>
    <t>Taylors Hill, Victoria, Australia</t>
  </si>
  <si>
    <t>Mark Vodell</t>
  </si>
  <si>
    <t>Mernda, Victoria, Australia</t>
  </si>
  <si>
    <t>Reedy Creek, Queensland, Australia</t>
  </si>
  <si>
    <t>Guy Lawson</t>
  </si>
  <si>
    <t>Mildura, Victoria, Australia</t>
  </si>
  <si>
    <t>Sandra Ferry</t>
  </si>
  <si>
    <t>Narre Warren South, Victoria, Australia</t>
  </si>
  <si>
    <t>Sonny Aiono</t>
  </si>
  <si>
    <t>Moonah, Tasmania, Australia</t>
  </si>
  <si>
    <t>Stephen Littlewood</t>
  </si>
  <si>
    <t>Castle Hill, New South Wales, Australia</t>
  </si>
  <si>
    <t>Carlie Deppeler</t>
  </si>
  <si>
    <t>Kempsey, New South Wales, Australia</t>
  </si>
  <si>
    <t>Leanne Lesic</t>
  </si>
  <si>
    <t>Landsdale, Western Australia, Australia</t>
  </si>
  <si>
    <t>Lee Walker</t>
  </si>
  <si>
    <t>Macquarie Fields, New South Wales, Australia</t>
  </si>
  <si>
    <t>Anna Calandra</t>
  </si>
  <si>
    <t xml:space="preserve">Macquarie College </t>
  </si>
  <si>
    <t>Wallsend, New South Wales, Australia</t>
  </si>
  <si>
    <t>Rohan Deanshaw</t>
  </si>
  <si>
    <t>Doonside, New South Wales, Australia</t>
  </si>
  <si>
    <t>Irwin Steyn</t>
  </si>
  <si>
    <t>Cooroy, Queensland, Australia</t>
  </si>
  <si>
    <t>Jeanette Martin</t>
  </si>
  <si>
    <t>Kallangur, Queensland, Australia</t>
  </si>
  <si>
    <t>Graham Baird</t>
  </si>
  <si>
    <t>Penguin, Tasmania, Australia</t>
  </si>
  <si>
    <t>Brayden Morton</t>
  </si>
  <si>
    <t>Nunawading Christian College</t>
  </si>
  <si>
    <t>Nunawading, Victoria, Australia</t>
  </si>
  <si>
    <t>Meggan James</t>
  </si>
  <si>
    <t>Prospect, South Australia</t>
  </si>
  <si>
    <t>Peter Charleson</t>
  </si>
  <si>
    <t>Morhpett Vale, South Australia, Australia</t>
  </si>
  <si>
    <t>Nigel Peterson</t>
  </si>
  <si>
    <t>Murwillumbah, New South Wales, Australia</t>
  </si>
  <si>
    <t>Paul Fua</t>
  </si>
  <si>
    <t>Wahroonga, New South Wales, Australia</t>
  </si>
  <si>
    <t>Julie Heise</t>
  </si>
  <si>
    <t>New Zealand Pacific Union Conference</t>
  </si>
  <si>
    <t>Auckland Adventist High School</t>
  </si>
  <si>
    <t>Auckland, New Zealand</t>
  </si>
  <si>
    <t>Gloria Teulilo</t>
  </si>
  <si>
    <t>Christchurch Adventist High School</t>
  </si>
  <si>
    <t>Christchurch, New Zealand</t>
  </si>
  <si>
    <t>Evan Ellis</t>
  </si>
  <si>
    <t>Longburn, New Zealand</t>
  </si>
  <si>
    <t>Brendan van Oostveen</t>
  </si>
  <si>
    <t>Papaaroa High School</t>
  </si>
  <si>
    <t xml:space="preserve">Rarctonga, Cook Islands </t>
  </si>
  <si>
    <t>June Hosea</t>
  </si>
  <si>
    <t>Collège Adventiste Tiarama</t>
  </si>
  <si>
    <t>Papeete, Tahiti</t>
  </si>
  <si>
    <t>Yann Atger</t>
  </si>
  <si>
    <t>Papua New Guinea Union Mission</t>
  </si>
  <si>
    <t>Boliu Adventist High School</t>
  </si>
  <si>
    <t>Kavieng, Papua New Guniea</t>
  </si>
  <si>
    <t>Tirah Laia</t>
  </si>
  <si>
    <t>Inonda Aventist High School</t>
  </si>
  <si>
    <t>Popondetta, Papua New Guniea</t>
  </si>
  <si>
    <t>Amelia Baruga</t>
  </si>
  <si>
    <t>Kabiufa Adventist Secondary School</t>
  </si>
  <si>
    <t>Goroka, EHP, Papua New Guinea</t>
  </si>
  <si>
    <t>Danoun Newaget</t>
  </si>
  <si>
    <t>Kambubu Adventist High School</t>
  </si>
  <si>
    <t>New Britain Island, Papua New Guinea</t>
  </si>
  <si>
    <t>Silas Wagi</t>
  </si>
  <si>
    <t>Koiari Park Secondary School</t>
  </si>
  <si>
    <t>Boroko, NCD, Papua New Guinea</t>
  </si>
  <si>
    <t>Manus, Papua New Guinea</t>
  </si>
  <si>
    <t>Lester Benjamin</t>
  </si>
  <si>
    <t>Mount Diamond Adventist High School</t>
  </si>
  <si>
    <t>Geoffrey Kombil</t>
  </si>
  <si>
    <t>Simbu, Papua New Guinea</t>
  </si>
  <si>
    <t>John Aramba</t>
  </si>
  <si>
    <t>Nagum Adventist High School</t>
  </si>
  <si>
    <t>East Sepik, Papua New Guinea</t>
  </si>
  <si>
    <t>Lancedown Wirise</t>
  </si>
  <si>
    <t>Paglum Junior High School</t>
  </si>
  <si>
    <t>Mt. Hagen, Papua New Guinea</t>
  </si>
  <si>
    <t>Robinson Lanza</t>
  </si>
  <si>
    <t>Trans Pacific Union Mission</t>
  </si>
  <si>
    <t>Peter Safue</t>
  </si>
  <si>
    <t>Atoifi School of Nursing</t>
  </si>
  <si>
    <t>Lester Asugeni</t>
  </si>
  <si>
    <t>under PAU</t>
  </si>
  <si>
    <t>Ibi Drelly</t>
  </si>
  <si>
    <t>Encie Dionie</t>
  </si>
  <si>
    <t>Pattinson Bekala</t>
  </si>
  <si>
    <t>Francis Lovania</t>
  </si>
  <si>
    <t>Dennis John</t>
  </si>
  <si>
    <t>Wiilie Luen</t>
  </si>
  <si>
    <t>Samo Dara</t>
  </si>
  <si>
    <t>Emma Penn</t>
  </si>
  <si>
    <t>Bevan Tutuo</t>
  </si>
  <si>
    <t>Tekemau Ribati</t>
  </si>
  <si>
    <t>Ellian Keketaovia</t>
  </si>
  <si>
    <t>Ray Bekeri Keremana</t>
  </si>
  <si>
    <t>Ferrol Asa</t>
  </si>
  <si>
    <t>no school in 2019</t>
  </si>
  <si>
    <t>Ivan Joel</t>
  </si>
  <si>
    <t>Maumau Adventist School</t>
  </si>
  <si>
    <t>Sailosi Bulawai</t>
  </si>
  <si>
    <t>Kennedy Ale</t>
  </si>
  <si>
    <t>Reuben Venokana</t>
  </si>
  <si>
    <t>Merewalesi Tuiloma</t>
  </si>
  <si>
    <t>Ray Defe Sifoni</t>
  </si>
  <si>
    <t>Gibson Apusae</t>
  </si>
  <si>
    <t>For Journal of Adventist Education to go to:</t>
  </si>
  <si>
    <t>Send to Chandra Goff at GC for JAE</t>
  </si>
  <si>
    <t>Remember to paste text only in final version</t>
  </si>
  <si>
    <t>Which Division is this for?</t>
  </si>
  <si>
    <t>Text only</t>
  </si>
  <si>
    <t>linked</t>
  </si>
  <si>
    <t>Elementary:</t>
  </si>
  <si>
    <t>Secondary:</t>
  </si>
  <si>
    <t>Tertiary:</t>
  </si>
  <si>
    <t>Teacher Training Institutions:</t>
  </si>
  <si>
    <t>Total:</t>
  </si>
  <si>
    <t>Education Related Baptisms</t>
  </si>
  <si>
    <t>REPORT ON EDUCATION</t>
  </si>
  <si>
    <t>FOR THE YEAR 2019</t>
  </si>
  <si>
    <t>Links in place</t>
  </si>
  <si>
    <t>EDUCATIONAL INSTITUTIONS</t>
  </si>
  <si>
    <t>EDUCATION STAFFING</t>
  </si>
  <si>
    <t>EDUCATION  ENROLMENT</t>
  </si>
  <si>
    <t>Primary Schools</t>
  </si>
  <si>
    <t>Colleges + Universities</t>
  </si>
  <si>
    <t>Colleges + Universites</t>
  </si>
  <si>
    <t>All Institutions</t>
  </si>
  <si>
    <t>AUSTRALIAN UNION</t>
  </si>
  <si>
    <t>Mamarapha Vocational School</t>
  </si>
  <si>
    <t>Northern Australian</t>
  </si>
  <si>
    <t>Western Australian</t>
  </si>
  <si>
    <t>AUC TOTAL</t>
  </si>
  <si>
    <t>NEW ZEALAND PACIFIC UNION</t>
  </si>
  <si>
    <t>Longburn College</t>
  </si>
  <si>
    <t>Cook Islands</t>
  </si>
  <si>
    <t>New Caledonia</t>
  </si>
  <si>
    <t>North New Zealand</t>
  </si>
  <si>
    <t>South New Zealand</t>
  </si>
  <si>
    <t>Pitcairn Island Attached Church</t>
  </si>
  <si>
    <t>NZPUC TOTAL</t>
  </si>
  <si>
    <t>PAPUA NEW GUINEA UNION</t>
  </si>
  <si>
    <t>Sonoma COLLEGE</t>
  </si>
  <si>
    <t>Bougainville</t>
  </si>
  <si>
    <t>Central Papua</t>
  </si>
  <si>
    <t>Eastern Highlands/Simbu</t>
  </si>
  <si>
    <t>Madang/Manus</t>
  </si>
  <si>
    <t>Morobe</t>
  </si>
  <si>
    <t>New Britain/New Ireland</t>
  </si>
  <si>
    <t>North East Papua</t>
  </si>
  <si>
    <t>Sepik</t>
  </si>
  <si>
    <t>South West Papua</t>
  </si>
  <si>
    <t>Western Highlands</t>
  </si>
  <si>
    <t>PNGUM TOTAL</t>
  </si>
  <si>
    <t>TRANS-PACIFIC UNION</t>
  </si>
  <si>
    <t>Fulton COLLEGE</t>
  </si>
  <si>
    <t>Afutara Vocational School</t>
  </si>
  <si>
    <t>Batuna Vocational School</t>
  </si>
  <si>
    <t>Fiji</t>
  </si>
  <si>
    <t>Kiribati</t>
  </si>
  <si>
    <t>Samoas-Tokelau</t>
  </si>
  <si>
    <t>Tonga</t>
  </si>
  <si>
    <t>Tuvalu</t>
  </si>
  <si>
    <t>TPUM TOTALS</t>
  </si>
  <si>
    <t>Self Populating from above</t>
  </si>
  <si>
    <t>Avondale COLLEGE</t>
  </si>
  <si>
    <t>Pacific Adventist UNIVERSITY</t>
  </si>
  <si>
    <t>Australian Union Conference</t>
  </si>
  <si>
    <t>New Zealand Pacific Union Conf.</t>
  </si>
  <si>
    <t>Trans-Pacific Union Mission</t>
  </si>
  <si>
    <t>All Students</t>
  </si>
  <si>
    <t>Cross Checks for Totals</t>
  </si>
  <si>
    <t>From Table 3</t>
  </si>
  <si>
    <t xml:space="preserve">REPORT ON EDUCATION, YOUTH AND  PATHFINDER ORGANIZATIONS </t>
  </si>
  <si>
    <t>FOR THE YEAR 2012</t>
  </si>
  <si>
    <t xml:space="preserve">Text only </t>
  </si>
  <si>
    <t>Populates Automatically</t>
  </si>
  <si>
    <t xml:space="preserve">Self populating </t>
  </si>
  <si>
    <t>ENROL.  TOTALS</t>
  </si>
  <si>
    <t>ADVENTIST YOUTH</t>
  </si>
  <si>
    <t>PRIM. SCHOOLS</t>
  </si>
  <si>
    <t xml:space="preserve">COMB. PRIM. SEC. SCHOOLS </t>
  </si>
  <si>
    <t>SEC. SCHOOLS</t>
  </si>
  <si>
    <t xml:space="preserve">COMB. PRIM. SCHOOLS </t>
  </si>
  <si>
    <t xml:space="preserve">COMB. SEC. SCHOOLS </t>
  </si>
  <si>
    <t>ALL INSTIT.</t>
  </si>
  <si>
    <t>No of YOUTH SOCIETIES</t>
  </si>
  <si>
    <t>YOUTH SOCIETY MEMBERSHIP</t>
  </si>
  <si>
    <t xml:space="preserve">No of PATHFINDER CLUBS </t>
  </si>
  <si>
    <t>PATHFINDER MEMBERSHIP</t>
  </si>
  <si>
    <t>Lilydale Adventist Academy</t>
  </si>
  <si>
    <t>All School enrollments</t>
  </si>
  <si>
    <t>Kabiufa Secondary</t>
  </si>
  <si>
    <t>Kambubu Secondary</t>
  </si>
  <si>
    <t>Mt Diamond Secondary</t>
  </si>
  <si>
    <t>All  School staff</t>
  </si>
  <si>
    <t>2012 DVISION TOTALS</t>
  </si>
  <si>
    <t>Controls for Totals</t>
  </si>
  <si>
    <t>GC Table 3</t>
  </si>
  <si>
    <t>from GC Table 3, 4, 5, 6 + 8 to pick up non teaching</t>
  </si>
  <si>
    <t>GCT3</t>
  </si>
  <si>
    <t>Church Membership at end of quarter 3 or 4 - Ask from Praveen Saggurthi</t>
  </si>
  <si>
    <t>SDA - NON-SDA Students 2020</t>
  </si>
  <si>
    <t>REGIONS</t>
  </si>
  <si>
    <t>Vocational School Students</t>
  </si>
  <si>
    <t>Total</t>
  </si>
  <si>
    <t>NZ</t>
  </si>
  <si>
    <t>SPD</t>
  </si>
  <si>
    <t>Cross Check - GC Table 3</t>
  </si>
  <si>
    <t>All Primary</t>
  </si>
  <si>
    <t>All 2ndry</t>
  </si>
  <si>
    <t>All Unis</t>
  </si>
  <si>
    <t>All Voc Ed</t>
  </si>
  <si>
    <t>Linked</t>
  </si>
  <si>
    <t>SCHOOLS 2005 - 2020</t>
  </si>
  <si>
    <t>TOTAL NUMBER elementary through tertiary</t>
  </si>
  <si>
    <t>NUMBER OF ELEMENTARY SCHOOLS</t>
  </si>
  <si>
    <t>NUMBER OF SECONDARY SCHOOLS</t>
  </si>
  <si>
    <t>NUMBER OF TERTIARY INSTITUTIONS</t>
  </si>
  <si>
    <t xml:space="preserve">Please list WORKER-TRAINING INSTITUTIONS separately </t>
  </si>
  <si>
    <t>TEACHERS 2005 - 2020</t>
  </si>
  <si>
    <t>NUMBER OF ELEMENTARY TEACHERS</t>
  </si>
  <si>
    <t>NUMBER OF SECONDARY TEACHERS</t>
  </si>
  <si>
    <t>NUMBER OF TERTIARY TEACHERS (college and graduate level)</t>
  </si>
  <si>
    <t>Please list WORKER-TRAINING school TEACHERS separately</t>
  </si>
  <si>
    <t>STUDENTS 2005 - 2020</t>
  </si>
  <si>
    <t>NUMBER OF ELEMENTARY STUDENTS</t>
  </si>
  <si>
    <t>NUMBER OF SECONDARY STUDENTS</t>
  </si>
  <si>
    <t>NUMBER OF TERTIARY STUDENTS (college and graduate level)</t>
  </si>
  <si>
    <t>Please list WORKER TRAINING school STUDENTS separately</t>
  </si>
  <si>
    <t>EDUCATION-RELATED BAPTISMS</t>
  </si>
  <si>
    <t>TOTAL NUMBER of students baptised for the period 2005-2010</t>
  </si>
  <si>
    <t>STUDENTS BAPTISED BY YEAR</t>
  </si>
  <si>
    <t>STUDENTS baptised 2005 - 2020</t>
  </si>
  <si>
    <t>TOTAL NUMBER elementary through tertiary BAPTISED</t>
  </si>
  <si>
    <t>NUMBER OF ELEMENTARY STUDENTS BAPTISED</t>
  </si>
  <si>
    <t>NUMBER OF SECONDARY STUDENTS BAPTISED</t>
  </si>
  <si>
    <t>NUMBER OF TERTIARY STUDENTS (college and graduate level) BAPTISED</t>
  </si>
  <si>
    <t>Please list WORKER TRAINING school STUDENTS separately BAPTISED</t>
  </si>
  <si>
    <t>TOTALS FOR BAPTISMS</t>
  </si>
  <si>
    <r>
      <t>SDA - NON-SDA Students 2018 -</t>
    </r>
    <r>
      <rPr>
        <b/>
        <sz val="14"/>
        <color theme="5"/>
        <rFont val="Calibri"/>
        <family val="2"/>
        <scheme val="minor"/>
      </rPr>
      <t xml:space="preserve"> LINKED</t>
    </r>
  </si>
  <si>
    <t>Includes Mamarapha + Avondale College</t>
  </si>
  <si>
    <t>GC Requirement</t>
  </si>
  <si>
    <t>Includes Fulton</t>
  </si>
  <si>
    <t>Includes PAU + Sonoma</t>
  </si>
  <si>
    <t>TOTAL - SPD</t>
  </si>
  <si>
    <t>Table 3 cross check</t>
  </si>
  <si>
    <t>SDA - NON-SDA Students 2017</t>
  </si>
  <si>
    <t>SDA - NON-SDA Students 2016</t>
  </si>
  <si>
    <t xml:space="preserve"> AUC </t>
  </si>
  <si>
    <t xml:space="preserve"> TPUM </t>
  </si>
  <si>
    <t xml:space="preserve"> PNGUM </t>
  </si>
  <si>
    <t xml:space="preserve"> -  </t>
  </si>
  <si>
    <t xml:space="preserve"> NZ </t>
  </si>
  <si>
    <t xml:space="preserve"> TOTAL - SPD </t>
  </si>
  <si>
    <t>SDA - NON-SDA Students 2015</t>
  </si>
  <si>
    <t>SDA - NON-SDA Students 2014</t>
  </si>
  <si>
    <t xml:space="preserve">Avondale used to be under SPD </t>
  </si>
  <si>
    <t>PAU used to be under SPD</t>
  </si>
  <si>
    <t>SDA - NON-SDA Students 2013</t>
  </si>
  <si>
    <t>SDA - NON-SDA Students 2012</t>
  </si>
  <si>
    <t>Division Summary of Schools, Instructional Units, Teachers and Students</t>
  </si>
  <si>
    <t>TPUM only - 2018</t>
  </si>
  <si>
    <t>Year</t>
  </si>
  <si>
    <t>LINKED</t>
  </si>
  <si>
    <t>Links</t>
  </si>
  <si>
    <t>n8 is manual numbers given by BEV - not in formal report for 2013. They did not report.</t>
  </si>
  <si>
    <t>Total will be different than formal table as WT not reported in 2013.</t>
  </si>
  <si>
    <t>2018 LINKED</t>
  </si>
  <si>
    <t>Links to Table 3</t>
  </si>
  <si>
    <t>Previously Avondale SPD institution but GC reporting puts it in the Conference it physically is located</t>
  </si>
  <si>
    <t>2016</t>
  </si>
  <si>
    <t xml:space="preserve"> Number of Schools </t>
  </si>
  <si>
    <t xml:space="preserve"> Number of Teachers (FTE) </t>
  </si>
  <si>
    <t xml:space="preserve"> Number of Students </t>
  </si>
  <si>
    <t xml:space="preserve"> Prim. </t>
  </si>
  <si>
    <t xml:space="preserve"> Sec. </t>
  </si>
  <si>
    <t xml:space="preserve"> W.Tr. </t>
  </si>
  <si>
    <t xml:space="preserve"> Tert. </t>
  </si>
  <si>
    <t xml:space="preserve"> Totals </t>
  </si>
  <si>
    <t xml:space="preserve"> Prim </t>
  </si>
  <si>
    <t xml:space="preserve"> Sec </t>
  </si>
  <si>
    <t xml:space="preserve"> W. Tr </t>
  </si>
  <si>
    <t xml:space="preserve"> Tert </t>
  </si>
  <si>
    <t xml:space="preserve"> -   </t>
  </si>
  <si>
    <t>2015</t>
  </si>
  <si>
    <t>2014</t>
  </si>
  <si>
    <t>2013</t>
  </si>
  <si>
    <t>WT - Afatura, Batuna, Atoifi not reported this year</t>
  </si>
  <si>
    <t>2012</t>
  </si>
  <si>
    <t>2011</t>
  </si>
  <si>
    <t>2009</t>
  </si>
  <si>
    <t>Union / Attached Field</t>
  </si>
  <si>
    <t>4 Year trend in the Annual Statistical Report to GC</t>
  </si>
  <si>
    <t>All SPD Institutions 2011-2018</t>
  </si>
  <si>
    <t>Reporting Year</t>
  </si>
  <si>
    <t>Vocational</t>
  </si>
  <si>
    <t>Tertiary</t>
  </si>
  <si>
    <t>Vocatoinal</t>
  </si>
  <si>
    <t>5 Year trend in the Annual Statistical Report to GC - all SPD Institutions 2011-2018</t>
  </si>
  <si>
    <t>Instit</t>
  </si>
  <si>
    <t>Ratio</t>
  </si>
  <si>
    <t>Baptism</t>
  </si>
  <si>
    <t>Foyer version is a Word Document</t>
  </si>
  <si>
    <t>Union</t>
  </si>
  <si>
    <t>Student / Teacher Ratio</t>
  </si>
  <si>
    <t>Should self complete if links are not broken</t>
  </si>
  <si>
    <t>Tertiary + Vocational Institutions</t>
  </si>
  <si>
    <t>SPD TOTAL</t>
  </si>
  <si>
    <t>2017 School Statistics for Board in Foyer</t>
  </si>
  <si>
    <t>2016 School Statistics for board in Foyer</t>
  </si>
  <si>
    <t>2015 School Statistics for Board in Foyer</t>
  </si>
  <si>
    <t>2014 School Statistics for Board in Foyer</t>
  </si>
  <si>
    <t>ADVENTIST EDUCATION</t>
  </si>
  <si>
    <t>ANNUAL STATISTICAL REPORT</t>
  </si>
  <si>
    <t>2 0 1 8</t>
  </si>
  <si>
    <t>NON SDA</t>
  </si>
  <si>
    <t>North NZ</t>
  </si>
  <si>
    <t>South NZ</t>
  </si>
  <si>
    <t>Longburn</t>
  </si>
  <si>
    <t>Student Numbers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</si>
</sst>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1" formatCode="_-* #,##0_-;\-* #,##0_-;_-* &quot;-&quot;_-;_-@_-"/>
    <numFmt numFmtId="43" formatCode="_-* #,##0.00_-;\-* #,##0.00_-;_-* &quot;-&quot;??_-;_-@_-"/>
    <numFmt numFmtId="164" formatCode="_(* #,##0.00_);_(* \(#,##0.00\);_(* &quot;-&quot;??_);_(@_)"/>
    <numFmt numFmtId="165" formatCode="[$-C09]d\ mmmm\ yyyy;@"/>
    <numFmt numFmtId="166" formatCode="_(* #,##0_);_(* \(#,##0\);_(* &quot;-&quot;??_);_(@_)"/>
    <numFmt numFmtId="167" formatCode="_-* #,##0_-;\-* #,##0_-;_-* &quot;-&quot;??_-;_-@_-"/>
    <numFmt numFmtId="168" formatCode="#,##0.0"/>
    <numFmt numFmtId="169" formatCode="0.0"/>
  </numFmts>
  <fonts count="212">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0"/>
      <name val="Calibri"/>
      <family val="2"/>
    </font>
    <font>
      <b/>
      <sz val="16"/>
      <name val="Calibri"/>
      <family val="2"/>
    </font>
    <font>
      <b/>
      <sz val="14"/>
      <name val="Calibri"/>
      <family val="2"/>
    </font>
    <font>
      <b/>
      <sz val="12"/>
      <name val="Calibri"/>
      <family val="2"/>
    </font>
    <font>
      <sz val="10"/>
      <color indexed="9"/>
      <name val="Calibri"/>
      <family val="2"/>
    </font>
    <font>
      <b/>
      <sz val="8"/>
      <name val="Calibri"/>
      <family val="2"/>
    </font>
    <font>
      <sz val="8"/>
      <color indexed="9"/>
      <name val="Calibri"/>
      <family val="2"/>
    </font>
    <font>
      <sz val="11"/>
      <color indexed="8"/>
      <name val="Calibri"/>
      <family val="2"/>
    </font>
    <font>
      <sz val="8"/>
      <name val="Calibri"/>
      <family val="2"/>
    </font>
    <font>
      <sz val="8"/>
      <color indexed="10"/>
      <name val="Calibri"/>
      <family val="2"/>
    </font>
    <font>
      <b/>
      <sz val="8"/>
      <color indexed="10"/>
      <name val="Calibri"/>
      <family val="2"/>
    </font>
    <font>
      <sz val="10"/>
      <color indexed="10"/>
      <name val="Calibri"/>
      <family val="2"/>
    </font>
    <font>
      <b/>
      <sz val="10"/>
      <color indexed="10"/>
      <name val="Calibri"/>
      <family val="2"/>
    </font>
    <font>
      <sz val="10"/>
      <name val="Calibri"/>
      <family val="2"/>
    </font>
    <font>
      <sz val="10"/>
      <color indexed="10"/>
      <name val="Arial"/>
      <family val="2"/>
    </font>
    <font>
      <sz val="11"/>
      <name val="Calibri"/>
      <family val="2"/>
    </font>
    <font>
      <sz val="11"/>
      <color indexed="9"/>
      <name val="Calibri"/>
      <family val="2"/>
    </font>
    <font>
      <b/>
      <sz val="9"/>
      <name val="Calibri"/>
      <family val="2"/>
    </font>
    <font>
      <sz val="9"/>
      <name val="Calibri"/>
      <family val="2"/>
    </font>
    <font>
      <b/>
      <sz val="11"/>
      <color indexed="10"/>
      <name val="Calibri"/>
      <family val="2"/>
    </font>
    <font>
      <b/>
      <sz val="10"/>
      <name val="Arial"/>
      <family val="2"/>
    </font>
    <font>
      <b/>
      <sz val="16"/>
      <name val="Arial"/>
      <family val="2"/>
    </font>
    <font>
      <b/>
      <sz val="14"/>
      <color indexed="10"/>
      <name val="Calibri"/>
      <family val="2"/>
    </font>
    <font>
      <b/>
      <sz val="11"/>
      <name val="Calibri"/>
      <family val="2"/>
    </font>
    <font>
      <sz val="7"/>
      <color indexed="8"/>
      <name val="Calibri"/>
      <family val="2"/>
    </font>
    <font>
      <sz val="8"/>
      <color indexed="8"/>
      <name val="Calibri"/>
      <family val="2"/>
    </font>
    <font>
      <sz val="6"/>
      <name val="Calibri"/>
      <family val="2"/>
    </font>
    <font>
      <sz val="10"/>
      <color indexed="8"/>
      <name val="Calibri"/>
      <family val="2"/>
    </font>
    <font>
      <sz val="11"/>
      <color indexed="10"/>
      <name val="Calibri"/>
      <family val="2"/>
    </font>
    <font>
      <sz val="12"/>
      <name val="Calibri"/>
      <family val="2"/>
    </font>
    <font>
      <b/>
      <sz val="12"/>
      <color indexed="10"/>
      <name val="Calibri"/>
      <family val="2"/>
    </font>
    <font>
      <b/>
      <sz val="8"/>
      <color indexed="9"/>
      <name val="Calibri"/>
      <family val="2"/>
    </font>
    <font>
      <sz val="9"/>
      <color indexed="8"/>
      <name val="Calibri"/>
      <family val="2"/>
    </font>
    <font>
      <sz val="9"/>
      <color indexed="81"/>
      <name val="Tahoma"/>
      <family val="2"/>
    </font>
    <font>
      <b/>
      <sz val="10"/>
      <color indexed="8"/>
      <name val="Calibri"/>
      <family val="2"/>
    </font>
    <font>
      <b/>
      <sz val="11"/>
      <color indexed="8"/>
      <name val="Calibri"/>
      <family val="2"/>
    </font>
    <font>
      <sz val="8"/>
      <color indexed="40"/>
      <name val="Calibri"/>
      <family val="2"/>
    </font>
    <font>
      <sz val="11"/>
      <color indexed="40"/>
      <name val="Calibri"/>
      <family val="2"/>
    </font>
    <font>
      <b/>
      <sz val="8"/>
      <color indexed="8"/>
      <name val="Calibri"/>
      <family val="2"/>
    </font>
    <font>
      <b/>
      <sz val="7"/>
      <name val="Calibri"/>
      <family val="2"/>
    </font>
    <font>
      <b/>
      <sz val="9"/>
      <color indexed="9"/>
      <name val="Calibri"/>
      <family val="2"/>
    </font>
    <font>
      <b/>
      <sz val="9"/>
      <color indexed="81"/>
      <name val="Tahoma"/>
      <family val="2"/>
    </font>
    <font>
      <sz val="10"/>
      <color indexed="40"/>
      <name val="Calibri"/>
      <family val="2"/>
    </font>
    <font>
      <b/>
      <sz val="6"/>
      <name val="Calibri"/>
      <family val="2"/>
    </font>
    <font>
      <sz val="7"/>
      <name val="Calibri"/>
      <family val="2"/>
    </font>
    <font>
      <b/>
      <sz val="9"/>
      <color indexed="10"/>
      <name val="Calibri"/>
      <family val="2"/>
    </font>
    <font>
      <sz val="9"/>
      <color indexed="10"/>
      <name val="Calibri"/>
      <family val="2"/>
    </font>
    <font>
      <b/>
      <sz val="9"/>
      <color indexed="8"/>
      <name val="Calibri"/>
      <family val="2"/>
    </font>
    <font>
      <b/>
      <sz val="10"/>
      <color indexed="40"/>
      <name val="Calibri"/>
      <family val="2"/>
    </font>
    <font>
      <b/>
      <sz val="16"/>
      <color indexed="10"/>
      <name val="Calibri"/>
      <family val="2"/>
    </font>
    <font>
      <sz val="8"/>
      <name val="Arial"/>
      <family val="2"/>
    </font>
    <font>
      <sz val="9"/>
      <name val="Geneva"/>
    </font>
    <font>
      <b/>
      <sz val="12"/>
      <name val="Geneva"/>
    </font>
    <font>
      <b/>
      <sz val="10"/>
      <name val="Geneva"/>
    </font>
    <font>
      <b/>
      <sz val="10"/>
      <color indexed="10"/>
      <name val="Geneva"/>
    </font>
    <font>
      <sz val="9"/>
      <color indexed="10"/>
      <name val="Geneva"/>
    </font>
    <font>
      <b/>
      <sz val="14"/>
      <name val="Geneva"/>
    </font>
    <font>
      <sz val="10"/>
      <name val="Geneva"/>
    </font>
    <font>
      <b/>
      <sz val="14"/>
      <color indexed="10"/>
      <name val="Geneva"/>
    </font>
    <font>
      <b/>
      <sz val="8"/>
      <color indexed="10"/>
      <name val="Geneva"/>
    </font>
    <font>
      <sz val="18"/>
      <color indexed="10"/>
      <name val="Calibri"/>
      <family val="2"/>
    </font>
    <font>
      <sz val="8"/>
      <color indexed="81"/>
      <name val="Calibri"/>
      <family val="2"/>
    </font>
    <font>
      <sz val="14"/>
      <name val="Calibri"/>
      <family val="2"/>
    </font>
    <font>
      <b/>
      <sz val="16"/>
      <color indexed="9"/>
      <name val="Arial"/>
      <family val="2"/>
    </font>
    <font>
      <b/>
      <sz val="11"/>
      <name val="Arial"/>
      <family val="2"/>
    </font>
    <font>
      <b/>
      <sz val="14"/>
      <color indexed="10"/>
      <name val="Arial"/>
      <family val="2"/>
    </font>
    <font>
      <b/>
      <sz val="8"/>
      <name val="Arial"/>
      <family val="2"/>
    </font>
    <font>
      <b/>
      <sz val="8"/>
      <color indexed="10"/>
      <name val="Arial"/>
      <family val="2"/>
    </font>
    <font>
      <b/>
      <sz val="8"/>
      <color indexed="81"/>
      <name val="Tahoma"/>
      <family val="2"/>
    </font>
    <font>
      <sz val="8"/>
      <color indexed="81"/>
      <name val="Tahoma"/>
      <family val="2"/>
    </font>
    <font>
      <sz val="12"/>
      <name val="Arial"/>
      <family val="2"/>
    </font>
    <font>
      <sz val="12"/>
      <name val="CG Times"/>
      <family val="1"/>
    </font>
    <font>
      <b/>
      <sz val="14"/>
      <color indexed="8"/>
      <name val="Calibri"/>
      <family val="2"/>
    </font>
    <font>
      <b/>
      <sz val="12"/>
      <color indexed="8"/>
      <name val="Calibri"/>
      <family val="2"/>
    </font>
    <font>
      <sz val="12"/>
      <color indexed="8"/>
      <name val="Calibri"/>
      <family val="2"/>
    </font>
    <font>
      <b/>
      <sz val="14"/>
      <color theme="1"/>
      <name val="Calibri"/>
      <family val="2"/>
      <scheme val="minor"/>
    </font>
    <font>
      <b/>
      <sz val="14"/>
      <name val="Calibri"/>
      <family val="2"/>
      <scheme val="minor"/>
    </font>
    <font>
      <b/>
      <sz val="11"/>
      <name val="Calibri"/>
      <family val="2"/>
      <scheme val="minor"/>
    </font>
    <font>
      <b/>
      <sz val="11"/>
      <color rgb="FFFF0000"/>
      <name val="Calibri"/>
      <family val="2"/>
      <scheme val="minor"/>
    </font>
    <font>
      <b/>
      <sz val="10"/>
      <color theme="1"/>
      <name val="Calibri"/>
      <family val="2"/>
      <scheme val="minor"/>
    </font>
    <font>
      <b/>
      <sz val="10"/>
      <name val="Calibri"/>
      <family val="2"/>
      <scheme val="minor"/>
    </font>
    <font>
      <b/>
      <sz val="10"/>
      <color rgb="FFFF0000"/>
      <name val="Calibri"/>
      <family val="2"/>
      <scheme val="minor"/>
    </font>
    <font>
      <sz val="10"/>
      <color theme="1"/>
      <name val="Calibri"/>
      <family val="2"/>
      <scheme val="minor"/>
    </font>
    <font>
      <sz val="10"/>
      <name val="Calibri"/>
      <family val="2"/>
      <scheme val="minor"/>
    </font>
    <font>
      <sz val="10"/>
      <color rgb="FFFF0000"/>
      <name val="Calibri"/>
      <family val="2"/>
      <scheme val="minor"/>
    </font>
    <font>
      <sz val="11"/>
      <name val="Calibri"/>
      <family val="2"/>
      <scheme val="minor"/>
    </font>
    <font>
      <b/>
      <sz val="11"/>
      <color rgb="FFFF0000"/>
      <name val="Arial"/>
      <family val="2"/>
    </font>
    <font>
      <b/>
      <sz val="9"/>
      <color theme="0"/>
      <name val="Calibri"/>
      <family val="2"/>
    </font>
    <font>
      <sz val="8"/>
      <color theme="1"/>
      <name val="Calibri"/>
      <family val="2"/>
      <scheme val="minor"/>
    </font>
    <font>
      <sz val="10"/>
      <color rgb="FFFF0000"/>
      <name val="Arial"/>
      <family val="2"/>
    </font>
    <font>
      <sz val="8"/>
      <color rgb="FFFF0000"/>
      <name val="Calibri"/>
      <family val="2"/>
    </font>
    <font>
      <b/>
      <sz val="8"/>
      <color rgb="FFFF0000"/>
      <name val="Calibri"/>
      <family val="2"/>
    </font>
    <font>
      <sz val="9"/>
      <color rgb="FFFF0000"/>
      <name val="Calibri"/>
      <family val="2"/>
    </font>
    <font>
      <sz val="8"/>
      <color indexed="81"/>
      <name val="Calibri"/>
      <family val="2"/>
      <scheme val="minor"/>
    </font>
    <font>
      <b/>
      <sz val="8"/>
      <color indexed="81"/>
      <name val="Calibri"/>
      <family val="2"/>
      <scheme val="minor"/>
    </font>
    <font>
      <b/>
      <sz val="10"/>
      <color rgb="FFFF0000"/>
      <name val="Arial"/>
      <family val="2"/>
    </font>
    <font>
      <b/>
      <sz val="14"/>
      <color rgb="FFFF0000"/>
      <name val="Calibri"/>
      <family val="2"/>
    </font>
    <font>
      <sz val="10"/>
      <color rgb="FFFF0000"/>
      <name val="Calibri"/>
      <family val="2"/>
    </font>
    <font>
      <b/>
      <sz val="10"/>
      <color rgb="FFFF0000"/>
      <name val="Calibri"/>
      <family val="2"/>
    </font>
    <font>
      <b/>
      <sz val="9"/>
      <color rgb="FFFF0000"/>
      <name val="Calibri"/>
      <family val="2"/>
    </font>
    <font>
      <sz val="9"/>
      <color rgb="FFFF0000"/>
      <name val="Geneva"/>
    </font>
    <font>
      <sz val="12"/>
      <name val="Calibri"/>
      <family val="2"/>
      <scheme val="minor"/>
    </font>
    <font>
      <b/>
      <sz val="12"/>
      <name val="Calibri"/>
      <family val="2"/>
      <scheme val="minor"/>
    </font>
    <font>
      <b/>
      <sz val="16"/>
      <color indexed="10"/>
      <name val="Calibri"/>
      <family val="2"/>
      <scheme val="minor"/>
    </font>
    <font>
      <i/>
      <sz val="10"/>
      <name val="Calibri"/>
      <family val="2"/>
      <scheme val="minor"/>
    </font>
    <font>
      <b/>
      <sz val="16"/>
      <name val="Calibri"/>
      <family val="2"/>
      <scheme val="minor"/>
    </font>
    <font>
      <b/>
      <sz val="10"/>
      <color theme="1"/>
      <name val="Calibri"/>
      <family val="2"/>
    </font>
    <font>
      <b/>
      <sz val="14"/>
      <color rgb="FFFF0000"/>
      <name val="Calibri"/>
      <family val="2"/>
      <scheme val="minor"/>
    </font>
    <font>
      <sz val="11"/>
      <color rgb="FFFF0000"/>
      <name val="Calibri"/>
      <family val="2"/>
    </font>
    <font>
      <sz val="7"/>
      <color rgb="FFFF0000"/>
      <name val="Calibri"/>
      <family val="2"/>
    </font>
    <font>
      <sz val="11"/>
      <color theme="1"/>
      <name val="Calibri"/>
      <family val="2"/>
    </font>
    <font>
      <b/>
      <sz val="16"/>
      <color indexed="40"/>
      <name val="Calibri"/>
      <family val="2"/>
    </font>
    <font>
      <b/>
      <sz val="14"/>
      <color indexed="40"/>
      <name val="Calibri"/>
      <family val="2"/>
    </font>
    <font>
      <b/>
      <sz val="11"/>
      <color rgb="FFFF0000"/>
      <name val="Calibri"/>
      <family val="2"/>
    </font>
    <font>
      <sz val="11"/>
      <color rgb="FFFF0000"/>
      <name val="Calibri"/>
      <family val="2"/>
      <scheme val="minor"/>
    </font>
    <font>
      <b/>
      <sz val="9"/>
      <color theme="1"/>
      <name val="Calibri"/>
      <family val="2"/>
      <scheme val="minor"/>
    </font>
    <font>
      <sz val="9"/>
      <color theme="1"/>
      <name val="Calibri"/>
      <family val="2"/>
      <scheme val="minor"/>
    </font>
    <font>
      <sz val="9"/>
      <color rgb="FFFF0000"/>
      <name val="Calibri"/>
      <family val="2"/>
      <scheme val="minor"/>
    </font>
    <font>
      <b/>
      <sz val="12"/>
      <color theme="1"/>
      <name val="Calibri"/>
      <family val="2"/>
    </font>
    <font>
      <sz val="12"/>
      <color theme="1"/>
      <name val="Calibri"/>
      <family val="2"/>
      <scheme val="minor"/>
    </font>
    <font>
      <b/>
      <sz val="12"/>
      <color rgb="FFFF0000"/>
      <name val="Calibri"/>
      <family val="2"/>
    </font>
    <font>
      <b/>
      <sz val="9"/>
      <name val="Calibri"/>
      <family val="2"/>
      <scheme val="minor"/>
    </font>
    <font>
      <sz val="9"/>
      <name val="Calibri"/>
      <family val="2"/>
      <scheme val="minor"/>
    </font>
    <font>
      <b/>
      <sz val="9"/>
      <color rgb="FFFF0000"/>
      <name val="Calibri"/>
      <family val="2"/>
      <scheme val="minor"/>
    </font>
    <font>
      <b/>
      <sz val="8"/>
      <name val="Calibri"/>
      <family val="2"/>
      <scheme val="minor"/>
    </font>
    <font>
      <b/>
      <sz val="8"/>
      <color theme="1"/>
      <name val="Calibri"/>
      <family val="2"/>
      <scheme val="minor"/>
    </font>
    <font>
      <sz val="10"/>
      <color rgb="FF333333"/>
      <name val="Arial"/>
      <family val="2"/>
    </font>
    <font>
      <sz val="9"/>
      <color rgb="FF0070C0"/>
      <name val="Calibri"/>
      <family val="2"/>
    </font>
    <font>
      <sz val="8"/>
      <name val="Calibri"/>
      <family val="2"/>
      <scheme val="minor"/>
    </font>
    <font>
      <sz val="8"/>
      <color rgb="FF0070C0"/>
      <name val="Calibri"/>
      <family val="2"/>
    </font>
    <font>
      <b/>
      <sz val="8"/>
      <color rgb="FF0070C0"/>
      <name val="Calibri"/>
      <family val="2"/>
    </font>
    <font>
      <b/>
      <sz val="6"/>
      <color indexed="10"/>
      <name val="Calibri"/>
      <family val="2"/>
    </font>
    <font>
      <sz val="10"/>
      <color rgb="FFFF0000"/>
      <name val="Geneva"/>
    </font>
    <font>
      <b/>
      <sz val="18"/>
      <color theme="1"/>
      <name val="Calibri"/>
      <family val="2"/>
      <scheme val="minor"/>
    </font>
    <font>
      <sz val="6"/>
      <name val="Calibri"/>
      <family val="2"/>
      <scheme val="minor"/>
    </font>
    <font>
      <sz val="8"/>
      <color theme="1"/>
      <name val="Calibri"/>
      <family val="2"/>
    </font>
    <font>
      <b/>
      <sz val="9"/>
      <color theme="1"/>
      <name val="Calibri"/>
      <family val="2"/>
    </font>
    <font>
      <b/>
      <sz val="8"/>
      <color theme="1"/>
      <name val="Calibri"/>
      <family val="2"/>
    </font>
    <font>
      <b/>
      <sz val="11"/>
      <color theme="1"/>
      <name val="Calibri"/>
      <family val="2"/>
    </font>
    <font>
      <b/>
      <sz val="16"/>
      <color rgb="FFFF0000"/>
      <name val="Arial"/>
      <family val="2"/>
    </font>
    <font>
      <b/>
      <sz val="16"/>
      <color rgb="FFFF0000"/>
      <name val="Calibri"/>
      <family val="2"/>
    </font>
    <font>
      <sz val="6"/>
      <color rgb="FFFF0000"/>
      <name val="Calibri"/>
      <family val="2"/>
    </font>
    <font>
      <sz val="11"/>
      <color rgb="FF0070C0"/>
      <name val="Calibri"/>
      <family val="2"/>
    </font>
    <font>
      <sz val="10"/>
      <color rgb="FF0070C0"/>
      <name val="Calibri"/>
      <family val="2"/>
    </font>
    <font>
      <b/>
      <sz val="18"/>
      <name val="Calibri"/>
      <family val="2"/>
    </font>
    <font>
      <b/>
      <sz val="18"/>
      <color indexed="10"/>
      <name val="Calibri"/>
      <family val="2"/>
    </font>
    <font>
      <sz val="12"/>
      <color indexed="10"/>
      <name val="Calibri"/>
      <family val="2"/>
    </font>
    <font>
      <sz val="14"/>
      <color indexed="8"/>
      <name val="Calibri"/>
      <family val="2"/>
    </font>
    <font>
      <sz val="14"/>
      <color indexed="10"/>
      <name val="Calibri"/>
      <family val="2"/>
    </font>
    <font>
      <sz val="16"/>
      <color indexed="8"/>
      <name val="Calibri"/>
      <family val="2"/>
    </font>
    <font>
      <sz val="16"/>
      <color indexed="10"/>
      <name val="Calibri"/>
      <family val="2"/>
    </font>
    <font>
      <sz val="16"/>
      <name val="Calibri"/>
      <family val="2"/>
    </font>
    <font>
      <b/>
      <sz val="18"/>
      <color indexed="10"/>
      <name val="Geneva"/>
    </font>
    <font>
      <sz val="12"/>
      <color indexed="10"/>
      <name val="Geneva"/>
    </font>
    <font>
      <sz val="9.5"/>
      <color rgb="FFFF0000"/>
      <name val="Calibri"/>
      <family val="2"/>
      <scheme val="minor"/>
    </font>
    <font>
      <b/>
      <sz val="7"/>
      <color rgb="FFFF0000"/>
      <name val="Calibri"/>
      <family val="2"/>
    </font>
    <font>
      <sz val="7"/>
      <color rgb="FF0070C0"/>
      <name val="Calibri"/>
      <family val="2"/>
    </font>
    <font>
      <b/>
      <sz val="5"/>
      <name val="Calibri"/>
      <family val="2"/>
      <scheme val="minor"/>
    </font>
    <font>
      <sz val="5"/>
      <color theme="1"/>
      <name val="Calibri"/>
      <family val="2"/>
      <scheme val="minor"/>
    </font>
    <font>
      <u/>
      <sz val="11"/>
      <color theme="10"/>
      <name val="Calibri"/>
      <family val="2"/>
      <scheme val="minor"/>
    </font>
    <font>
      <u/>
      <sz val="11"/>
      <color theme="11"/>
      <name val="Calibri"/>
      <family val="2"/>
      <scheme val="minor"/>
    </font>
    <font>
      <sz val="9"/>
      <color indexed="81"/>
      <name val="Calibri"/>
      <family val="2"/>
    </font>
    <font>
      <b/>
      <sz val="9"/>
      <color indexed="81"/>
      <name val="Calibri"/>
      <family val="2"/>
    </font>
    <font>
      <sz val="13"/>
      <color indexed="8"/>
      <name val="Calibri"/>
      <family val="2"/>
    </font>
    <font>
      <b/>
      <sz val="24"/>
      <name val="Calibri"/>
      <family val="2"/>
    </font>
    <font>
      <b/>
      <sz val="24"/>
      <name val="Arial"/>
      <family val="2"/>
    </font>
    <font>
      <b/>
      <sz val="24"/>
      <name val="Geneva"/>
    </font>
    <font>
      <sz val="24"/>
      <name val="Geneva"/>
    </font>
    <font>
      <sz val="24"/>
      <color indexed="10"/>
      <name val="Geneva"/>
    </font>
    <font>
      <sz val="24"/>
      <color indexed="8"/>
      <name val="Calibri"/>
      <family val="2"/>
    </font>
    <font>
      <sz val="24"/>
      <color theme="1"/>
      <name val="Calibri"/>
      <family val="2"/>
      <scheme val="minor"/>
    </font>
    <font>
      <b/>
      <sz val="24"/>
      <color indexed="10"/>
      <name val="Calibri"/>
      <family val="2"/>
    </font>
    <font>
      <b/>
      <sz val="18"/>
      <name val="Geneva"/>
    </font>
    <font>
      <sz val="18"/>
      <name val="Geneva"/>
    </font>
    <font>
      <sz val="18"/>
      <color theme="1"/>
      <name val="Calibri"/>
      <family val="2"/>
      <scheme val="minor"/>
    </font>
    <font>
      <sz val="24"/>
      <name val="Calibri"/>
      <family val="2"/>
    </font>
    <font>
      <b/>
      <sz val="22"/>
      <name val="Calibri"/>
      <family val="2"/>
    </font>
    <font>
      <sz val="22"/>
      <name val="Calibri"/>
      <family val="2"/>
    </font>
    <font>
      <sz val="22"/>
      <color indexed="8"/>
      <name val="Calibri"/>
      <family val="2"/>
    </font>
    <font>
      <b/>
      <sz val="9"/>
      <color rgb="FFFFC000"/>
      <name val="Calibri"/>
      <family val="2"/>
      <scheme val="minor"/>
    </font>
    <font>
      <b/>
      <sz val="24"/>
      <color rgb="FFFF0000"/>
      <name val="Calibri"/>
      <family val="2"/>
      <scheme val="minor"/>
    </font>
    <font>
      <sz val="11"/>
      <color theme="1"/>
      <name val="Century Gothic"/>
      <family val="2"/>
    </font>
    <font>
      <b/>
      <sz val="72"/>
      <color rgb="FF00B050"/>
      <name val="Century Gothic"/>
      <family val="2"/>
    </font>
    <font>
      <sz val="11"/>
      <color rgb="FFFF0000"/>
      <name val="Broadway"/>
      <family val="5"/>
    </font>
    <font>
      <b/>
      <sz val="11"/>
      <color theme="1"/>
      <name val="Century Gothic"/>
      <family val="2"/>
    </font>
    <font>
      <b/>
      <sz val="68"/>
      <color theme="1"/>
      <name val="Century Gothic"/>
      <family val="2"/>
    </font>
    <font>
      <sz val="68"/>
      <color theme="1"/>
      <name val="Century Gothic"/>
      <family val="2"/>
    </font>
    <font>
      <b/>
      <sz val="68"/>
      <color rgb="FF00B050"/>
      <name val="Century Gothic"/>
      <family val="2"/>
    </font>
    <font>
      <sz val="68"/>
      <color rgb="FFFF0000"/>
      <name val="Broadway"/>
      <family val="5"/>
    </font>
    <font>
      <b/>
      <sz val="8"/>
      <color rgb="FFFF0000"/>
      <name val="Calibri"/>
      <family val="2"/>
      <scheme val="minor"/>
    </font>
    <font>
      <sz val="8"/>
      <color rgb="FFFF0000"/>
      <name val="Calibri"/>
      <family val="2"/>
      <scheme val="minor"/>
    </font>
    <font>
      <b/>
      <sz val="14"/>
      <color rgb="FF000000"/>
      <name val="Calibri"/>
      <family val="2"/>
      <scheme val="minor"/>
    </font>
    <font>
      <b/>
      <sz val="9"/>
      <color rgb="FF000000"/>
      <name val="Calibri"/>
      <family val="2"/>
      <scheme val="minor"/>
    </font>
    <font>
      <sz val="9"/>
      <color rgb="FF000000"/>
      <name val="Calibri"/>
      <family val="2"/>
      <scheme val="minor"/>
    </font>
    <font>
      <b/>
      <sz val="11"/>
      <color theme="5"/>
      <name val="Calibri"/>
      <family val="2"/>
    </font>
    <font>
      <sz val="8"/>
      <color theme="5"/>
      <name val="Calibri"/>
      <family val="2"/>
    </font>
    <font>
      <sz val="10"/>
      <color theme="5"/>
      <name val="Calibri"/>
      <family val="2"/>
    </font>
    <font>
      <sz val="11"/>
      <color theme="5"/>
      <name val="Calibri"/>
      <family val="2"/>
      <scheme val="minor"/>
    </font>
    <font>
      <b/>
      <sz val="14"/>
      <color theme="5"/>
      <name val="Calibri"/>
      <family val="2"/>
      <scheme val="minor"/>
    </font>
    <font>
      <sz val="8"/>
      <color theme="5" tint="-0.249977111117893"/>
      <name val="Calibri"/>
      <family val="2"/>
    </font>
    <font>
      <sz val="8"/>
      <color theme="9" tint="-0.249977111117893"/>
      <name val="Calibri"/>
      <family val="2"/>
      <scheme val="minor"/>
    </font>
    <font>
      <sz val="8"/>
      <color theme="0" tint="-0.34998626667073579"/>
      <name val="Calibri"/>
      <family val="2"/>
      <scheme val="minor"/>
    </font>
    <font>
      <sz val="10"/>
      <color rgb="FF000000"/>
      <name val="Arial"/>
      <family val="2"/>
    </font>
    <font>
      <sz val="12"/>
      <color rgb="FFFF0000"/>
      <name val="Calibri"/>
      <family val="2"/>
      <scheme val="minor"/>
    </font>
    <font>
      <sz val="10"/>
      <name val="Arial Narrow"/>
      <family val="2"/>
    </font>
    <font>
      <sz val="10"/>
      <color theme="1" tint="4.9989318521683403E-2"/>
      <name val="Calibri"/>
      <family val="2"/>
      <scheme val="minor"/>
    </font>
    <font>
      <sz val="10"/>
      <color theme="2" tint="-0.89999084444715716"/>
      <name val="Calibri"/>
      <family val="2"/>
      <scheme val="minor"/>
    </font>
    <font>
      <sz val="9"/>
      <name val="Arial Narrow"/>
      <family val="2"/>
    </font>
  </fonts>
  <fills count="82">
    <fill>
      <patternFill patternType="none"/>
    </fill>
    <fill>
      <patternFill patternType="gray125"/>
    </fill>
    <fill>
      <patternFill patternType="solid">
        <fgColor indexed="26"/>
        <bgColor indexed="64"/>
      </patternFill>
    </fill>
    <fill>
      <patternFill patternType="solid">
        <fgColor indexed="46"/>
        <bgColor indexed="64"/>
      </patternFill>
    </fill>
    <fill>
      <patternFill patternType="solid">
        <fgColor indexed="27"/>
        <bgColor indexed="64"/>
      </patternFill>
    </fill>
    <fill>
      <patternFill patternType="solid">
        <fgColor indexed="42"/>
        <bgColor indexed="64"/>
      </patternFill>
    </fill>
    <fill>
      <patternFill patternType="solid">
        <fgColor indexed="43"/>
        <bgColor indexed="64"/>
      </patternFill>
    </fill>
    <fill>
      <patternFill patternType="solid">
        <fgColor indexed="9"/>
        <bgColor indexed="64"/>
      </patternFill>
    </fill>
    <fill>
      <patternFill patternType="solid">
        <fgColor indexed="31"/>
        <bgColor indexed="64"/>
      </patternFill>
    </fill>
    <fill>
      <patternFill patternType="solid">
        <fgColor indexed="45"/>
        <bgColor indexed="64"/>
      </patternFill>
    </fill>
    <fill>
      <patternFill patternType="solid">
        <fgColor indexed="13"/>
        <bgColor indexed="64"/>
      </patternFill>
    </fill>
    <fill>
      <patternFill patternType="solid">
        <fgColor indexed="47"/>
        <bgColor indexed="64"/>
      </patternFill>
    </fill>
    <fill>
      <patternFill patternType="solid">
        <fgColor indexed="43"/>
        <bgColor indexed="8"/>
      </patternFill>
    </fill>
    <fill>
      <patternFill patternType="solid">
        <fgColor indexed="53"/>
        <bgColor indexed="64"/>
      </patternFill>
    </fill>
    <fill>
      <patternFill patternType="solid">
        <fgColor indexed="52"/>
        <bgColor indexed="64"/>
      </patternFill>
    </fill>
    <fill>
      <patternFill patternType="solid">
        <fgColor indexed="10"/>
        <bgColor indexed="64"/>
      </patternFill>
    </fill>
    <fill>
      <patternFill patternType="solid">
        <fgColor indexed="30"/>
        <bgColor indexed="64"/>
      </patternFill>
    </fill>
    <fill>
      <patternFill patternType="solid">
        <fgColor rgb="FFFF99FF"/>
        <bgColor indexed="64"/>
      </patternFill>
    </fill>
    <fill>
      <patternFill patternType="solid">
        <fgColor indexed="44"/>
        <bgColor indexed="64"/>
      </patternFill>
    </fill>
    <fill>
      <patternFill patternType="solid">
        <fgColor indexed="51"/>
        <bgColor indexed="64"/>
      </patternFill>
    </fill>
    <fill>
      <patternFill patternType="solid">
        <fgColor indexed="11"/>
        <bgColor indexed="64"/>
      </patternFill>
    </fill>
    <fill>
      <patternFill patternType="solid">
        <fgColor indexed="29"/>
        <bgColor indexed="64"/>
      </patternFill>
    </fill>
    <fill>
      <patternFill patternType="solid">
        <fgColor indexed="50"/>
        <bgColor indexed="64"/>
      </patternFill>
    </fill>
    <fill>
      <patternFill patternType="solid">
        <fgColor indexed="19"/>
        <bgColor indexed="64"/>
      </patternFill>
    </fill>
    <fill>
      <patternFill patternType="solid">
        <fgColor theme="0"/>
        <bgColor indexed="64"/>
      </patternFill>
    </fill>
    <fill>
      <patternFill patternType="solid">
        <fgColor rgb="FFFFFF00"/>
        <bgColor indexed="64"/>
      </patternFill>
    </fill>
    <fill>
      <patternFill patternType="solid">
        <fgColor rgb="FFFFFFCC"/>
        <bgColor indexed="64"/>
      </patternFill>
    </fill>
    <fill>
      <patternFill patternType="solid">
        <fgColor theme="3" tint="0.79998168889431442"/>
        <bgColor indexed="64"/>
      </patternFill>
    </fill>
    <fill>
      <patternFill patternType="solid">
        <fgColor rgb="FFFFCCCC"/>
        <bgColor indexed="64"/>
      </patternFill>
    </fill>
    <fill>
      <patternFill patternType="solid">
        <fgColor theme="2" tint="-0.249977111117893"/>
        <bgColor indexed="64"/>
      </patternFill>
    </fill>
    <fill>
      <patternFill patternType="solid">
        <fgColor rgb="FFE8D1FF"/>
        <bgColor indexed="64"/>
      </patternFill>
    </fill>
    <fill>
      <patternFill patternType="solid">
        <fgColor rgb="FF99C4E7"/>
        <bgColor indexed="64"/>
      </patternFill>
    </fill>
    <fill>
      <patternFill patternType="solid">
        <fgColor rgb="FFFFC9E4"/>
        <bgColor indexed="64"/>
      </patternFill>
    </fill>
    <fill>
      <patternFill patternType="solid">
        <fgColor theme="4" tint="0.39997558519241921"/>
        <bgColor indexed="64"/>
      </patternFill>
    </fill>
    <fill>
      <patternFill patternType="solid">
        <fgColor rgb="FFFFFF99"/>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7" tint="0.59999389629810485"/>
        <bgColor indexed="64"/>
      </patternFill>
    </fill>
    <fill>
      <patternFill patternType="solid">
        <fgColor theme="5"/>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CCFFCC"/>
        <bgColor indexed="64"/>
      </patternFill>
    </fill>
    <fill>
      <patternFill patternType="solid">
        <fgColor theme="4" tint="0.59999389629810485"/>
        <bgColor indexed="64"/>
      </patternFill>
    </fill>
    <fill>
      <patternFill patternType="solid">
        <fgColor rgb="FF92D050"/>
        <bgColor indexed="64"/>
      </patternFill>
    </fill>
    <fill>
      <patternFill patternType="solid">
        <fgColor rgb="FFC5FFE2"/>
        <bgColor indexed="64"/>
      </patternFill>
    </fill>
    <fill>
      <patternFill patternType="solid">
        <fgColor rgb="FF99FF99"/>
        <bgColor indexed="64"/>
      </patternFill>
    </fill>
    <fill>
      <patternFill patternType="solid">
        <fgColor theme="5" tint="0.59999389629810485"/>
        <bgColor indexed="64"/>
      </patternFill>
    </fill>
    <fill>
      <patternFill patternType="solid">
        <fgColor theme="2" tint="-9.9978637043366805E-2"/>
        <bgColor indexed="64"/>
      </patternFill>
    </fill>
    <fill>
      <patternFill patternType="solid">
        <fgColor rgb="FFC5D9F1"/>
        <bgColor indexed="64"/>
      </patternFill>
    </fill>
    <fill>
      <patternFill patternType="solid">
        <fgColor rgb="FFE6B8B7"/>
        <bgColor indexed="64"/>
      </patternFill>
    </fill>
    <fill>
      <patternFill patternType="solid">
        <fgColor rgb="FFD8E4BC"/>
        <bgColor indexed="64"/>
      </patternFill>
    </fill>
    <fill>
      <patternFill patternType="solid">
        <fgColor theme="6" tint="0.59999389629810485"/>
        <bgColor indexed="64"/>
      </patternFill>
    </fill>
    <fill>
      <patternFill patternType="solid">
        <fgColor theme="0" tint="-0.249977111117893"/>
        <bgColor indexed="64"/>
      </patternFill>
    </fill>
    <fill>
      <patternFill patternType="solid">
        <fgColor rgb="FFD3E8C6"/>
        <bgColor indexed="64"/>
      </patternFill>
    </fill>
    <fill>
      <patternFill patternType="solid">
        <fgColor rgb="FFDDEBF7"/>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rgb="FFE1FFFF"/>
        <bgColor indexed="64"/>
      </patternFill>
    </fill>
    <fill>
      <patternFill patternType="solid">
        <fgColor rgb="FFE8D8F4"/>
        <bgColor indexed="64"/>
      </patternFill>
    </fill>
    <fill>
      <patternFill patternType="solid">
        <fgColor theme="6" tint="0.79998168889431442"/>
        <bgColor indexed="64"/>
      </patternFill>
    </fill>
    <fill>
      <patternFill patternType="solid">
        <fgColor rgb="FFFFC5F0"/>
        <bgColor indexed="64"/>
      </patternFill>
    </fill>
    <fill>
      <patternFill patternType="solid">
        <fgColor rgb="FFE5FFE5"/>
        <bgColor indexed="64"/>
      </patternFill>
    </fill>
    <fill>
      <patternFill patternType="solid">
        <fgColor rgb="FFFFE699"/>
        <bgColor indexed="64"/>
      </patternFill>
    </fill>
    <fill>
      <patternFill patternType="solid">
        <fgColor rgb="FFCCCCFF"/>
        <bgColor indexed="64"/>
      </patternFill>
    </fill>
    <fill>
      <patternFill patternType="solid">
        <fgColor theme="5" tint="0.39997558519241921"/>
        <bgColor indexed="64"/>
      </patternFill>
    </fill>
    <fill>
      <patternFill patternType="solid">
        <fgColor rgb="FFD9FFFF"/>
        <bgColor indexed="64"/>
      </patternFill>
    </fill>
    <fill>
      <patternFill patternType="solid">
        <fgColor rgb="FFC4D79B"/>
        <bgColor indexed="64"/>
      </patternFill>
    </fill>
    <fill>
      <patternFill patternType="solid">
        <fgColor rgb="FFFF99CC"/>
        <bgColor indexed="64"/>
      </patternFill>
    </fill>
    <fill>
      <patternFill patternType="solid">
        <fgColor rgb="FFCCFFCC"/>
        <bgColor rgb="FF000000"/>
      </patternFill>
    </fill>
    <fill>
      <patternFill patternType="solid">
        <fgColor theme="7" tint="0.39997558519241921"/>
        <bgColor indexed="64"/>
      </patternFill>
    </fill>
    <fill>
      <patternFill patternType="solid">
        <fgColor theme="7" tint="0.79998168889431442"/>
        <bgColor indexed="64"/>
      </patternFill>
    </fill>
    <fill>
      <patternFill patternType="solid">
        <fgColor rgb="FFFF0000"/>
        <bgColor indexed="64"/>
      </patternFill>
    </fill>
    <fill>
      <patternFill patternType="solid">
        <fgColor theme="5" tint="0.79998168889431442"/>
        <bgColor indexed="8"/>
      </patternFill>
    </fill>
    <fill>
      <patternFill patternType="solid">
        <fgColor rgb="FFAEAAAA"/>
        <bgColor rgb="FF000000"/>
      </patternFill>
    </fill>
    <fill>
      <patternFill patternType="solid">
        <fgColor rgb="FF99FF99"/>
        <bgColor rgb="FF000000"/>
      </patternFill>
    </fill>
    <fill>
      <patternFill patternType="solid">
        <fgColor rgb="FFFFFF99"/>
        <bgColor rgb="FF000000"/>
      </patternFill>
    </fill>
    <fill>
      <patternFill patternType="solid">
        <fgColor rgb="FFF8CBAD"/>
        <bgColor rgb="FF000000"/>
      </patternFill>
    </fill>
    <fill>
      <patternFill patternType="solid">
        <fgColor rgb="FFC6E0B4"/>
        <bgColor rgb="FF000000"/>
      </patternFill>
    </fill>
    <fill>
      <patternFill patternType="solid">
        <fgColor theme="4" tint="-0.249977111117893"/>
        <bgColor indexed="64"/>
      </patternFill>
    </fill>
    <fill>
      <patternFill patternType="solid">
        <fgColor theme="9" tint="-0.249977111117893"/>
        <bgColor indexed="8"/>
      </patternFill>
    </fill>
    <fill>
      <patternFill patternType="solid">
        <fgColor theme="9" tint="-0.249977111117893"/>
        <bgColor indexed="64"/>
      </patternFill>
    </fill>
    <fill>
      <patternFill patternType="solid">
        <fgColor theme="5" tint="0.59999389629810485"/>
        <bgColor indexed="8"/>
      </patternFill>
    </fill>
  </fills>
  <borders count="366">
    <border>
      <left/>
      <right/>
      <top/>
      <bottom/>
      <diagonal/>
    </border>
    <border>
      <left style="medium">
        <color auto="1"/>
      </left>
      <right/>
      <top/>
      <bottom/>
      <diagonal/>
    </border>
    <border>
      <left/>
      <right/>
      <top/>
      <bottom style="double">
        <color auto="1"/>
      </bottom>
      <diagonal/>
    </border>
    <border>
      <left/>
      <right style="medium">
        <color auto="1"/>
      </right>
      <top/>
      <bottom style="double">
        <color auto="1"/>
      </bottom>
      <diagonal/>
    </border>
    <border>
      <left style="medium">
        <color auto="1"/>
      </left>
      <right/>
      <top style="double">
        <color auto="1"/>
      </top>
      <bottom style="double">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
      <left style="double">
        <color auto="1"/>
      </left>
      <right/>
      <top style="double">
        <color auto="1"/>
      </top>
      <bottom style="double">
        <color auto="1"/>
      </bottom>
      <diagonal/>
    </border>
    <border>
      <left/>
      <right style="medium">
        <color auto="1"/>
      </right>
      <top style="double">
        <color auto="1"/>
      </top>
      <bottom style="double">
        <color auto="1"/>
      </bottom>
      <diagonal/>
    </border>
    <border>
      <left/>
      <right style="double">
        <color auto="1"/>
      </right>
      <top/>
      <bottom style="thin">
        <color auto="1"/>
      </bottom>
      <diagonal/>
    </border>
    <border>
      <left/>
      <right/>
      <top style="thick">
        <color indexed="10"/>
      </top>
      <bottom style="thin">
        <color auto="1"/>
      </bottom>
      <diagonal/>
    </border>
    <border>
      <left/>
      <right style="medium">
        <color auto="1"/>
      </right>
      <top style="thick">
        <color indexed="10"/>
      </top>
      <bottom style="thin">
        <color auto="1"/>
      </bottom>
      <diagonal/>
    </border>
    <border>
      <left/>
      <right style="thin">
        <color auto="1"/>
      </right>
      <top/>
      <bottom style="double">
        <color auto="1"/>
      </bottom>
      <diagonal/>
    </border>
    <border>
      <left style="thin">
        <color auto="1"/>
      </left>
      <right style="thin">
        <color auto="1"/>
      </right>
      <top/>
      <bottom style="double">
        <color auto="1"/>
      </bottom>
      <diagonal/>
    </border>
    <border>
      <left style="thin">
        <color auto="1"/>
      </left>
      <right style="medium">
        <color auto="1"/>
      </right>
      <top/>
      <bottom style="double">
        <color auto="1"/>
      </bottom>
      <diagonal/>
    </border>
    <border>
      <left style="thin">
        <color auto="1"/>
      </left>
      <right/>
      <top/>
      <bottom style="double">
        <color auto="1"/>
      </bottom>
      <diagonal/>
    </border>
    <border>
      <left style="medium">
        <color auto="1"/>
      </left>
      <right/>
      <top/>
      <bottom style="medium">
        <color auto="1"/>
      </bottom>
      <diagonal/>
    </border>
    <border>
      <left/>
      <right/>
      <top/>
      <bottom style="medium">
        <color auto="1"/>
      </bottom>
      <diagonal/>
    </border>
    <border>
      <left/>
      <right style="thin">
        <color auto="1"/>
      </right>
      <top/>
      <bottom style="medium">
        <color auto="1"/>
      </bottom>
      <diagonal/>
    </border>
    <border>
      <left style="double">
        <color auto="1"/>
      </left>
      <right style="thin">
        <color auto="1"/>
      </right>
      <top style="double">
        <color auto="1"/>
      </top>
      <bottom/>
      <diagonal/>
    </border>
    <border>
      <left style="double">
        <color auto="1"/>
      </left>
      <right style="thin">
        <color auto="1"/>
      </right>
      <top style="double">
        <color auto="1"/>
      </top>
      <bottom style="double">
        <color auto="1"/>
      </bottom>
      <diagonal/>
    </border>
    <border>
      <left style="double">
        <color auto="1"/>
      </left>
      <right style="medium">
        <color auto="1"/>
      </right>
      <top style="double">
        <color auto="1"/>
      </top>
      <bottom style="double">
        <color auto="1"/>
      </bottom>
      <diagonal/>
    </border>
    <border>
      <left style="medium">
        <color auto="1"/>
      </left>
      <right style="thin">
        <color auto="1"/>
      </right>
      <top style="double">
        <color auto="1"/>
      </top>
      <bottom style="double">
        <color auto="1"/>
      </bottom>
      <diagonal/>
    </border>
    <border>
      <left style="thin">
        <color auto="1"/>
      </left>
      <right style="thin">
        <color auto="1"/>
      </right>
      <top style="double">
        <color auto="1"/>
      </top>
      <bottom style="double">
        <color auto="1"/>
      </bottom>
      <diagonal/>
    </border>
    <border>
      <left style="thin">
        <color auto="1"/>
      </left>
      <right style="medium">
        <color auto="1"/>
      </right>
      <top style="double">
        <color auto="1"/>
      </top>
      <bottom style="double">
        <color auto="1"/>
      </bottom>
      <diagonal/>
    </border>
    <border>
      <left style="medium">
        <color indexed="10"/>
      </left>
      <right/>
      <top style="medium">
        <color auto="1"/>
      </top>
      <bottom/>
      <diagonal/>
    </border>
    <border>
      <left style="medium">
        <color indexed="10"/>
      </left>
      <right/>
      <top/>
      <bottom/>
      <diagonal/>
    </border>
    <border>
      <left/>
      <right style="medium">
        <color auto="1"/>
      </right>
      <top/>
      <bottom style="medium">
        <color indexed="10"/>
      </bottom>
      <diagonal/>
    </border>
    <border>
      <left style="medium">
        <color auto="1"/>
      </left>
      <right/>
      <top style="double">
        <color auto="1"/>
      </top>
      <bottom/>
      <diagonal/>
    </border>
    <border>
      <left style="double">
        <color auto="1"/>
      </left>
      <right/>
      <top style="double">
        <color auto="1"/>
      </top>
      <bottom/>
      <diagonal/>
    </border>
    <border>
      <left/>
      <right/>
      <top style="double">
        <color auto="1"/>
      </top>
      <bottom/>
      <diagonal/>
    </border>
    <border>
      <left/>
      <right/>
      <top style="double">
        <color auto="1"/>
      </top>
      <bottom style="thin">
        <color auto="1"/>
      </bottom>
      <diagonal/>
    </border>
    <border>
      <left style="double">
        <color auto="1"/>
      </left>
      <right style="thin">
        <color auto="1"/>
      </right>
      <top style="double">
        <color auto="1"/>
      </top>
      <bottom style="thin">
        <color auto="1"/>
      </bottom>
      <diagonal/>
    </border>
    <border>
      <left style="thin">
        <color auto="1"/>
      </left>
      <right style="thin">
        <color auto="1"/>
      </right>
      <top style="double">
        <color auto="1"/>
      </top>
      <bottom style="thin">
        <color auto="1"/>
      </bottom>
      <diagonal/>
    </border>
    <border>
      <left style="thin">
        <color auto="1"/>
      </left>
      <right style="thin">
        <color auto="1"/>
      </right>
      <top style="double">
        <color auto="1"/>
      </top>
      <bottom/>
      <diagonal/>
    </border>
    <border>
      <left style="thin">
        <color auto="1"/>
      </left>
      <right style="double">
        <color auto="1"/>
      </right>
      <top style="double">
        <color auto="1"/>
      </top>
      <bottom style="thin">
        <color auto="1"/>
      </bottom>
      <diagonal/>
    </border>
    <border>
      <left style="double">
        <color auto="1"/>
      </left>
      <right/>
      <top style="double">
        <color auto="1"/>
      </top>
      <bottom style="thin">
        <color auto="1"/>
      </bottom>
      <diagonal/>
    </border>
    <border>
      <left/>
      <right/>
      <top style="medium">
        <color indexed="10"/>
      </top>
      <bottom style="medium">
        <color indexed="10"/>
      </bottom>
      <diagonal/>
    </border>
    <border>
      <left style="thin">
        <color auto="1"/>
      </left>
      <right/>
      <top/>
      <bottom/>
      <diagonal/>
    </border>
    <border>
      <left style="double">
        <color auto="1"/>
      </left>
      <right style="thin">
        <color auto="1"/>
      </right>
      <top/>
      <bottom/>
      <diagonal/>
    </border>
    <border>
      <left/>
      <right style="thin">
        <color auto="1"/>
      </right>
      <top/>
      <bottom/>
      <diagonal/>
    </border>
    <border>
      <left/>
      <right style="double">
        <color auto="1"/>
      </right>
      <top style="thin">
        <color auto="1"/>
      </top>
      <bottom/>
      <diagonal/>
    </border>
    <border>
      <left style="thin">
        <color auto="1"/>
      </left>
      <right style="thin">
        <color auto="1"/>
      </right>
      <top/>
      <bottom/>
      <diagonal/>
    </border>
    <border>
      <left style="double">
        <color auto="1"/>
      </left>
      <right/>
      <top/>
      <bottom/>
      <diagonal/>
    </border>
    <border>
      <left/>
      <right style="medium">
        <color auto="1"/>
      </right>
      <top style="double">
        <color auto="1"/>
      </top>
      <bottom/>
      <diagonal/>
    </border>
    <border>
      <left style="medium">
        <color auto="1"/>
      </left>
      <right style="thin">
        <color auto="1"/>
      </right>
      <top/>
      <bottom/>
      <diagonal/>
    </border>
    <border>
      <left style="medium">
        <color auto="1"/>
      </left>
      <right style="thin">
        <color auto="1"/>
      </right>
      <top/>
      <bottom style="medium">
        <color auto="1"/>
      </bottom>
      <diagonal/>
    </border>
    <border>
      <left style="thin">
        <color auto="1"/>
      </left>
      <right style="medium">
        <color auto="1"/>
      </right>
      <top/>
      <bottom style="medium">
        <color auto="1"/>
      </bottom>
      <diagonal/>
    </border>
    <border>
      <left style="medium">
        <color indexed="10"/>
      </left>
      <right/>
      <top/>
      <bottom style="medium">
        <color auto="1"/>
      </bottom>
      <diagonal/>
    </border>
    <border>
      <left style="medium">
        <color auto="1"/>
      </left>
      <right style="double">
        <color auto="1"/>
      </right>
      <top style="double">
        <color auto="1"/>
      </top>
      <bottom/>
      <diagonal/>
    </border>
    <border>
      <left/>
      <right style="thin">
        <color auto="1"/>
      </right>
      <top style="double">
        <color auto="1"/>
      </top>
      <bottom/>
      <diagonal/>
    </border>
    <border>
      <left style="thin">
        <color auto="1"/>
      </left>
      <right/>
      <top style="double">
        <color auto="1"/>
      </top>
      <bottom/>
      <diagonal/>
    </border>
    <border>
      <left style="double">
        <color auto="1"/>
      </left>
      <right style="double">
        <color auto="1"/>
      </right>
      <top style="double">
        <color auto="1"/>
      </top>
      <bottom/>
      <diagonal/>
    </border>
    <border>
      <left style="thin">
        <color auto="1"/>
      </left>
      <right style="double">
        <color auto="1"/>
      </right>
      <top style="double">
        <color auto="1"/>
      </top>
      <bottom/>
      <diagonal/>
    </border>
    <border>
      <left style="thin">
        <color auto="1"/>
      </left>
      <right/>
      <top style="double">
        <color auto="1"/>
      </top>
      <bottom style="thin">
        <color auto="1"/>
      </bottom>
      <diagonal/>
    </border>
    <border>
      <left/>
      <right style="medium">
        <color indexed="10"/>
      </right>
      <top style="medium">
        <color auto="1"/>
      </top>
      <bottom/>
      <diagonal/>
    </border>
    <border>
      <left/>
      <right style="medium">
        <color indexed="10"/>
      </right>
      <top/>
      <bottom/>
      <diagonal/>
    </border>
    <border>
      <left/>
      <right style="thin">
        <color auto="1"/>
      </right>
      <top style="double">
        <color auto="1"/>
      </top>
      <bottom style="double">
        <color auto="1"/>
      </bottom>
      <diagonal/>
    </border>
    <border>
      <left style="thin">
        <color auto="1"/>
      </left>
      <right/>
      <top style="double">
        <color auto="1"/>
      </top>
      <bottom style="double">
        <color auto="1"/>
      </bottom>
      <diagonal/>
    </border>
    <border>
      <left/>
      <right style="medium">
        <color auto="1"/>
      </right>
      <top style="double">
        <color auto="1"/>
      </top>
      <bottom style="thin">
        <color auto="1"/>
      </bottom>
      <diagonal/>
    </border>
    <border>
      <left style="double">
        <color auto="1"/>
      </left>
      <right style="thin">
        <color auto="1"/>
      </right>
      <top/>
      <bottom style="double">
        <color auto="1"/>
      </bottom>
      <diagonal/>
    </border>
    <border>
      <left style="thin">
        <color auto="1"/>
      </left>
      <right style="double">
        <color auto="1"/>
      </right>
      <top/>
      <bottom style="double">
        <color auto="1"/>
      </bottom>
      <diagonal/>
    </border>
    <border>
      <left style="thin">
        <color auto="1"/>
      </left>
      <right style="medium">
        <color indexed="10"/>
      </right>
      <top/>
      <bottom style="double">
        <color auto="1"/>
      </bottom>
      <diagonal/>
    </border>
    <border>
      <left/>
      <right style="medium">
        <color indexed="10"/>
      </right>
      <top/>
      <bottom style="medium">
        <color auto="1"/>
      </bottom>
      <diagonal/>
    </border>
    <border>
      <left style="thin">
        <color auto="1"/>
      </left>
      <right style="double">
        <color auto="1"/>
      </right>
      <top style="double">
        <color auto="1"/>
      </top>
      <bottom style="double">
        <color auto="1"/>
      </bottom>
      <diagonal/>
    </border>
    <border>
      <left style="medium">
        <color indexed="10"/>
      </left>
      <right/>
      <top style="double">
        <color auto="1"/>
      </top>
      <bottom style="medium">
        <color auto="1"/>
      </bottom>
      <diagonal/>
    </border>
    <border>
      <left/>
      <right/>
      <top style="double">
        <color auto="1"/>
      </top>
      <bottom style="medium">
        <color auto="1"/>
      </bottom>
      <diagonal/>
    </border>
    <border>
      <left/>
      <right style="medium">
        <color auto="1"/>
      </right>
      <top style="double">
        <color auto="1"/>
      </top>
      <bottom style="medium">
        <color auto="1"/>
      </bottom>
      <diagonal/>
    </border>
    <border>
      <left/>
      <right style="medium">
        <color auto="1"/>
      </right>
      <top style="medium">
        <color indexed="10"/>
      </top>
      <bottom style="thin">
        <color auto="1"/>
      </bottom>
      <diagonal/>
    </border>
    <border>
      <left/>
      <right/>
      <top/>
      <bottom style="thin">
        <color auto="1"/>
      </bottom>
      <diagonal/>
    </border>
    <border>
      <left style="medium">
        <color auto="1"/>
      </left>
      <right style="double">
        <color auto="1"/>
      </right>
      <top style="double">
        <color auto="1"/>
      </top>
      <bottom style="double">
        <color auto="1"/>
      </bottom>
      <diagonal/>
    </border>
    <border>
      <left/>
      <right style="double">
        <color auto="1"/>
      </right>
      <top style="double">
        <color auto="1"/>
      </top>
      <bottom/>
      <diagonal/>
    </border>
    <border>
      <left/>
      <right style="thin">
        <color auto="1"/>
      </right>
      <top style="double">
        <color auto="1"/>
      </top>
      <bottom style="thin">
        <color auto="1"/>
      </bottom>
      <diagonal/>
    </border>
    <border>
      <left style="thick">
        <color auto="1"/>
      </left>
      <right style="thin">
        <color auto="1"/>
      </right>
      <top style="double">
        <color auto="1"/>
      </top>
      <bottom style="double">
        <color auto="1"/>
      </bottom>
      <diagonal/>
    </border>
    <border>
      <left style="medium">
        <color indexed="10"/>
      </left>
      <right style="medium">
        <color auto="1"/>
      </right>
      <top/>
      <bottom style="medium">
        <color auto="1"/>
      </bottom>
      <diagonal/>
    </border>
    <border>
      <left style="thin">
        <color auto="1"/>
      </left>
      <right style="medium">
        <color indexed="10"/>
      </right>
      <top style="medium">
        <color auto="1"/>
      </top>
      <bottom style="thin">
        <color auto="1"/>
      </bottom>
      <diagonal/>
    </border>
    <border>
      <left style="medium">
        <color auto="1"/>
      </left>
      <right style="medium">
        <color indexed="10"/>
      </right>
      <top/>
      <bottom style="medium">
        <color auto="1"/>
      </bottom>
      <diagonal/>
    </border>
    <border>
      <left style="medium">
        <color indexed="10"/>
      </left>
      <right style="medium">
        <color auto="1"/>
      </right>
      <top/>
      <bottom/>
      <diagonal/>
    </border>
    <border>
      <left/>
      <right style="thin">
        <color auto="1"/>
      </right>
      <top style="double">
        <color auto="1"/>
      </top>
      <bottom style="medium">
        <color auto="1"/>
      </bottom>
      <diagonal/>
    </border>
    <border>
      <left style="medium">
        <color auto="1"/>
      </left>
      <right/>
      <top style="double">
        <color auto="1"/>
      </top>
      <bottom style="thin">
        <color auto="1"/>
      </bottom>
      <diagonal/>
    </border>
    <border>
      <left/>
      <right style="double">
        <color auto="1"/>
      </right>
      <top style="double">
        <color auto="1"/>
      </top>
      <bottom style="thin">
        <color auto="1"/>
      </bottom>
      <diagonal/>
    </border>
    <border>
      <left style="thin">
        <color auto="1"/>
      </left>
      <right style="double">
        <color auto="1"/>
      </right>
      <top style="double">
        <color auto="1"/>
      </top>
      <bottom style="medium">
        <color auto="1"/>
      </bottom>
      <diagonal/>
    </border>
    <border>
      <left style="thin">
        <color auto="1"/>
      </left>
      <right style="medium">
        <color auto="1"/>
      </right>
      <top style="double">
        <color auto="1"/>
      </top>
      <bottom style="medium">
        <color auto="1"/>
      </bottom>
      <diagonal/>
    </border>
    <border>
      <left style="double">
        <color auto="1"/>
      </left>
      <right style="medium">
        <color auto="1"/>
      </right>
      <top style="double">
        <color auto="1"/>
      </top>
      <bottom/>
      <diagonal/>
    </border>
    <border>
      <left style="double">
        <color auto="1"/>
      </left>
      <right style="thin">
        <color auto="1"/>
      </right>
      <top style="double">
        <color auto="1"/>
      </top>
      <bottom style="medium">
        <color auto="1"/>
      </bottom>
      <diagonal/>
    </border>
    <border>
      <left style="thin">
        <color auto="1"/>
      </left>
      <right style="thin">
        <color auto="1"/>
      </right>
      <top style="double">
        <color auto="1"/>
      </top>
      <bottom style="medium">
        <color auto="1"/>
      </bottom>
      <diagonal/>
    </border>
    <border>
      <left style="double">
        <color auto="1"/>
      </left>
      <right style="double">
        <color auto="1"/>
      </right>
      <top style="double">
        <color auto="1"/>
      </top>
      <bottom style="double">
        <color auto="1"/>
      </bottom>
      <diagonal/>
    </border>
    <border>
      <left style="thin">
        <color auto="1"/>
      </left>
      <right style="medium">
        <color auto="1"/>
      </right>
      <top style="double">
        <color auto="1"/>
      </top>
      <bottom style="thin">
        <color auto="1"/>
      </bottom>
      <diagonal/>
    </border>
    <border>
      <left style="thick">
        <color auto="1"/>
      </left>
      <right style="thick">
        <color auto="1"/>
      </right>
      <top style="double">
        <color auto="1"/>
      </top>
      <bottom/>
      <diagonal/>
    </border>
    <border>
      <left style="thick">
        <color auto="1"/>
      </left>
      <right style="thin">
        <color auto="1"/>
      </right>
      <top style="double">
        <color auto="1"/>
      </top>
      <bottom style="thin">
        <color auto="1"/>
      </bottom>
      <diagonal/>
    </border>
    <border>
      <left style="thin">
        <color auto="1"/>
      </left>
      <right style="thick">
        <color auto="1"/>
      </right>
      <top style="double">
        <color auto="1"/>
      </top>
      <bottom style="thin">
        <color auto="1"/>
      </bottom>
      <diagonal/>
    </border>
    <border>
      <left style="dashed">
        <color auto="1"/>
      </left>
      <right style="dashed">
        <color auto="1"/>
      </right>
      <top/>
      <bottom style="double">
        <color auto="1"/>
      </bottom>
      <diagonal/>
    </border>
    <border>
      <left style="thick">
        <color auto="1"/>
      </left>
      <right style="thick">
        <color auto="1"/>
      </right>
      <top style="double">
        <color auto="1"/>
      </top>
      <bottom style="thin">
        <color auto="1"/>
      </bottom>
      <diagonal/>
    </border>
    <border>
      <left style="thin">
        <color auto="1"/>
      </left>
      <right style="thick">
        <color auto="1"/>
      </right>
      <top style="thin">
        <color auto="1"/>
      </top>
      <bottom/>
      <diagonal/>
    </border>
    <border>
      <left style="thick">
        <color auto="1"/>
      </left>
      <right style="thick">
        <color auto="1"/>
      </right>
      <top style="double">
        <color auto="1"/>
      </top>
      <bottom style="medium">
        <color auto="1"/>
      </bottom>
      <diagonal/>
    </border>
    <border>
      <left style="thin">
        <color auto="1"/>
      </left>
      <right/>
      <top style="double">
        <color auto="1"/>
      </top>
      <bottom style="medium">
        <color auto="1"/>
      </bottom>
      <diagonal/>
    </border>
    <border>
      <left style="thick">
        <color auto="1"/>
      </left>
      <right style="thin">
        <color auto="1"/>
      </right>
      <top style="double">
        <color auto="1"/>
      </top>
      <bottom style="medium">
        <color auto="1"/>
      </bottom>
      <diagonal/>
    </border>
    <border>
      <left style="thin">
        <color auto="1"/>
      </left>
      <right style="thick">
        <color auto="1"/>
      </right>
      <top style="double">
        <color auto="1"/>
      </top>
      <bottom style="medium">
        <color auto="1"/>
      </bottom>
      <diagonal/>
    </border>
    <border>
      <left/>
      <right style="medium">
        <color auto="1"/>
      </right>
      <top style="thin">
        <color auto="1"/>
      </top>
      <bottom/>
      <diagonal/>
    </border>
    <border>
      <left style="medium">
        <color auto="1"/>
      </left>
      <right style="medium">
        <color auto="1"/>
      </right>
      <top style="hair">
        <color auto="1"/>
      </top>
      <bottom style="hair">
        <color auto="1"/>
      </bottom>
      <diagonal/>
    </border>
    <border>
      <left style="medium">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medium">
        <color auto="1"/>
      </right>
      <top style="hair">
        <color auto="1"/>
      </top>
      <bottom style="hair">
        <color auto="1"/>
      </bottom>
      <diagonal/>
    </border>
    <border>
      <left style="hair">
        <color auto="1"/>
      </left>
      <right style="medium">
        <color auto="1"/>
      </right>
      <top/>
      <bottom style="hair">
        <color auto="1"/>
      </bottom>
      <diagonal/>
    </border>
    <border>
      <left style="medium">
        <color auto="1"/>
      </left>
      <right style="hair">
        <color auto="1"/>
      </right>
      <top style="hair">
        <color auto="1"/>
      </top>
      <bottom style="medium">
        <color auto="1"/>
      </bottom>
      <diagonal/>
    </border>
    <border>
      <left style="hair">
        <color auto="1"/>
      </left>
      <right style="hair">
        <color auto="1"/>
      </right>
      <top style="hair">
        <color auto="1"/>
      </top>
      <bottom style="medium">
        <color auto="1"/>
      </bottom>
      <diagonal/>
    </border>
    <border>
      <left style="hair">
        <color auto="1"/>
      </left>
      <right style="medium">
        <color auto="1"/>
      </right>
      <top style="hair">
        <color auto="1"/>
      </top>
      <bottom style="medium">
        <color auto="1"/>
      </bottom>
      <diagonal/>
    </border>
    <border>
      <left style="medium">
        <color auto="1"/>
      </left>
      <right style="hair">
        <color auto="1"/>
      </right>
      <top/>
      <bottom style="hair">
        <color auto="1"/>
      </bottom>
      <diagonal/>
    </border>
    <border>
      <left style="hair">
        <color auto="1"/>
      </left>
      <right style="hair">
        <color auto="1"/>
      </right>
      <top/>
      <bottom style="hair">
        <color auto="1"/>
      </bottom>
      <diagonal/>
    </border>
    <border>
      <left style="medium">
        <color auto="1"/>
      </left>
      <right style="medium">
        <color auto="1"/>
      </right>
      <top style="hair">
        <color auto="1"/>
      </top>
      <bottom/>
      <diagonal/>
    </border>
    <border>
      <left style="medium">
        <color auto="1"/>
      </left>
      <right style="medium">
        <color auto="1"/>
      </right>
      <top/>
      <bottom style="hair">
        <color auto="1"/>
      </bottom>
      <diagonal/>
    </border>
    <border>
      <left style="medium">
        <color auto="1"/>
      </left>
      <right style="hair">
        <color auto="1"/>
      </right>
      <top style="hair">
        <color auto="1"/>
      </top>
      <bottom/>
      <diagonal/>
    </border>
    <border>
      <left style="hair">
        <color auto="1"/>
      </left>
      <right style="hair">
        <color auto="1"/>
      </right>
      <top style="hair">
        <color auto="1"/>
      </top>
      <bottom/>
      <diagonal/>
    </border>
    <border>
      <left style="hair">
        <color auto="1"/>
      </left>
      <right style="medium">
        <color auto="1"/>
      </right>
      <top style="hair">
        <color auto="1"/>
      </top>
      <bottom/>
      <diagonal/>
    </border>
    <border>
      <left style="medium">
        <color auto="1"/>
      </left>
      <right style="hair">
        <color auto="1"/>
      </right>
      <top style="medium">
        <color auto="1"/>
      </top>
      <bottom style="medium">
        <color auto="1"/>
      </bottom>
      <diagonal/>
    </border>
    <border>
      <left style="thin">
        <color auto="1"/>
      </left>
      <right/>
      <top/>
      <bottom style="medium">
        <color auto="1"/>
      </bottom>
      <diagonal/>
    </border>
    <border>
      <left style="double">
        <color auto="1"/>
      </left>
      <right/>
      <top style="double">
        <color auto="1"/>
      </top>
      <bottom style="medium">
        <color auto="1"/>
      </bottom>
      <diagonal/>
    </border>
    <border>
      <left/>
      <right style="double">
        <color auto="1"/>
      </right>
      <top style="double">
        <color auto="1"/>
      </top>
      <bottom style="medium">
        <color auto="1"/>
      </bottom>
      <diagonal/>
    </border>
    <border>
      <left style="medium">
        <color indexed="10"/>
      </left>
      <right style="medium">
        <color auto="1"/>
      </right>
      <top style="medium">
        <color auto="1"/>
      </top>
      <bottom/>
      <diagonal/>
    </border>
    <border>
      <left style="double">
        <color auto="1"/>
      </left>
      <right/>
      <top/>
      <bottom style="medium">
        <color auto="1"/>
      </bottom>
      <diagonal/>
    </border>
    <border>
      <left style="medium">
        <color auto="1"/>
      </left>
      <right style="medium">
        <color auto="1"/>
      </right>
      <top/>
      <bottom/>
      <diagonal/>
    </border>
    <border>
      <left/>
      <right style="medium">
        <color rgb="FFFF0000"/>
      </right>
      <top style="medium">
        <color auto="1"/>
      </top>
      <bottom style="medium">
        <color auto="1"/>
      </bottom>
      <diagonal/>
    </border>
    <border>
      <left style="medium">
        <color rgb="FFFF0000"/>
      </left>
      <right/>
      <top style="medium">
        <color auto="1"/>
      </top>
      <bottom/>
      <diagonal/>
    </border>
    <border>
      <left/>
      <right style="medium">
        <color rgb="FFFF0000"/>
      </right>
      <top style="medium">
        <color auto="1"/>
      </top>
      <bottom/>
      <diagonal/>
    </border>
    <border>
      <left style="medium">
        <color rgb="FFFF0000"/>
      </left>
      <right/>
      <top/>
      <bottom/>
      <diagonal/>
    </border>
    <border>
      <left/>
      <right style="medium">
        <color rgb="FFFF0000"/>
      </right>
      <top/>
      <bottom/>
      <diagonal/>
    </border>
    <border>
      <left/>
      <right style="medium">
        <color rgb="FFFF0000"/>
      </right>
      <top style="medium">
        <color auto="1"/>
      </top>
      <bottom style="double">
        <color auto="1"/>
      </bottom>
      <diagonal/>
    </border>
    <border>
      <left/>
      <right style="medium">
        <color rgb="FFFF0000"/>
      </right>
      <top style="double">
        <color auto="1"/>
      </top>
      <bottom style="thin">
        <color auto="1"/>
      </bottom>
      <diagonal/>
    </border>
    <border>
      <left/>
      <right style="thin">
        <color auto="1"/>
      </right>
      <top style="medium">
        <color auto="1"/>
      </top>
      <bottom style="double">
        <color auto="1"/>
      </bottom>
      <diagonal/>
    </border>
    <border>
      <left style="medium">
        <color rgb="FFFF0000"/>
      </left>
      <right style="medium">
        <color auto="1"/>
      </right>
      <top/>
      <bottom/>
      <diagonal/>
    </border>
    <border>
      <left style="medium">
        <color rgb="FFFF0000"/>
      </left>
      <right style="medium">
        <color auto="1"/>
      </right>
      <top/>
      <bottom style="medium">
        <color auto="1"/>
      </bottom>
      <diagonal/>
    </border>
    <border>
      <left/>
      <right style="medium">
        <color auto="1"/>
      </right>
      <top style="medium">
        <color indexed="10"/>
      </top>
      <bottom/>
      <diagonal/>
    </border>
    <border>
      <left style="medium">
        <color indexed="10"/>
      </left>
      <right/>
      <top style="medium">
        <color indexed="10"/>
      </top>
      <bottom style="thin">
        <color auto="1"/>
      </bottom>
      <diagonal/>
    </border>
    <border>
      <left/>
      <right style="medium">
        <color indexed="10"/>
      </right>
      <top style="medium">
        <color indexed="10"/>
      </top>
      <bottom style="thin">
        <color auto="1"/>
      </bottom>
      <diagonal/>
    </border>
    <border>
      <left style="medium">
        <color indexed="10"/>
      </left>
      <right style="thin">
        <color auto="1"/>
      </right>
      <top style="medium">
        <color indexed="10"/>
      </top>
      <bottom style="thin">
        <color auto="1"/>
      </bottom>
      <diagonal/>
    </border>
    <border>
      <left style="thin">
        <color auto="1"/>
      </left>
      <right style="medium">
        <color indexed="10"/>
      </right>
      <top style="medium">
        <color indexed="10"/>
      </top>
      <bottom style="thin">
        <color auto="1"/>
      </bottom>
      <diagonal/>
    </border>
    <border>
      <left style="medium">
        <color indexed="10"/>
      </left>
      <right style="medium">
        <color auto="1"/>
      </right>
      <top style="medium">
        <color indexed="10"/>
      </top>
      <bottom style="thin">
        <color auto="1"/>
      </bottom>
      <diagonal/>
    </border>
    <border>
      <left style="medium">
        <color indexed="10"/>
      </left>
      <right style="thin">
        <color auto="1"/>
      </right>
      <top/>
      <bottom/>
      <diagonal/>
    </border>
    <border>
      <left style="thin">
        <color auto="1"/>
      </left>
      <right style="medium">
        <color indexed="10"/>
      </right>
      <top/>
      <bottom/>
      <diagonal/>
    </border>
    <border>
      <left style="medium">
        <color indexed="10"/>
      </left>
      <right style="thin">
        <color auto="1"/>
      </right>
      <top style="medium">
        <color auto="1"/>
      </top>
      <bottom style="medium">
        <color auto="1"/>
      </bottom>
      <diagonal/>
    </border>
    <border>
      <left style="thin">
        <color auto="1"/>
      </left>
      <right style="medium">
        <color indexed="10"/>
      </right>
      <top style="medium">
        <color auto="1"/>
      </top>
      <bottom style="medium">
        <color auto="1"/>
      </bottom>
      <diagonal/>
    </border>
    <border>
      <left style="medium">
        <color indexed="10"/>
      </left>
      <right style="thin">
        <color auto="1"/>
      </right>
      <top/>
      <bottom style="double">
        <color auto="1"/>
      </bottom>
      <diagonal/>
    </border>
    <border>
      <left style="thin">
        <color auto="1"/>
      </left>
      <right style="double">
        <color auto="1"/>
      </right>
      <top/>
      <bottom/>
      <diagonal/>
    </border>
    <border>
      <left/>
      <right style="double">
        <color auto="1"/>
      </right>
      <top/>
      <bottom/>
      <diagonal/>
    </border>
    <border>
      <left style="double">
        <color auto="1"/>
      </left>
      <right style="thin">
        <color auto="1"/>
      </right>
      <top/>
      <bottom style="medium">
        <color auto="1"/>
      </bottom>
      <diagonal/>
    </border>
    <border>
      <left style="medium">
        <color auto="1"/>
      </left>
      <right style="thin">
        <color auto="1"/>
      </right>
      <top style="double">
        <color auto="1"/>
      </top>
      <bottom style="thin">
        <color auto="1"/>
      </bottom>
      <diagonal/>
    </border>
    <border>
      <left style="medium">
        <color indexed="0"/>
      </left>
      <right/>
      <top/>
      <bottom/>
      <diagonal/>
    </border>
    <border>
      <left/>
      <right style="medium">
        <color auto="1"/>
      </right>
      <top/>
      <bottom/>
      <diagonal/>
    </border>
    <border>
      <left style="medium">
        <color auto="1"/>
      </left>
      <right style="medium">
        <color auto="1"/>
      </right>
      <top/>
      <bottom style="medium">
        <color auto="1"/>
      </bottom>
      <diagonal/>
    </border>
    <border>
      <left/>
      <right style="thin">
        <color auto="1"/>
      </right>
      <top/>
      <bottom style="thin">
        <color auto="1"/>
      </bottom>
      <diagonal/>
    </border>
    <border>
      <left style="thin">
        <color auto="1"/>
      </left>
      <right/>
      <top/>
      <bottom style="thin">
        <color auto="1"/>
      </bottom>
      <diagonal/>
    </border>
    <border>
      <left/>
      <right style="medium">
        <color auto="1"/>
      </right>
      <top/>
      <bottom style="thin">
        <color auto="1"/>
      </bottom>
      <diagonal/>
    </border>
    <border>
      <left/>
      <right style="medium">
        <color auto="1"/>
      </right>
      <top/>
      <bottom style="medium">
        <color auto="1"/>
      </bottom>
      <diagonal/>
    </border>
    <border>
      <left style="medium">
        <color auto="1"/>
      </left>
      <right/>
      <top/>
      <bottom style="double">
        <color auto="1"/>
      </bottom>
      <diagonal/>
    </border>
    <border>
      <left style="thin">
        <color auto="1"/>
      </left>
      <right style="medium">
        <color auto="1"/>
      </right>
      <top/>
      <bottom/>
      <diagonal/>
    </border>
    <border>
      <left style="medium">
        <color auto="1"/>
      </left>
      <right style="double">
        <color auto="1"/>
      </right>
      <top/>
      <bottom style="medium">
        <color auto="1"/>
      </bottom>
      <diagonal/>
    </border>
    <border>
      <left style="medium">
        <color auto="1"/>
      </left>
      <right style="thin">
        <color auto="1"/>
      </right>
      <top style="double">
        <color auto="1"/>
      </top>
      <bottom style="medium">
        <color auto="1"/>
      </bottom>
      <diagonal/>
    </border>
    <border>
      <left style="thin">
        <color auto="1"/>
      </left>
      <right style="thin">
        <color auto="1"/>
      </right>
      <top/>
      <bottom style="medium">
        <color auto="1"/>
      </bottom>
      <diagonal/>
    </border>
    <border>
      <left style="thin">
        <color auto="1"/>
      </left>
      <right style="double">
        <color auto="1"/>
      </right>
      <top/>
      <bottom style="medium">
        <color auto="1"/>
      </bottom>
      <diagonal/>
    </border>
    <border>
      <left style="medium">
        <color auto="1"/>
      </left>
      <right/>
      <top style="double">
        <color auto="1"/>
      </top>
      <bottom style="medium">
        <color auto="1"/>
      </bottom>
      <diagonal/>
    </border>
    <border>
      <left style="medium">
        <color auto="1"/>
      </left>
      <right style="double">
        <color auto="1"/>
      </right>
      <top style="medium">
        <color auto="1"/>
      </top>
      <bottom style="thin">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style="double">
        <color auto="1"/>
      </right>
      <top style="medium">
        <color auto="1"/>
      </top>
      <bottom style="double">
        <color auto="1"/>
      </bottom>
      <diagonal/>
    </border>
    <border>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top style="medium">
        <color auto="1"/>
      </top>
      <bottom style="thin">
        <color auto="1"/>
      </bottom>
      <diagonal/>
    </border>
    <border>
      <left style="double">
        <color auto="1"/>
      </left>
      <right style="thin">
        <color auto="1"/>
      </right>
      <top style="medium">
        <color auto="1"/>
      </top>
      <bottom style="thin">
        <color auto="1"/>
      </bottom>
      <diagonal/>
    </border>
    <border>
      <left style="thin">
        <color auto="1"/>
      </left>
      <right style="double">
        <color auto="1"/>
      </right>
      <top style="medium">
        <color auto="1"/>
      </top>
      <bottom style="thin">
        <color auto="1"/>
      </bottom>
      <diagonal/>
    </border>
    <border>
      <left style="double">
        <color auto="1"/>
      </left>
      <right/>
      <top style="medium">
        <color auto="1"/>
      </top>
      <bottom style="thin">
        <color auto="1"/>
      </bottom>
      <diagonal/>
    </border>
    <border>
      <left/>
      <right style="medium">
        <color auto="1"/>
      </right>
      <top style="medium">
        <color auto="1"/>
      </top>
      <bottom style="thin">
        <color auto="1"/>
      </bottom>
      <diagonal/>
    </border>
    <border>
      <left/>
      <right style="double">
        <color auto="1"/>
      </right>
      <top style="medium">
        <color auto="1"/>
      </top>
      <bottom style="thin">
        <color auto="1"/>
      </bottom>
      <diagonal/>
    </border>
    <border>
      <left style="medium">
        <color auto="1"/>
      </left>
      <right style="double">
        <color auto="1"/>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style="medium">
        <color auto="1"/>
      </top>
      <bottom style="medium">
        <color auto="1"/>
      </bottom>
      <diagonal/>
    </border>
    <border>
      <left style="thin">
        <color auto="1"/>
      </left>
      <right style="medium">
        <color auto="1"/>
      </right>
      <top style="medium">
        <color auto="1"/>
      </top>
      <bottom style="thin">
        <color auto="1"/>
      </bottom>
      <diagonal/>
    </border>
    <border>
      <left style="double">
        <color auto="1"/>
      </left>
      <right style="double">
        <color auto="1"/>
      </right>
      <top style="double">
        <color auto="1"/>
      </top>
      <bottom style="medium">
        <color auto="1"/>
      </bottom>
      <diagonal/>
    </border>
    <border>
      <left/>
      <right/>
      <top style="medium">
        <color auto="1"/>
      </top>
      <bottom style="double">
        <color auto="1"/>
      </bottom>
      <diagonal/>
    </border>
    <border>
      <left/>
      <right style="thin">
        <color auto="1"/>
      </right>
      <top style="medium">
        <color auto="1"/>
      </top>
      <bottom style="medium">
        <color auto="1"/>
      </bottom>
      <diagonal/>
    </border>
    <border>
      <left style="double">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right/>
      <top style="medium">
        <color indexed="10"/>
      </top>
      <bottom/>
      <diagonal/>
    </border>
    <border>
      <left/>
      <right/>
      <top style="medium">
        <color indexed="10"/>
      </top>
      <bottom style="thin">
        <color auto="1"/>
      </bottom>
      <diagonal/>
    </border>
    <border>
      <left style="double">
        <color auto="1"/>
      </left>
      <right/>
      <top style="medium">
        <color auto="1"/>
      </top>
      <bottom style="medium">
        <color auto="1"/>
      </bottom>
      <diagonal/>
    </border>
    <border>
      <left/>
      <right style="double">
        <color auto="1"/>
      </right>
      <top style="medium">
        <color auto="1"/>
      </top>
      <bottom style="medium">
        <color auto="1"/>
      </bottom>
      <diagonal/>
    </border>
    <border>
      <left style="medium">
        <color auto="1"/>
      </left>
      <right style="double">
        <color auto="1"/>
      </right>
      <top style="medium">
        <color auto="1"/>
      </top>
      <bottom/>
      <diagonal/>
    </border>
    <border>
      <left style="double">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double">
        <color auto="1"/>
      </right>
      <top style="medium">
        <color auto="1"/>
      </top>
      <bottom/>
      <diagonal/>
    </border>
    <border>
      <left style="medium">
        <color auto="1"/>
      </left>
      <right style="double">
        <color auto="1"/>
      </right>
      <top/>
      <bottom/>
      <diagonal/>
    </border>
    <border>
      <left style="medium">
        <color auto="1"/>
      </left>
      <right/>
      <top style="medium">
        <color auto="1"/>
      </top>
      <bottom style="thin">
        <color auto="1"/>
      </bottom>
      <diagonal/>
    </border>
    <border>
      <left style="double">
        <color auto="1"/>
      </left>
      <right style="medium">
        <color auto="1"/>
      </right>
      <top style="medium">
        <color auto="1"/>
      </top>
      <bottom style="thin">
        <color auto="1"/>
      </bottom>
      <diagonal/>
    </border>
    <border>
      <left style="medium">
        <color auto="1"/>
      </left>
      <right style="thin">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style="medium">
        <color auto="1"/>
      </left>
      <right style="double">
        <color auto="1"/>
      </right>
      <top style="double">
        <color auto="1"/>
      </top>
      <bottom style="medium">
        <color auto="1"/>
      </bottom>
      <diagonal/>
    </border>
    <border>
      <left/>
      <right style="hair">
        <color auto="1"/>
      </right>
      <top style="medium">
        <color auto="1"/>
      </top>
      <bottom style="medium">
        <color auto="1"/>
      </bottom>
      <diagonal/>
    </border>
    <border>
      <left style="hair">
        <color auto="1"/>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medium">
        <color auto="1"/>
      </left>
      <right style="hair">
        <color auto="1"/>
      </right>
      <top style="medium">
        <color auto="1"/>
      </top>
      <bottom style="hair">
        <color auto="1"/>
      </bottom>
      <diagonal/>
    </border>
    <border>
      <left style="hair">
        <color auto="1"/>
      </left>
      <right style="hair">
        <color auto="1"/>
      </right>
      <top style="medium">
        <color auto="1"/>
      </top>
      <bottom style="hair">
        <color auto="1"/>
      </bottom>
      <diagonal/>
    </border>
    <border>
      <left style="hair">
        <color auto="1"/>
      </left>
      <right style="medium">
        <color auto="1"/>
      </right>
      <top style="medium">
        <color auto="1"/>
      </top>
      <bottom style="hair">
        <color auto="1"/>
      </bottom>
      <diagonal/>
    </border>
    <border>
      <left style="medium">
        <color auto="1"/>
      </left>
      <right style="medium">
        <color auto="1"/>
      </right>
      <top style="medium">
        <color auto="1"/>
      </top>
      <bottom/>
      <diagonal/>
    </border>
    <border>
      <left style="medium">
        <color auto="1"/>
      </left>
      <right style="thin">
        <color auto="1"/>
      </right>
      <top style="medium">
        <color auto="1"/>
      </top>
      <bottom/>
      <diagonal/>
    </border>
    <border>
      <left style="thin">
        <color auto="1"/>
      </left>
      <right style="medium">
        <color auto="1"/>
      </right>
      <top style="medium">
        <color auto="1"/>
      </top>
      <bottom/>
      <diagonal/>
    </border>
    <border>
      <left style="thin">
        <color auto="1"/>
      </left>
      <right/>
      <top style="medium">
        <color auto="1"/>
      </top>
      <bottom/>
      <diagonal/>
    </border>
    <border>
      <left style="thin">
        <color auto="1"/>
      </left>
      <right/>
      <top style="medium">
        <color auto="1"/>
      </top>
      <bottom style="medium">
        <color auto="1"/>
      </bottom>
      <diagonal/>
    </border>
    <border>
      <left style="medium">
        <color auto="1"/>
      </left>
      <right style="medium">
        <color auto="1"/>
      </right>
      <top style="medium">
        <color auto="1"/>
      </top>
      <bottom style="thin">
        <color auto="1"/>
      </bottom>
      <diagonal/>
    </border>
    <border>
      <left style="medium">
        <color auto="1"/>
      </left>
      <right style="thin">
        <color auto="1"/>
      </right>
      <top style="medium">
        <color auto="1"/>
      </top>
      <bottom style="thin">
        <color auto="1"/>
      </bottom>
      <diagonal/>
    </border>
    <border>
      <left/>
      <right/>
      <top style="medium">
        <color auto="1"/>
      </top>
      <bottom style="thin">
        <color auto="1"/>
      </bottom>
      <diagonal/>
    </border>
    <border>
      <left style="medium">
        <color auto="1"/>
      </left>
      <right style="medium">
        <color auto="1"/>
      </right>
      <top/>
      <bottom style="double">
        <color auto="1"/>
      </bottom>
      <diagonal/>
    </border>
    <border>
      <left style="medium">
        <color rgb="FFFF0000"/>
      </left>
      <right style="medium">
        <color rgb="FFFF0000"/>
      </right>
      <top style="medium">
        <color auto="1"/>
      </top>
      <bottom style="medium">
        <color auto="1"/>
      </bottom>
      <diagonal/>
    </border>
    <border>
      <left style="medium">
        <color auto="1"/>
      </left>
      <right style="medium">
        <color rgb="FFFF0000"/>
      </right>
      <top style="medium">
        <color auto="1"/>
      </top>
      <bottom style="medium">
        <color auto="1"/>
      </bottom>
      <diagonal/>
    </border>
    <border>
      <left style="medium">
        <color rgb="FFFF0000"/>
      </left>
      <right style="hair">
        <color auto="1"/>
      </right>
      <top style="medium">
        <color auto="1"/>
      </top>
      <bottom style="medium">
        <color auto="1"/>
      </bottom>
      <diagonal/>
    </border>
    <border>
      <left style="hair">
        <color auto="1"/>
      </left>
      <right style="medium">
        <color rgb="FFFF0000"/>
      </right>
      <top style="medium">
        <color auto="1"/>
      </top>
      <bottom style="medium">
        <color auto="1"/>
      </bottom>
      <diagonal/>
    </border>
    <border>
      <left style="medium">
        <color rgb="FFFF0000"/>
      </left>
      <right style="thin">
        <color auto="1"/>
      </right>
      <top style="medium">
        <color auto="1"/>
      </top>
      <bottom style="medium">
        <color auto="1"/>
      </bottom>
      <diagonal/>
    </border>
    <border>
      <left style="thin">
        <color auto="1"/>
      </left>
      <right style="medium">
        <color rgb="FFFF0000"/>
      </right>
      <top style="medium">
        <color auto="1"/>
      </top>
      <bottom style="medium">
        <color auto="1"/>
      </bottom>
      <diagonal/>
    </border>
    <border>
      <left style="medium">
        <color rgb="FFFF0000"/>
      </left>
      <right style="medium">
        <color auto="1"/>
      </right>
      <top style="medium">
        <color auto="1"/>
      </top>
      <bottom/>
      <diagonal/>
    </border>
    <border>
      <left style="medium">
        <color auto="1"/>
      </left>
      <right style="hair">
        <color auto="1"/>
      </right>
      <top style="medium">
        <color auto="1"/>
      </top>
      <bottom/>
      <diagonal/>
    </border>
    <border>
      <left style="hair">
        <color auto="1"/>
      </left>
      <right style="hair">
        <color auto="1"/>
      </right>
      <top style="medium">
        <color auto="1"/>
      </top>
      <bottom/>
      <diagonal/>
    </border>
    <border>
      <left style="hair">
        <color auto="1"/>
      </left>
      <right style="medium">
        <color auto="1"/>
      </right>
      <top style="medium">
        <color auto="1"/>
      </top>
      <bottom/>
      <diagonal/>
    </border>
    <border>
      <left/>
      <right style="medium">
        <color rgb="FF000000"/>
      </right>
      <top/>
      <bottom style="medium">
        <color auto="1"/>
      </bottom>
      <diagonal/>
    </border>
    <border>
      <left/>
      <right style="medium">
        <color rgb="FF000000"/>
      </right>
      <top style="medium">
        <color auto="1"/>
      </top>
      <bottom style="medium">
        <color auto="1"/>
      </bottom>
      <diagonal/>
    </border>
    <border>
      <left style="medium">
        <color rgb="FF000000"/>
      </left>
      <right/>
      <top style="medium">
        <color auto="1"/>
      </top>
      <bottom style="medium">
        <color auto="1"/>
      </bottom>
      <diagonal/>
    </border>
    <border>
      <left/>
      <right style="medium">
        <color rgb="FF000000"/>
      </right>
      <top/>
      <bottom/>
      <diagonal/>
    </border>
    <border>
      <left style="hair">
        <color auto="1"/>
      </left>
      <right/>
      <top style="hair">
        <color auto="1"/>
      </top>
      <bottom style="hair">
        <color auto="1"/>
      </bottom>
      <diagonal/>
    </border>
    <border>
      <left style="thick">
        <color auto="1"/>
      </left>
      <right style="thick">
        <color auto="1"/>
      </right>
      <top/>
      <bottom/>
      <diagonal/>
    </border>
    <border>
      <left style="thick">
        <color auto="1"/>
      </left>
      <right style="thin">
        <color auto="1"/>
      </right>
      <top/>
      <bottom/>
      <diagonal/>
    </border>
    <border>
      <left style="thin">
        <color auto="1"/>
      </left>
      <right style="thick">
        <color auto="1"/>
      </right>
      <top/>
      <bottom/>
      <diagonal/>
    </border>
    <border>
      <left style="medium">
        <color auto="1"/>
      </left>
      <right/>
      <top style="thin">
        <color auto="1"/>
      </top>
      <bottom/>
      <diagonal/>
    </border>
    <border>
      <left/>
      <right/>
      <top style="thin">
        <color indexed="64"/>
      </top>
      <bottom/>
      <diagonal/>
    </border>
    <border>
      <left style="double">
        <color auto="1"/>
      </left>
      <right/>
      <top style="thin">
        <color auto="1"/>
      </top>
      <bottom/>
      <diagonal/>
    </border>
    <border>
      <left style="double">
        <color indexed="64"/>
      </left>
      <right style="medium">
        <color indexed="64"/>
      </right>
      <top style="thin">
        <color indexed="64"/>
      </top>
      <bottom/>
      <diagonal/>
    </border>
    <border>
      <left style="double">
        <color auto="1"/>
      </left>
      <right style="double">
        <color auto="1"/>
      </right>
      <top style="thin">
        <color auto="1"/>
      </top>
      <bottom/>
      <diagonal/>
    </border>
    <border>
      <left style="thick">
        <color auto="1"/>
      </left>
      <right style="thick">
        <color auto="1"/>
      </right>
      <top style="thin">
        <color auto="1"/>
      </top>
      <bottom/>
      <diagonal/>
    </border>
    <border>
      <left style="thick">
        <color auto="1"/>
      </left>
      <right style="thin">
        <color auto="1"/>
      </right>
      <top style="thin">
        <color auto="1"/>
      </top>
      <bottom/>
      <diagonal/>
    </border>
    <border>
      <left style="thin">
        <color indexed="64"/>
      </left>
      <right style="double">
        <color indexed="64"/>
      </right>
      <top/>
      <bottom style="thin">
        <color indexed="64"/>
      </bottom>
      <diagonal/>
    </border>
    <border>
      <left style="medium">
        <color indexed="10"/>
      </left>
      <right style="thin">
        <color auto="1"/>
      </right>
      <top/>
      <bottom style="thin">
        <color auto="1"/>
      </bottom>
      <diagonal/>
    </border>
    <border>
      <left style="thin">
        <color auto="1"/>
      </left>
      <right style="medium">
        <color indexed="10"/>
      </right>
      <top/>
      <bottom style="thin">
        <color auto="1"/>
      </bottom>
      <diagonal/>
    </border>
    <border>
      <left style="medium">
        <color auto="1"/>
      </left>
      <right style="double">
        <color auto="1"/>
      </right>
      <top/>
      <bottom style="thin">
        <color auto="1"/>
      </bottom>
      <diagonal/>
    </border>
    <border>
      <left style="medium">
        <color indexed="10"/>
      </left>
      <right/>
      <top/>
      <bottom style="thin">
        <color auto="1"/>
      </bottom>
      <diagonal/>
    </border>
    <border>
      <left style="medium">
        <color indexed="10"/>
      </left>
      <right style="medium">
        <color auto="1"/>
      </right>
      <top/>
      <bottom style="thin">
        <color auto="1"/>
      </bottom>
      <diagonal/>
    </border>
    <border>
      <left style="thin">
        <color auto="1"/>
      </left>
      <right style="medium">
        <color indexed="10"/>
      </right>
      <top style="thin">
        <color auto="1"/>
      </top>
      <bottom/>
      <diagonal/>
    </border>
    <border>
      <left style="thin">
        <color auto="1"/>
      </left>
      <right style="medium">
        <color indexed="10"/>
      </right>
      <top style="thin">
        <color auto="1"/>
      </top>
      <bottom style="thin">
        <color auto="1"/>
      </bottom>
      <diagonal/>
    </border>
    <border>
      <left style="medium">
        <color indexed="10"/>
      </left>
      <right style="medium">
        <color auto="1"/>
      </right>
      <top style="thin">
        <color auto="1"/>
      </top>
      <bottom/>
      <diagonal/>
    </border>
    <border>
      <left style="medium">
        <color indexed="10"/>
      </left>
      <right style="thin">
        <color auto="1"/>
      </right>
      <top style="thin">
        <color auto="1"/>
      </top>
      <bottom/>
      <diagonal/>
    </border>
    <border>
      <left style="medium">
        <color auto="1"/>
      </left>
      <right style="double">
        <color auto="1"/>
      </right>
      <top style="thin">
        <color auto="1"/>
      </top>
      <bottom/>
      <diagonal/>
    </border>
    <border>
      <left style="medium">
        <color indexed="10"/>
      </left>
      <right style="thin">
        <color auto="1"/>
      </right>
      <top style="thin">
        <color auto="1"/>
      </top>
      <bottom/>
      <diagonal/>
    </border>
    <border>
      <left style="medium">
        <color indexed="10"/>
      </left>
      <right style="medium">
        <color auto="1"/>
      </right>
      <top style="thin">
        <color auto="1"/>
      </top>
      <bottom/>
      <diagonal/>
    </border>
    <border>
      <left style="thin">
        <color indexed="64"/>
      </left>
      <right style="medium">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medium">
        <color auto="1"/>
      </right>
      <top style="thin">
        <color auto="1"/>
      </top>
      <bottom style="thin">
        <color auto="1"/>
      </bottom>
      <diagonal/>
    </border>
    <border>
      <left/>
      <right style="thin">
        <color auto="1"/>
      </right>
      <top style="thin">
        <color auto="1"/>
      </top>
      <bottom style="thin">
        <color auto="1"/>
      </bottom>
      <diagonal/>
    </border>
    <border>
      <left style="thin">
        <color auto="1"/>
      </left>
      <right style="medium">
        <color auto="1"/>
      </right>
      <top style="thin">
        <color auto="1"/>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right style="thin">
        <color auto="1"/>
      </right>
      <top style="thin">
        <color auto="1"/>
      </top>
      <bottom/>
      <diagonal/>
    </border>
    <border>
      <left style="thin">
        <color indexed="64"/>
      </left>
      <right/>
      <top style="thin">
        <color indexed="64"/>
      </top>
      <bottom/>
      <diagonal/>
    </border>
    <border>
      <left/>
      <right style="double">
        <color auto="1"/>
      </right>
      <top style="thin">
        <color auto="1"/>
      </top>
      <bottom style="thin">
        <color auto="1"/>
      </bottom>
      <diagonal/>
    </border>
    <border>
      <left style="double">
        <color auto="1"/>
      </left>
      <right style="thin">
        <color auto="1"/>
      </right>
      <top style="thin">
        <color auto="1"/>
      </top>
      <bottom/>
      <diagonal/>
    </border>
    <border>
      <left style="thin">
        <color auto="1"/>
      </left>
      <right style="double">
        <color auto="1"/>
      </right>
      <top style="thin">
        <color auto="1"/>
      </top>
      <bottom/>
      <diagonal/>
    </border>
    <border>
      <left style="medium">
        <color auto="1"/>
      </left>
      <right style="medium">
        <color auto="1"/>
      </right>
      <top style="thin">
        <color auto="1"/>
      </top>
      <bottom/>
      <diagonal/>
    </border>
    <border>
      <left style="medium">
        <color auto="1"/>
      </left>
      <right style="thin">
        <color auto="1"/>
      </right>
      <top/>
      <bottom style="thin">
        <color auto="1"/>
      </bottom>
      <diagonal/>
    </border>
    <border>
      <left style="thin">
        <color indexed="64"/>
      </left>
      <right style="thin">
        <color indexed="64"/>
      </right>
      <top/>
      <bottom style="thin">
        <color indexed="64"/>
      </bottom>
      <diagonal/>
    </border>
    <border>
      <left style="thin">
        <color auto="1"/>
      </left>
      <right style="medium">
        <color auto="1"/>
      </right>
      <top/>
      <bottom style="thin">
        <color auto="1"/>
      </bottom>
      <diagonal/>
    </border>
    <border>
      <left style="medium">
        <color auto="1"/>
      </left>
      <right style="medium">
        <color auto="1"/>
      </right>
      <top/>
      <bottom style="thin">
        <color auto="1"/>
      </bottom>
      <diagonal/>
    </border>
    <border>
      <left style="medium">
        <color auto="1"/>
      </left>
      <right/>
      <top/>
      <bottom style="thin">
        <color auto="1"/>
      </bottom>
      <diagonal/>
    </border>
    <border>
      <left style="thin">
        <color auto="1"/>
      </left>
      <right style="medium">
        <color rgb="FFFF0000"/>
      </right>
      <top/>
      <bottom style="thin">
        <color auto="1"/>
      </bottom>
      <diagonal/>
    </border>
    <border>
      <left style="medium">
        <color rgb="FFFF0000"/>
      </left>
      <right style="thin">
        <color auto="1"/>
      </right>
      <top/>
      <bottom style="thin">
        <color auto="1"/>
      </bottom>
      <diagonal/>
    </border>
    <border>
      <left style="double">
        <color indexed="64"/>
      </left>
      <right/>
      <top/>
      <bottom style="thin">
        <color indexed="64"/>
      </bottom>
      <diagonal/>
    </border>
    <border>
      <left style="medium">
        <color auto="1"/>
      </left>
      <right style="double">
        <color auto="1"/>
      </right>
      <top style="thin">
        <color auto="1"/>
      </top>
      <bottom style="double">
        <color auto="1"/>
      </bottom>
      <diagonal/>
    </border>
    <border>
      <left style="double">
        <color auto="1"/>
      </left>
      <right style="thin">
        <color auto="1"/>
      </right>
      <top style="thin">
        <color auto="1"/>
      </top>
      <bottom style="double">
        <color auto="1"/>
      </bottom>
      <diagonal/>
    </border>
    <border>
      <left style="thin">
        <color auto="1"/>
      </left>
      <right style="double">
        <color auto="1"/>
      </right>
      <top style="thin">
        <color auto="1"/>
      </top>
      <bottom style="double">
        <color auto="1"/>
      </bottom>
      <diagonal/>
    </border>
    <border>
      <left style="thin">
        <color auto="1"/>
      </left>
      <right style="thin">
        <color auto="1"/>
      </right>
      <top style="thin">
        <color auto="1"/>
      </top>
      <bottom style="double">
        <color auto="1"/>
      </bottom>
      <diagonal/>
    </border>
    <border>
      <left/>
      <right style="thin">
        <color auto="1"/>
      </right>
      <top style="thin">
        <color auto="1"/>
      </top>
      <bottom style="double">
        <color auto="1"/>
      </bottom>
      <diagonal/>
    </border>
    <border>
      <left style="medium">
        <color indexed="10"/>
      </left>
      <right style="medium">
        <color auto="1"/>
      </right>
      <top style="thin">
        <color auto="1"/>
      </top>
      <bottom style="double">
        <color auto="1"/>
      </bottom>
      <diagonal/>
    </border>
    <border>
      <left style="double">
        <color indexed="64"/>
      </left>
      <right style="thin">
        <color indexed="64"/>
      </right>
      <top/>
      <bottom style="thin">
        <color indexed="64"/>
      </bottom>
      <diagonal/>
    </border>
    <border>
      <left style="thin">
        <color indexed="64"/>
      </left>
      <right style="double">
        <color indexed="64"/>
      </right>
      <top style="thin">
        <color indexed="64"/>
      </top>
      <bottom style="thin">
        <color indexed="64"/>
      </bottom>
      <diagonal/>
    </border>
    <border>
      <left style="medium">
        <color indexed="10"/>
      </left>
      <right style="medium">
        <color auto="1"/>
      </right>
      <top style="thin">
        <color auto="1"/>
      </top>
      <bottom style="thin">
        <color auto="1"/>
      </bottom>
      <diagonal/>
    </border>
    <border>
      <left style="double">
        <color indexed="64"/>
      </left>
      <right style="thin">
        <color indexed="64"/>
      </right>
      <top style="thin">
        <color indexed="64"/>
      </top>
      <bottom style="thin">
        <color indexed="64"/>
      </bottom>
      <diagonal/>
    </border>
    <border>
      <left style="medium">
        <color auto="1"/>
      </left>
      <right/>
      <top style="thin">
        <color auto="1"/>
      </top>
      <bottom style="thin">
        <color auto="1"/>
      </bottom>
      <diagonal/>
    </border>
    <border>
      <left style="double">
        <color indexed="64"/>
      </left>
      <right/>
      <top style="thin">
        <color indexed="64"/>
      </top>
      <bottom style="thin">
        <color indexed="64"/>
      </bottom>
      <diagonal/>
    </border>
    <border>
      <left style="medium">
        <color auto="1"/>
      </left>
      <right/>
      <top style="thin">
        <color auto="1"/>
      </top>
      <bottom style="double">
        <color auto="1"/>
      </bottom>
      <diagonal/>
    </border>
    <border>
      <left style="thin">
        <color auto="1"/>
      </left>
      <right style="medium">
        <color auto="1"/>
      </right>
      <top style="thin">
        <color auto="1"/>
      </top>
      <bottom style="double">
        <color auto="1"/>
      </bottom>
      <diagonal/>
    </border>
    <border>
      <left style="thin">
        <color auto="1"/>
      </left>
      <right/>
      <top style="thin">
        <color auto="1"/>
      </top>
      <bottom style="double">
        <color auto="1"/>
      </bottom>
      <diagonal/>
    </border>
    <border>
      <left style="double">
        <color indexed="64"/>
      </left>
      <right style="double">
        <color indexed="64"/>
      </right>
      <top style="thin">
        <color indexed="64"/>
      </top>
      <bottom style="thin">
        <color indexed="64"/>
      </bottom>
      <diagonal/>
    </border>
    <border>
      <left style="double">
        <color auto="1"/>
      </left>
      <right style="medium">
        <color auto="1"/>
      </right>
      <top style="thin">
        <color auto="1"/>
      </top>
      <bottom style="double">
        <color auto="1"/>
      </bottom>
      <diagonal/>
    </border>
    <border>
      <left style="medium">
        <color auto="1"/>
      </left>
      <right/>
      <top style="thin">
        <color auto="1"/>
      </top>
      <bottom style="medium">
        <color auto="1"/>
      </bottom>
      <diagonal/>
    </border>
    <border>
      <left style="double">
        <color auto="1"/>
      </left>
      <right style="thin">
        <color auto="1"/>
      </right>
      <top style="thin">
        <color auto="1"/>
      </top>
      <bottom style="medium">
        <color auto="1"/>
      </bottom>
      <diagonal/>
    </border>
    <border>
      <left style="thin">
        <color auto="1"/>
      </left>
      <right style="double">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indexed="10"/>
      </left>
      <right style="medium">
        <color rgb="FFFF0000"/>
      </right>
      <top style="thin">
        <color auto="1"/>
      </top>
      <bottom style="double">
        <color auto="1"/>
      </bottom>
      <diagonal/>
    </border>
    <border>
      <left style="medium">
        <color auto="1"/>
      </left>
      <right style="thin">
        <color auto="1"/>
      </right>
      <top style="thin">
        <color auto="1"/>
      </top>
      <bottom style="thin">
        <color auto="1"/>
      </bottom>
      <diagonal/>
    </border>
    <border>
      <left style="medium">
        <color indexed="64"/>
      </left>
      <right style="thin">
        <color indexed="64"/>
      </right>
      <top style="thin">
        <color indexed="64"/>
      </top>
      <bottom/>
      <diagonal/>
    </border>
    <border>
      <left style="double">
        <color auto="1"/>
      </left>
      <right style="medium">
        <color auto="1"/>
      </right>
      <top/>
      <bottom style="thin">
        <color auto="1"/>
      </bottom>
      <diagonal/>
    </border>
    <border>
      <left style="double">
        <color indexed="64"/>
      </left>
      <right style="medium">
        <color indexed="64"/>
      </right>
      <top style="thin">
        <color indexed="64"/>
      </top>
      <bottom style="thin">
        <color indexed="64"/>
      </bottom>
      <diagonal/>
    </border>
    <border>
      <left style="medium">
        <color auto="1"/>
      </left>
      <right style="double">
        <color auto="1"/>
      </right>
      <top style="thin">
        <color auto="1"/>
      </top>
      <bottom style="thin">
        <color auto="1"/>
      </bottom>
      <diagonal/>
    </border>
    <border>
      <left style="double">
        <color auto="1"/>
      </left>
      <right/>
      <top style="thin">
        <color auto="1"/>
      </top>
      <bottom style="double">
        <color auto="1"/>
      </bottom>
      <diagonal/>
    </border>
    <border>
      <left style="medium">
        <color indexed="10"/>
      </left>
      <right style="thin">
        <color auto="1"/>
      </right>
      <top style="thin">
        <color auto="1"/>
      </top>
      <bottom style="thin">
        <color indexed="64"/>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double">
        <color auto="1"/>
      </bottom>
      <diagonal/>
    </border>
    <border>
      <left/>
      <right/>
      <top style="thin">
        <color auto="1"/>
      </top>
      <bottom style="double">
        <color auto="1"/>
      </bottom>
      <diagonal/>
    </border>
    <border>
      <left style="thin">
        <color auto="1"/>
      </left>
      <right style="medium">
        <color indexed="10"/>
      </right>
      <top style="thin">
        <color auto="1"/>
      </top>
      <bottom style="double">
        <color auto="1"/>
      </bottom>
      <diagonal/>
    </border>
    <border>
      <left style="medium">
        <color indexed="10"/>
      </left>
      <right style="thin">
        <color auto="1"/>
      </right>
      <top style="thin">
        <color auto="1"/>
      </top>
      <bottom style="double">
        <color auto="1"/>
      </bottom>
      <diagonal/>
    </border>
    <border>
      <left style="thin">
        <color auto="1"/>
      </left>
      <right/>
      <top style="thin">
        <color auto="1"/>
      </top>
      <bottom style="medium">
        <color auto="1"/>
      </bottom>
      <diagonal/>
    </border>
    <border>
      <left style="medium">
        <color auto="1"/>
      </left>
      <right style="thin">
        <color auto="1"/>
      </right>
      <top style="thin">
        <color auto="1"/>
      </top>
      <bottom style="medium">
        <color auto="1"/>
      </bottom>
      <diagonal/>
    </border>
    <border>
      <left/>
      <right/>
      <top style="thin">
        <color auto="1"/>
      </top>
      <bottom style="medium">
        <color auto="1"/>
      </bottom>
      <diagonal/>
    </border>
    <border>
      <left style="double">
        <color auto="1"/>
      </left>
      <right/>
      <top style="thin">
        <color auto="1"/>
      </top>
      <bottom style="medium">
        <color auto="1"/>
      </bottom>
      <diagonal/>
    </border>
    <border>
      <left/>
      <right style="thin">
        <color auto="1"/>
      </right>
      <top style="thin">
        <color auto="1"/>
      </top>
      <bottom style="medium">
        <color auto="1"/>
      </bottom>
      <diagonal/>
    </border>
    <border>
      <left style="double">
        <color auto="1"/>
      </left>
      <right style="double">
        <color auto="1"/>
      </right>
      <top/>
      <bottom style="thin">
        <color auto="1"/>
      </bottom>
      <diagonal/>
    </border>
    <border>
      <left style="double">
        <color auto="1"/>
      </left>
      <right style="double">
        <color auto="1"/>
      </right>
      <top style="thin">
        <color auto="1"/>
      </top>
      <bottom style="double">
        <color auto="1"/>
      </bottom>
      <diagonal/>
    </border>
    <border>
      <left/>
      <right style="medium">
        <color auto="1"/>
      </right>
      <top style="thin">
        <color auto="1"/>
      </top>
      <bottom style="double">
        <color auto="1"/>
      </bottom>
      <diagonal/>
    </border>
    <border>
      <left style="double">
        <color auto="1"/>
      </left>
      <right style="double">
        <color auto="1"/>
      </right>
      <top style="thin">
        <color auto="1"/>
      </top>
      <bottom style="medium">
        <color auto="1"/>
      </bottom>
      <diagonal/>
    </border>
    <border>
      <left style="medium">
        <color auto="1"/>
      </left>
      <right style="medium">
        <color auto="1"/>
      </right>
      <top style="thin">
        <color auto="1"/>
      </top>
      <bottom/>
      <diagonal/>
    </border>
    <border>
      <left style="medium">
        <color indexed="10"/>
      </left>
      <right style="thin">
        <color auto="1"/>
      </right>
      <top style="thin">
        <color auto="1"/>
      </top>
      <bottom/>
      <diagonal/>
    </border>
    <border>
      <left style="medium">
        <color indexed="64"/>
      </left>
      <right style="thin">
        <color indexed="64"/>
      </right>
      <top style="thin">
        <color indexed="64"/>
      </top>
      <bottom style="thin">
        <color indexed="64"/>
      </bottom>
      <diagonal/>
    </border>
    <border>
      <left/>
      <right style="double">
        <color auto="1"/>
      </right>
      <top style="thin">
        <color auto="1"/>
      </top>
      <bottom style="medium">
        <color auto="1"/>
      </bottom>
      <diagonal/>
    </border>
    <border>
      <left style="medium">
        <color indexed="64"/>
      </left>
      <right style="double">
        <color indexed="64"/>
      </right>
      <top style="thin">
        <color indexed="64"/>
      </top>
      <bottom style="thin">
        <color indexed="64"/>
      </bottom>
      <diagonal/>
    </border>
    <border>
      <left/>
      <right style="double">
        <color auto="1"/>
      </right>
      <top style="thin">
        <color auto="1"/>
      </top>
      <bottom style="double">
        <color auto="1"/>
      </bottom>
      <diagonal/>
    </border>
    <border>
      <left style="medium">
        <color indexed="10"/>
      </left>
      <right style="medium">
        <color auto="1"/>
      </right>
      <top style="thin">
        <color auto="1"/>
      </top>
      <bottom/>
      <diagonal/>
    </border>
    <border>
      <left style="thick">
        <color auto="1"/>
      </left>
      <right style="medium">
        <color auto="1"/>
      </right>
      <top style="thin">
        <color auto="1"/>
      </top>
      <bottom style="thin">
        <color auto="1"/>
      </bottom>
      <diagonal/>
    </border>
    <border>
      <left style="medium">
        <color indexed="64"/>
      </left>
      <right style="double">
        <color indexed="64"/>
      </right>
      <top style="thin">
        <color indexed="64"/>
      </top>
      <bottom/>
      <diagonal/>
    </border>
    <border>
      <left style="medium">
        <color indexed="10"/>
      </left>
      <right/>
      <top style="thin">
        <color auto="1"/>
      </top>
      <bottom style="thin">
        <color auto="1"/>
      </bottom>
      <diagonal/>
    </border>
    <border>
      <left style="medium">
        <color indexed="64"/>
      </left>
      <right style="thin">
        <color indexed="64"/>
      </right>
      <top style="thin">
        <color indexed="64"/>
      </top>
      <bottom/>
      <diagonal/>
    </border>
    <border>
      <left style="medium">
        <color auto="1"/>
      </left>
      <right style="double">
        <color auto="1"/>
      </right>
      <top style="thin">
        <color auto="1"/>
      </top>
      <bottom style="medium">
        <color auto="1"/>
      </bottom>
      <diagonal/>
    </border>
    <border>
      <left style="medium">
        <color indexed="10"/>
      </left>
      <right style="medium">
        <color rgb="FFFF0000"/>
      </right>
      <top style="thin">
        <color auto="1"/>
      </top>
      <bottom style="thin">
        <color auto="1"/>
      </bottom>
      <diagonal/>
    </border>
    <border>
      <left style="double">
        <color auto="1"/>
      </left>
      <right style="medium">
        <color auto="1"/>
      </right>
      <top style="thin">
        <color auto="1"/>
      </top>
      <bottom style="medium">
        <color auto="1"/>
      </bottom>
      <diagonal/>
    </border>
    <border>
      <left style="thick">
        <color auto="1"/>
      </left>
      <right style="thick">
        <color auto="1"/>
      </right>
      <top style="thin">
        <color auto="1"/>
      </top>
      <bottom style="thin">
        <color auto="1"/>
      </bottom>
      <diagonal/>
    </border>
    <border>
      <left style="thick">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style="thick">
        <color auto="1"/>
      </right>
      <top style="thin">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medium">
        <color auto="1"/>
      </left>
      <right style="thick">
        <color auto="1"/>
      </right>
      <top style="thin">
        <color auto="1"/>
      </top>
      <bottom style="thin">
        <color auto="1"/>
      </bottom>
      <diagonal/>
    </border>
    <border>
      <left style="thick">
        <color auto="1"/>
      </left>
      <right style="thick">
        <color auto="1"/>
      </right>
      <top style="thin">
        <color auto="1"/>
      </top>
      <bottom style="double">
        <color auto="1"/>
      </bottom>
      <diagonal/>
    </border>
    <border>
      <left style="thick">
        <color auto="1"/>
      </left>
      <right style="thin">
        <color auto="1"/>
      </right>
      <top style="thin">
        <color auto="1"/>
      </top>
      <bottom style="double">
        <color auto="1"/>
      </bottom>
      <diagonal/>
    </border>
    <border>
      <left style="thin">
        <color auto="1"/>
      </left>
      <right style="thick">
        <color auto="1"/>
      </right>
      <top style="thin">
        <color auto="1"/>
      </top>
      <bottom style="double">
        <color auto="1"/>
      </bottom>
      <diagonal/>
    </border>
    <border>
      <left style="medium">
        <color auto="1"/>
      </left>
      <right/>
      <top style="thin">
        <color indexed="8"/>
      </top>
      <bottom style="thin">
        <color indexed="8"/>
      </bottom>
      <diagonal/>
    </border>
    <border>
      <left style="thin">
        <color auto="1"/>
      </left>
      <right style="medium">
        <color indexed="8"/>
      </right>
      <top style="thin">
        <color indexed="8"/>
      </top>
      <bottom style="thin">
        <color indexed="8"/>
      </bottom>
      <diagonal/>
    </border>
    <border>
      <left/>
      <right/>
      <top style="thin">
        <color indexed="8"/>
      </top>
      <bottom style="thin">
        <color indexed="8"/>
      </bottom>
      <diagonal/>
    </border>
    <border>
      <left/>
      <right style="medium">
        <color auto="1"/>
      </right>
      <top style="thin">
        <color indexed="8"/>
      </top>
      <bottom style="thin">
        <color indexed="8"/>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0"/>
      </left>
      <right style="thin">
        <color indexed="0"/>
      </right>
      <top style="thin">
        <color indexed="0"/>
      </top>
      <bottom style="thin">
        <color indexed="0"/>
      </bottom>
      <diagonal/>
    </border>
    <border>
      <left style="thin">
        <color indexed="0"/>
      </left>
      <right style="thin">
        <color indexed="0"/>
      </right>
      <top style="thin">
        <color auto="1"/>
      </top>
      <bottom style="thin">
        <color indexed="0"/>
      </bottom>
      <diagonal/>
    </border>
    <border>
      <left style="thin">
        <color indexed="0"/>
      </left>
      <right style="thin">
        <color indexed="0"/>
      </right>
      <top style="thin">
        <color indexed="0"/>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0"/>
      </left>
      <right style="thin">
        <color indexed="0"/>
      </right>
      <top style="thin">
        <color indexed="0"/>
      </top>
      <bottom style="thin">
        <color indexed="0"/>
      </bottom>
      <diagonal/>
    </border>
    <border>
      <left style="thin">
        <color indexed="0"/>
      </left>
      <right style="medium">
        <color indexed="0"/>
      </right>
      <top style="thin">
        <color indexed="0"/>
      </top>
      <bottom style="thin">
        <color indexed="0"/>
      </bottom>
      <diagonal/>
    </border>
    <border>
      <left style="thin">
        <color indexed="0"/>
      </left>
      <right style="medium">
        <color auto="1"/>
      </right>
      <top style="thin">
        <color indexed="0"/>
      </top>
      <bottom style="thin">
        <color indexed="0"/>
      </bottom>
      <diagonal/>
    </border>
    <border>
      <left style="thin">
        <color indexed="0"/>
      </left>
      <right style="thin">
        <color indexed="0"/>
      </right>
      <top/>
      <bottom style="thin">
        <color indexed="0"/>
      </bottom>
      <diagonal/>
    </border>
    <border>
      <left style="thin">
        <color indexed="0"/>
      </left>
      <right style="medium">
        <color indexed="0"/>
      </right>
      <top/>
      <bottom style="thin">
        <color indexed="0"/>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style="medium">
        <color auto="1"/>
      </left>
      <right style="medium">
        <color auto="1"/>
      </right>
      <top style="thin">
        <color auto="1"/>
      </top>
      <bottom style="thin">
        <color auto="1"/>
      </bottom>
      <diagonal/>
    </border>
    <border>
      <left style="medium">
        <color rgb="FFFF0000"/>
      </left>
      <right style="thin">
        <color auto="1"/>
      </right>
      <top style="thin">
        <color auto="1"/>
      </top>
      <bottom style="thin">
        <color auto="1"/>
      </bottom>
      <diagonal/>
    </border>
    <border>
      <left style="thin">
        <color auto="1"/>
      </left>
      <right style="medium">
        <color rgb="FFFF0000"/>
      </right>
      <top style="thin">
        <color auto="1"/>
      </top>
      <bottom style="thin">
        <color auto="1"/>
      </bottom>
      <diagonal/>
    </border>
    <border>
      <left style="medium">
        <color rgb="FFFF0000"/>
      </left>
      <right style="thin">
        <color auto="1"/>
      </right>
      <top style="thin">
        <color auto="1"/>
      </top>
      <bottom style="medium">
        <color auto="1"/>
      </bottom>
      <diagonal/>
    </border>
    <border>
      <left style="thin">
        <color auto="1"/>
      </left>
      <right style="medium">
        <color rgb="FFFF0000"/>
      </right>
      <top style="thin">
        <color auto="1"/>
      </top>
      <bottom style="medium">
        <color auto="1"/>
      </bottom>
      <diagonal/>
    </border>
  </borders>
  <cellStyleXfs count="435">
    <xf numFmtId="0" fontId="0" fillId="0" borderId="0"/>
    <xf numFmtId="9" fontId="1" fillId="0" borderId="0" applyFont="0" applyFill="0" applyBorder="0" applyAlignment="0" applyProtection="0"/>
    <xf numFmtId="0" fontId="3" fillId="0" borderId="0"/>
    <xf numFmtId="43" fontId="1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11" fillId="0" borderId="0" applyFont="0" applyFill="0" applyBorder="0" applyAlignment="0" applyProtection="0"/>
    <xf numFmtId="0" fontId="1" fillId="0" borderId="0"/>
    <xf numFmtId="0" fontId="3" fillId="0" borderId="0"/>
    <xf numFmtId="0" fontId="3" fillId="0" borderId="0"/>
    <xf numFmtId="0" fontId="3" fillId="0" borderId="0"/>
    <xf numFmtId="0" fontId="3" fillId="0" borderId="0"/>
    <xf numFmtId="0" fontId="3" fillId="0" borderId="0"/>
    <xf numFmtId="43" fontId="11" fillId="0" borderId="0" applyFont="0" applyFill="0" applyBorder="0" applyAlignment="0" applyProtection="0"/>
    <xf numFmtId="43" fontId="11" fillId="0" borderId="0" applyFont="0" applyFill="0" applyBorder="0" applyAlignment="0" applyProtection="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1" fillId="0" borderId="0"/>
    <xf numFmtId="0" fontId="55" fillId="0" borderId="0"/>
    <xf numFmtId="0" fontId="55" fillId="0" borderId="0"/>
    <xf numFmtId="0" fontId="3" fillId="0" borderId="0"/>
    <xf numFmtId="0" fontId="3" fillId="0" borderId="0">
      <alignment vertical="top"/>
    </xf>
    <xf numFmtId="43" fontId="1" fillId="0" borderId="0" applyFont="0" applyFill="0" applyBorder="0" applyAlignment="0" applyProtection="0"/>
    <xf numFmtId="0" fontId="55" fillId="0" borderId="0"/>
    <xf numFmtId="164" fontId="1" fillId="0" borderId="0" applyFon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3" fillId="0" borderId="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cellStyleXfs>
  <cellXfs count="4521">
    <xf numFmtId="0" fontId="0" fillId="0" borderId="0" xfId="0"/>
    <xf numFmtId="0" fontId="4" fillId="0" borderId="0" xfId="2" applyFont="1" applyProtection="1">
      <protection locked="0"/>
    </xf>
    <xf numFmtId="0" fontId="4" fillId="0" borderId="1" xfId="2" applyFont="1" applyBorder="1" applyProtection="1">
      <protection locked="0"/>
    </xf>
    <xf numFmtId="0" fontId="4" fillId="0" borderId="0" xfId="2" applyFont="1" applyAlignment="1" applyProtection="1">
      <alignment horizontal="center"/>
      <protection locked="0"/>
    </xf>
    <xf numFmtId="0" fontId="5" fillId="0" borderId="0" xfId="2" applyFont="1" applyProtection="1">
      <protection locked="0"/>
    </xf>
    <xf numFmtId="0" fontId="5" fillId="0" borderId="0" xfId="2" applyFont="1" applyAlignment="1" applyProtection="1">
      <alignment horizontal="center"/>
      <protection locked="0"/>
    </xf>
    <xf numFmtId="0" fontId="5" fillId="0" borderId="1" xfId="2" applyFont="1" applyBorder="1" applyAlignment="1" applyProtection="1">
      <alignment vertical="center"/>
      <protection locked="0"/>
    </xf>
    <xf numFmtId="0" fontId="5" fillId="0" borderId="0" xfId="2" applyFont="1" applyAlignment="1" applyProtection="1">
      <alignment vertical="center"/>
      <protection locked="0"/>
    </xf>
    <xf numFmtId="0" fontId="5" fillId="0" borderId="0" xfId="2" applyFont="1" applyAlignment="1" applyProtection="1">
      <alignment horizontal="center" vertical="center"/>
      <protection locked="0"/>
    </xf>
    <xf numFmtId="0" fontId="6" fillId="0" borderId="2" xfId="2" applyFont="1" applyBorder="1" applyAlignment="1" applyProtection="1">
      <alignment horizontal="center" vertical="center"/>
      <protection locked="0"/>
    </xf>
    <xf numFmtId="0" fontId="6" fillId="0" borderId="0" xfId="2" applyFont="1" applyAlignment="1" applyProtection="1">
      <alignment horizontal="center" vertical="center"/>
      <protection locked="0"/>
    </xf>
    <xf numFmtId="0" fontId="6" fillId="0" borderId="1" xfId="2" applyFont="1" applyBorder="1" applyAlignment="1" applyProtection="1">
      <alignment vertical="center"/>
      <protection locked="0"/>
    </xf>
    <xf numFmtId="0" fontId="6" fillId="0" borderId="0" xfId="2" applyFont="1" applyAlignment="1" applyProtection="1">
      <alignment vertical="center"/>
      <protection locked="0"/>
    </xf>
    <xf numFmtId="0" fontId="7" fillId="2" borderId="4" xfId="2" applyFont="1" applyFill="1" applyBorder="1" applyAlignment="1" applyProtection="1">
      <alignment horizontal="left" vertical="center"/>
      <protection locked="0"/>
    </xf>
    <xf numFmtId="0" fontId="7" fillId="2" borderId="6" xfId="2" applyFont="1" applyFill="1" applyBorder="1" applyAlignment="1" applyProtection="1">
      <alignment horizontal="center" vertical="center"/>
      <protection locked="0"/>
    </xf>
    <xf numFmtId="0" fontId="8" fillId="0" borderId="0" xfId="2" applyFont="1" applyAlignment="1" applyProtection="1">
      <alignment vertical="center"/>
      <protection locked="0"/>
    </xf>
    <xf numFmtId="0" fontId="10" fillId="0" borderId="0" xfId="2" applyFont="1" applyProtection="1">
      <protection locked="0"/>
    </xf>
    <xf numFmtId="0" fontId="9" fillId="2" borderId="12" xfId="0" applyFont="1" applyFill="1" applyBorder="1" applyAlignment="1" applyProtection="1">
      <alignment horizontal="center" wrapText="1"/>
      <protection locked="0"/>
    </xf>
    <xf numFmtId="0" fontId="9" fillId="5" borderId="13" xfId="0" applyFont="1" applyFill="1" applyBorder="1" applyAlignment="1" applyProtection="1">
      <alignment horizontal="center" wrapText="1"/>
      <protection locked="0"/>
    </xf>
    <xf numFmtId="0" fontId="9" fillId="2" borderId="14" xfId="0" applyFont="1" applyFill="1" applyBorder="1" applyAlignment="1" applyProtection="1">
      <alignment horizontal="center" wrapText="1"/>
      <protection locked="0"/>
    </xf>
    <xf numFmtId="0" fontId="9" fillId="3" borderId="15" xfId="0" applyFont="1" applyFill="1" applyBorder="1" applyAlignment="1" applyProtection="1">
      <alignment horizontal="center" wrapText="1"/>
      <protection locked="0"/>
    </xf>
    <xf numFmtId="0" fontId="9" fillId="6" borderId="16" xfId="2" applyFont="1" applyFill="1" applyBorder="1" applyAlignment="1" applyProtection="1">
      <alignment horizontal="left" vertical="center"/>
      <protection locked="0"/>
    </xf>
    <xf numFmtId="0" fontId="12" fillId="6" borderId="17" xfId="2" applyFont="1" applyFill="1" applyBorder="1" applyAlignment="1" applyProtection="1">
      <alignment horizontal="center" vertical="center"/>
      <protection locked="0"/>
    </xf>
    <xf numFmtId="0" fontId="12" fillId="6" borderId="18" xfId="2" applyFont="1" applyFill="1" applyBorder="1" applyAlignment="1" applyProtection="1">
      <alignment horizontal="center" vertical="center"/>
      <protection locked="0"/>
    </xf>
    <xf numFmtId="0" fontId="13" fillId="0" borderId="0" xfId="2" applyFont="1" applyAlignment="1" applyProtection="1">
      <alignment vertical="center"/>
      <protection locked="0"/>
    </xf>
    <xf numFmtId="0" fontId="12" fillId="0" borderId="0" xfId="2" applyFont="1" applyAlignment="1" applyProtection="1">
      <alignment vertical="center"/>
      <protection locked="0"/>
    </xf>
    <xf numFmtId="0" fontId="14" fillId="0" borderId="0" xfId="2" applyFont="1" applyAlignment="1" applyProtection="1">
      <alignment vertical="center"/>
      <protection locked="0"/>
    </xf>
    <xf numFmtId="0" fontId="15" fillId="0" borderId="0" xfId="2" applyFont="1" applyAlignment="1" applyProtection="1">
      <alignment vertical="center"/>
      <protection locked="0"/>
    </xf>
    <xf numFmtId="0" fontId="17" fillId="0" borderId="0" xfId="2" applyFont="1" applyAlignment="1" applyProtection="1">
      <alignment vertical="center"/>
      <protection locked="0"/>
    </xf>
    <xf numFmtId="0" fontId="17" fillId="0" borderId="0" xfId="2" applyFont="1" applyAlignment="1" applyProtection="1">
      <alignment horizontal="center" vertical="center"/>
      <protection locked="0"/>
    </xf>
    <xf numFmtId="0" fontId="17" fillId="0" borderId="17" xfId="2" applyFont="1" applyBorder="1" applyAlignment="1" applyProtection="1">
      <alignment horizontal="center" vertical="center"/>
      <protection locked="0"/>
    </xf>
    <xf numFmtId="0" fontId="3" fillId="7" borderId="0" xfId="2" applyFill="1" applyProtection="1">
      <protection locked="0"/>
    </xf>
    <xf numFmtId="0" fontId="17" fillId="0" borderId="0" xfId="2" applyFont="1" applyAlignment="1" applyProtection="1">
      <alignment horizontal="center"/>
      <protection locked="0"/>
    </xf>
    <xf numFmtId="0" fontId="17" fillId="0" borderId="0" xfId="2" applyFont="1" applyProtection="1">
      <protection locked="0"/>
    </xf>
    <xf numFmtId="0" fontId="17" fillId="0" borderId="0" xfId="2" applyFont="1" applyAlignment="1" applyProtection="1">
      <alignment horizontal="left"/>
      <protection locked="0"/>
    </xf>
    <xf numFmtId="0" fontId="4" fillId="0" borderId="1" xfId="2" applyFont="1" applyBorder="1" applyAlignment="1" applyProtection="1">
      <alignment horizontal="left" wrapText="1"/>
      <protection locked="0"/>
    </xf>
    <xf numFmtId="0" fontId="4" fillId="0" borderId="0" xfId="2" applyFont="1" applyAlignment="1" applyProtection="1">
      <alignment horizontal="left"/>
      <protection locked="0"/>
    </xf>
    <xf numFmtId="0" fontId="19" fillId="0" borderId="0" xfId="2" applyFont="1" applyAlignment="1" applyProtection="1">
      <alignment vertical="center"/>
      <protection locked="0"/>
    </xf>
    <xf numFmtId="0" fontId="20" fillId="0" borderId="0" xfId="2" applyFont="1" applyAlignment="1" applyProtection="1">
      <alignment vertical="center"/>
      <protection locked="0"/>
    </xf>
    <xf numFmtId="0" fontId="22" fillId="0" borderId="0" xfId="2" applyFont="1" applyAlignment="1" applyProtection="1">
      <alignment vertical="center"/>
      <protection locked="0"/>
    </xf>
    <xf numFmtId="43" fontId="13" fillId="0" borderId="0" xfId="3" applyFont="1" applyFill="1" applyBorder="1" applyAlignment="1" applyProtection="1">
      <alignment vertical="center"/>
      <protection locked="0"/>
    </xf>
    <xf numFmtId="0" fontId="17" fillId="0" borderId="1" xfId="2" applyFont="1" applyBorder="1" applyAlignment="1" applyProtection="1">
      <alignment vertical="center" wrapText="1"/>
      <protection locked="0"/>
    </xf>
    <xf numFmtId="43" fontId="4" fillId="0" borderId="0" xfId="3" applyFont="1" applyFill="1" applyBorder="1" applyAlignment="1" applyProtection="1">
      <alignment vertical="center"/>
      <protection locked="0"/>
    </xf>
    <xf numFmtId="43" fontId="17" fillId="7" borderId="0" xfId="3" applyFont="1" applyFill="1" applyBorder="1" applyAlignment="1" applyProtection="1">
      <alignment vertical="center"/>
      <protection locked="0"/>
    </xf>
    <xf numFmtId="43" fontId="22" fillId="0" borderId="0" xfId="2" applyNumberFormat="1" applyFont="1" applyAlignment="1" applyProtection="1">
      <alignment vertical="center"/>
      <protection locked="0"/>
    </xf>
    <xf numFmtId="43" fontId="17" fillId="0" borderId="43" xfId="3" applyFont="1" applyBorder="1" applyProtection="1">
      <protection locked="0"/>
    </xf>
    <xf numFmtId="43" fontId="17" fillId="0" borderId="0" xfId="3" applyFont="1" applyBorder="1" applyProtection="1">
      <protection locked="0"/>
    </xf>
    <xf numFmtId="43" fontId="12" fillId="0" borderId="0" xfId="3" applyFont="1" applyFill="1" applyBorder="1" applyAlignment="1" applyProtection="1">
      <alignment vertical="center"/>
      <protection locked="0"/>
    </xf>
    <xf numFmtId="0" fontId="17" fillId="0" borderId="0" xfId="2" applyFont="1" applyAlignment="1" applyProtection="1">
      <alignment wrapText="1"/>
      <protection locked="0"/>
    </xf>
    <xf numFmtId="43" fontId="17" fillId="0" borderId="0" xfId="3" applyFont="1" applyProtection="1">
      <protection locked="0"/>
    </xf>
    <xf numFmtId="0" fontId="17" fillId="0" borderId="43" xfId="2" applyFont="1" applyBorder="1" applyProtection="1">
      <protection locked="0"/>
    </xf>
    <xf numFmtId="0" fontId="17" fillId="7" borderId="0" xfId="2" applyFont="1" applyFill="1" applyProtection="1">
      <protection locked="0"/>
    </xf>
    <xf numFmtId="43" fontId="17" fillId="0" borderId="0" xfId="3" applyFont="1" applyFill="1" applyBorder="1" applyProtection="1">
      <protection locked="0"/>
    </xf>
    <xf numFmtId="0" fontId="3" fillId="0" borderId="0" xfId="2" applyAlignment="1" applyProtection="1">
      <alignment horizontal="left"/>
      <protection locked="0"/>
    </xf>
    <xf numFmtId="0" fontId="24" fillId="0" borderId="0" xfId="2" applyFont="1" applyAlignment="1" applyProtection="1">
      <alignment horizontal="left"/>
      <protection locked="0"/>
    </xf>
    <xf numFmtId="0" fontId="7" fillId="2" borderId="49" xfId="2" applyFont="1" applyFill="1" applyBorder="1" applyAlignment="1" applyProtection="1">
      <alignment horizontal="left" vertical="center" wrapText="1"/>
      <protection locked="0"/>
    </xf>
    <xf numFmtId="0" fontId="4" fillId="0" borderId="0" xfId="2" applyFont="1" applyAlignment="1" applyProtection="1">
      <alignment vertical="center"/>
      <protection locked="0"/>
    </xf>
    <xf numFmtId="0" fontId="4" fillId="2" borderId="51" xfId="2" applyFont="1" applyFill="1" applyBorder="1" applyAlignment="1" applyProtection="1">
      <alignment horizontal="center"/>
      <protection locked="0"/>
    </xf>
    <xf numFmtId="0" fontId="4" fillId="2" borderId="52" xfId="2" applyFont="1" applyFill="1" applyBorder="1" applyAlignment="1" applyProtection="1">
      <alignment horizontal="center"/>
      <protection locked="0"/>
    </xf>
    <xf numFmtId="0" fontId="9" fillId="0" borderId="0" xfId="2" applyFont="1" applyAlignment="1" applyProtection="1">
      <alignment horizontal="center" wrapText="1"/>
      <protection locked="0"/>
    </xf>
    <xf numFmtId="0" fontId="9" fillId="0" borderId="0" xfId="2" applyFont="1" applyAlignment="1" applyProtection="1">
      <alignment horizontal="center"/>
      <protection locked="0"/>
    </xf>
    <xf numFmtId="0" fontId="12" fillId="0" borderId="0" xfId="2" applyFont="1" applyProtection="1">
      <protection locked="0"/>
    </xf>
    <xf numFmtId="0" fontId="12" fillId="0" borderId="17" xfId="2" applyFont="1" applyBorder="1" applyProtection="1">
      <protection locked="0"/>
    </xf>
    <xf numFmtId="0" fontId="3" fillId="0" borderId="0" xfId="2" applyAlignment="1" applyProtection="1">
      <alignment wrapText="1"/>
      <protection locked="0"/>
    </xf>
    <xf numFmtId="0" fontId="3" fillId="0" borderId="0" xfId="2" applyProtection="1">
      <protection locked="0"/>
    </xf>
    <xf numFmtId="0" fontId="4" fillId="0" borderId="55" xfId="2" applyFont="1" applyBorder="1" applyProtection="1">
      <protection locked="0"/>
    </xf>
    <xf numFmtId="0" fontId="17" fillId="7" borderId="25" xfId="2" applyFont="1" applyFill="1" applyBorder="1" applyProtection="1">
      <protection locked="0"/>
    </xf>
    <xf numFmtId="0" fontId="6" fillId="0" borderId="0" xfId="2" applyFont="1" applyAlignment="1" applyProtection="1">
      <alignment horizontal="left" vertical="center"/>
      <protection locked="0"/>
    </xf>
    <xf numFmtId="0" fontId="15" fillId="0" borderId="0" xfId="2" applyFont="1" applyProtection="1">
      <protection locked="0"/>
    </xf>
    <xf numFmtId="0" fontId="4" fillId="2" borderId="4" xfId="2" applyFont="1" applyFill="1" applyBorder="1" applyAlignment="1" applyProtection="1">
      <alignment horizontal="left" vertical="center"/>
      <protection locked="0"/>
    </xf>
    <xf numFmtId="0" fontId="4" fillId="2" borderId="5" xfId="2" applyFont="1" applyFill="1" applyBorder="1" applyAlignment="1" applyProtection="1">
      <alignment horizontal="left" vertical="center"/>
      <protection locked="0"/>
    </xf>
    <xf numFmtId="0" fontId="8" fillId="0" borderId="0" xfId="2" applyFont="1" applyProtection="1">
      <protection locked="0"/>
    </xf>
    <xf numFmtId="0" fontId="4" fillId="5" borderId="60" xfId="0" applyFont="1" applyFill="1" applyBorder="1" applyAlignment="1" applyProtection="1">
      <alignment horizontal="center" wrapText="1"/>
      <protection locked="0"/>
    </xf>
    <xf numFmtId="0" fontId="4" fillId="2" borderId="61" xfId="0" applyFont="1" applyFill="1" applyBorder="1" applyAlignment="1" applyProtection="1">
      <alignment horizontal="center" wrapText="1"/>
      <protection locked="0"/>
    </xf>
    <xf numFmtId="0" fontId="4" fillId="2" borderId="13" xfId="0" applyFont="1" applyFill="1" applyBorder="1" applyAlignment="1" applyProtection="1">
      <alignment horizontal="center" wrapText="1"/>
      <protection locked="0"/>
    </xf>
    <xf numFmtId="0" fontId="4" fillId="5" borderId="13" xfId="0" applyFont="1" applyFill="1" applyBorder="1" applyAlignment="1" applyProtection="1">
      <alignment horizontal="center" wrapText="1"/>
      <protection locked="0"/>
    </xf>
    <xf numFmtId="0" fontId="4" fillId="3" borderId="15" xfId="0" applyFont="1" applyFill="1" applyBorder="1" applyAlignment="1" applyProtection="1">
      <alignment horizontal="center" wrapText="1"/>
      <protection locked="0"/>
    </xf>
    <xf numFmtId="0" fontId="17" fillId="0" borderId="0" xfId="0" applyFont="1" applyAlignment="1" applyProtection="1">
      <alignment vertical="center"/>
      <protection locked="0"/>
    </xf>
    <xf numFmtId="0" fontId="15" fillId="7" borderId="0" xfId="6" applyFont="1" applyFill="1" applyAlignment="1" applyProtection="1">
      <alignment vertical="center"/>
      <protection locked="0"/>
    </xf>
    <xf numFmtId="0" fontId="15" fillId="0" borderId="0" xfId="7" applyFont="1" applyAlignment="1" applyProtection="1">
      <alignment vertical="center"/>
      <protection locked="0"/>
    </xf>
    <xf numFmtId="43" fontId="15" fillId="0" borderId="0" xfId="3" applyFont="1" applyFill="1" applyBorder="1" applyAlignment="1" applyProtection="1">
      <alignment horizontal="right" vertical="center"/>
      <protection locked="0"/>
    </xf>
    <xf numFmtId="43" fontId="15" fillId="0" borderId="0" xfId="3" applyFont="1" applyFill="1" applyBorder="1" applyAlignment="1" applyProtection="1">
      <alignment vertical="center"/>
      <protection locked="0"/>
    </xf>
    <xf numFmtId="0" fontId="15" fillId="0" borderId="0" xfId="0" applyFont="1" applyAlignment="1" applyProtection="1">
      <alignment vertical="center"/>
      <protection locked="0"/>
    </xf>
    <xf numFmtId="0" fontId="17" fillId="9" borderId="0" xfId="0" applyFont="1" applyFill="1" applyAlignment="1" applyProtection="1">
      <alignment vertical="center"/>
      <protection locked="0"/>
    </xf>
    <xf numFmtId="0" fontId="4" fillId="0" borderId="16" xfId="2" applyFont="1" applyBorder="1" applyAlignment="1" applyProtection="1">
      <alignment vertical="center"/>
      <protection locked="0"/>
    </xf>
    <xf numFmtId="43" fontId="4" fillId="0" borderId="17" xfId="8" applyFont="1" applyFill="1" applyBorder="1" applyAlignment="1" applyProtection="1">
      <alignment vertical="center" wrapText="1"/>
      <protection locked="0"/>
    </xf>
    <xf numFmtId="43" fontId="4" fillId="0" borderId="17" xfId="8" applyFont="1" applyBorder="1" applyAlignment="1" applyProtection="1">
      <alignment vertical="center"/>
      <protection locked="0"/>
    </xf>
    <xf numFmtId="43" fontId="4" fillId="0" borderId="63" xfId="8" applyFont="1" applyBorder="1" applyAlignment="1" applyProtection="1">
      <alignment vertical="center"/>
      <protection locked="0"/>
    </xf>
    <xf numFmtId="0" fontId="4" fillId="7" borderId="65" xfId="2" applyFont="1" applyFill="1" applyBorder="1" applyAlignment="1" applyProtection="1">
      <alignment vertical="center"/>
      <protection locked="0"/>
    </xf>
    <xf numFmtId="0" fontId="4" fillId="7" borderId="66" xfId="2" applyFont="1" applyFill="1" applyBorder="1" applyAlignment="1" applyProtection="1">
      <alignment vertical="center"/>
      <protection locked="0"/>
    </xf>
    <xf numFmtId="0" fontId="28" fillId="0" borderId="67" xfId="0" applyFont="1" applyBorder="1" applyAlignment="1" applyProtection="1">
      <alignment vertical="center" wrapText="1"/>
      <protection locked="0"/>
    </xf>
    <xf numFmtId="0" fontId="29" fillId="0" borderId="0" xfId="0" applyFont="1" applyProtection="1">
      <protection locked="0"/>
    </xf>
    <xf numFmtId="0" fontId="24" fillId="0" borderId="25" xfId="2" applyFont="1" applyBorder="1" applyAlignment="1" applyProtection="1">
      <alignment horizontal="center"/>
      <protection locked="0"/>
    </xf>
    <xf numFmtId="0" fontId="17" fillId="0" borderId="1" xfId="2" applyFont="1" applyBorder="1" applyProtection="1">
      <protection locked="0"/>
    </xf>
    <xf numFmtId="0" fontId="17" fillId="0" borderId="0" xfId="2" applyFont="1" applyAlignment="1" applyProtection="1">
      <alignment horizontal="right"/>
      <protection locked="0"/>
    </xf>
    <xf numFmtId="0" fontId="17" fillId="0" borderId="26" xfId="2" applyFont="1" applyBorder="1" applyAlignment="1" applyProtection="1">
      <alignment horizontal="center"/>
      <protection locked="0"/>
    </xf>
    <xf numFmtId="0" fontId="17" fillId="7" borderId="0" xfId="2" applyFont="1" applyFill="1" applyAlignment="1" applyProtection="1">
      <alignment horizontal="center"/>
      <protection locked="0"/>
    </xf>
    <xf numFmtId="0" fontId="5" fillId="0" borderId="0" xfId="2" applyFont="1" applyAlignment="1" applyProtection="1">
      <alignment horizontal="right"/>
      <protection locked="0"/>
    </xf>
    <xf numFmtId="0" fontId="17" fillId="0" borderId="0" xfId="2" applyFont="1" applyAlignment="1" applyProtection="1">
      <alignment horizontal="left" vertical="center"/>
      <protection locked="0"/>
    </xf>
    <xf numFmtId="0" fontId="26" fillId="0" borderId="2" xfId="2" applyFont="1" applyBorder="1" applyAlignment="1" applyProtection="1">
      <alignment horizontal="left" vertical="center"/>
      <protection locked="0"/>
    </xf>
    <xf numFmtId="0" fontId="15" fillId="0" borderId="0" xfId="2" applyFont="1" applyAlignment="1" applyProtection="1">
      <alignment horizontal="left" vertical="center"/>
      <protection locked="0"/>
    </xf>
    <xf numFmtId="0" fontId="6" fillId="0" borderId="2" xfId="2" applyFont="1" applyBorder="1" applyAlignment="1" applyProtection="1">
      <alignment horizontal="right" vertical="center"/>
      <protection locked="0"/>
    </xf>
    <xf numFmtId="0" fontId="9" fillId="3" borderId="68" xfId="0" applyFont="1" applyFill="1" applyBorder="1" applyAlignment="1" applyProtection="1">
      <alignment horizontal="center" wrapText="1"/>
      <protection locked="0"/>
    </xf>
    <xf numFmtId="0" fontId="9" fillId="4" borderId="1" xfId="2" applyFont="1" applyFill="1" applyBorder="1" applyProtection="1">
      <protection locked="0"/>
    </xf>
    <xf numFmtId="0" fontId="9" fillId="0" borderId="0" xfId="2" applyFont="1" applyProtection="1">
      <protection locked="0"/>
    </xf>
    <xf numFmtId="0" fontId="14" fillId="0" borderId="0" xfId="0" applyFont="1" applyAlignment="1" applyProtection="1">
      <alignment vertical="center"/>
      <protection locked="0"/>
    </xf>
    <xf numFmtId="43" fontId="12" fillId="0" borderId="0" xfId="8" applyFont="1" applyFill="1" applyBorder="1" applyAlignment="1" applyProtection="1">
      <alignment horizontal="center" vertical="center"/>
      <protection locked="0"/>
    </xf>
    <xf numFmtId="0" fontId="13" fillId="0" borderId="0" xfId="0" applyFont="1" applyAlignment="1" applyProtection="1">
      <alignment vertical="center"/>
      <protection locked="0"/>
    </xf>
    <xf numFmtId="43" fontId="12" fillId="0" borderId="0" xfId="8" applyFont="1" applyFill="1" applyBorder="1" applyAlignment="1" applyProtection="1">
      <alignment horizontal="right" vertical="center"/>
      <protection locked="0"/>
    </xf>
    <xf numFmtId="0" fontId="9" fillId="0" borderId="0" xfId="2" applyFont="1" applyAlignment="1" applyProtection="1">
      <alignment vertical="center"/>
      <protection locked="0"/>
    </xf>
    <xf numFmtId="0" fontId="9" fillId="9" borderId="0" xfId="2" applyFont="1" applyFill="1" applyAlignment="1" applyProtection="1">
      <alignment vertical="center"/>
      <protection locked="0"/>
    </xf>
    <xf numFmtId="0" fontId="29" fillId="0" borderId="0" xfId="0" applyFont="1" applyAlignment="1" applyProtection="1">
      <alignment vertical="center"/>
      <protection locked="0"/>
    </xf>
    <xf numFmtId="0" fontId="29" fillId="0" borderId="16" xfId="0" applyFont="1" applyBorder="1" applyAlignment="1" applyProtection="1">
      <alignment vertical="center"/>
      <protection locked="0"/>
    </xf>
    <xf numFmtId="0" fontId="12" fillId="0" borderId="0" xfId="2" applyFont="1" applyAlignment="1" applyProtection="1">
      <alignment horizontal="center"/>
      <protection locked="0"/>
    </xf>
    <xf numFmtId="0" fontId="5" fillId="0" borderId="1" xfId="2" applyFont="1" applyBorder="1" applyAlignment="1" applyProtection="1">
      <alignment horizontal="left" vertical="center"/>
      <protection locked="0"/>
    </xf>
    <xf numFmtId="0" fontId="26" fillId="0" borderId="2" xfId="2" applyFont="1" applyBorder="1" applyAlignment="1" applyProtection="1">
      <alignment vertical="center"/>
      <protection locked="0"/>
    </xf>
    <xf numFmtId="0" fontId="7" fillId="2" borderId="49" xfId="2" applyFont="1" applyFill="1" applyBorder="1" applyAlignment="1" applyProtection="1">
      <alignment horizontal="left" vertical="center"/>
      <protection locked="0"/>
    </xf>
    <xf numFmtId="0" fontId="9" fillId="2" borderId="28" xfId="2" applyFont="1" applyFill="1" applyBorder="1" applyAlignment="1" applyProtection="1">
      <alignment horizontal="left"/>
      <protection locked="0"/>
    </xf>
    <xf numFmtId="0" fontId="9" fillId="2" borderId="30" xfId="2" applyFont="1" applyFill="1" applyBorder="1" applyAlignment="1" applyProtection="1">
      <alignment horizontal="center"/>
      <protection locked="0"/>
    </xf>
    <xf numFmtId="0" fontId="9" fillId="2" borderId="29" xfId="2" applyFont="1" applyFill="1" applyBorder="1" applyAlignment="1" applyProtection="1">
      <alignment horizontal="center"/>
      <protection locked="0"/>
    </xf>
    <xf numFmtId="0" fontId="14" fillId="2" borderId="71" xfId="2" applyFont="1" applyFill="1" applyBorder="1" applyAlignment="1" applyProtection="1">
      <alignment horizontal="center"/>
      <protection locked="0"/>
    </xf>
    <xf numFmtId="0" fontId="14" fillId="6" borderId="0" xfId="0" applyFont="1" applyFill="1" applyAlignment="1" applyProtection="1">
      <alignment vertical="center"/>
      <protection locked="0"/>
    </xf>
    <xf numFmtId="0" fontId="13" fillId="0" borderId="1" xfId="2" applyFont="1" applyBorder="1" applyAlignment="1" applyProtection="1">
      <alignment vertical="center"/>
      <protection locked="0"/>
    </xf>
    <xf numFmtId="0" fontId="15" fillId="0" borderId="16" xfId="9" applyFont="1" applyBorder="1" applyAlignment="1" applyProtection="1">
      <alignment vertical="center"/>
      <protection locked="0"/>
    </xf>
    <xf numFmtId="0" fontId="0" fillId="0" borderId="0" xfId="0" applyAlignment="1" applyProtection="1">
      <alignment horizontal="left"/>
      <protection locked="0"/>
    </xf>
    <xf numFmtId="0" fontId="4" fillId="0" borderId="0" xfId="0" applyFont="1" applyAlignment="1" applyProtection="1">
      <alignment horizontal="left"/>
      <protection locked="0"/>
    </xf>
    <xf numFmtId="0" fontId="29" fillId="0" borderId="26" xfId="0" applyFont="1" applyBorder="1" applyAlignment="1" applyProtection="1">
      <alignment horizontal="left"/>
      <protection locked="0"/>
    </xf>
    <xf numFmtId="0" fontId="29" fillId="0" borderId="0" xfId="0" applyFont="1" applyAlignment="1" applyProtection="1">
      <alignment horizontal="left"/>
      <protection locked="0"/>
    </xf>
    <xf numFmtId="0" fontId="7" fillId="0" borderId="0" xfId="0" applyFont="1" applyAlignment="1" applyProtection="1">
      <alignment horizontal="left"/>
      <protection locked="0"/>
    </xf>
    <xf numFmtId="0" fontId="33" fillId="0" borderId="0" xfId="0" applyFont="1" applyAlignment="1" applyProtection="1">
      <alignment horizontal="left"/>
      <protection locked="0"/>
    </xf>
    <xf numFmtId="0" fontId="4" fillId="0" borderId="0" xfId="0" applyFont="1" applyAlignment="1" applyProtection="1">
      <alignment horizontal="left" vertical="center"/>
      <protection locked="0"/>
    </xf>
    <xf numFmtId="0" fontId="9" fillId="0" borderId="0" xfId="0" applyFont="1" applyAlignment="1" applyProtection="1">
      <alignment vertical="top"/>
      <protection locked="0"/>
    </xf>
    <xf numFmtId="0" fontId="6" fillId="0" borderId="2" xfId="0" applyFont="1" applyBorder="1" applyAlignment="1" applyProtection="1">
      <alignment horizontal="center" vertical="top"/>
      <protection locked="0"/>
    </xf>
    <xf numFmtId="0" fontId="26" fillId="0" borderId="2" xfId="0" applyFont="1" applyBorder="1" applyAlignment="1" applyProtection="1">
      <alignment horizontal="center" vertical="top"/>
      <protection locked="0"/>
    </xf>
    <xf numFmtId="0" fontId="17" fillId="0" borderId="0" xfId="0" applyFont="1" applyAlignment="1" applyProtection="1">
      <alignment vertical="top"/>
      <protection locked="0"/>
    </xf>
    <xf numFmtId="0" fontId="9" fillId="0" borderId="2" xfId="0" applyFont="1" applyBorder="1" applyAlignment="1" applyProtection="1">
      <alignment vertical="top"/>
      <protection locked="0"/>
    </xf>
    <xf numFmtId="0" fontId="7" fillId="2" borderId="71" xfId="2" applyFont="1" applyFill="1" applyBorder="1" applyAlignment="1" applyProtection="1">
      <alignment horizontal="left" vertical="center"/>
      <protection locked="0"/>
    </xf>
    <xf numFmtId="0" fontId="8" fillId="0" borderId="0" xfId="0" applyFont="1" applyAlignment="1" applyProtection="1">
      <alignment vertical="center"/>
      <protection locked="0"/>
    </xf>
    <xf numFmtId="0" fontId="9" fillId="5" borderId="60" xfId="0" applyFont="1" applyFill="1" applyBorder="1" applyAlignment="1" applyProtection="1">
      <alignment horizontal="center" wrapText="1"/>
      <protection locked="0"/>
    </xf>
    <xf numFmtId="0" fontId="9" fillId="2" borderId="61" xfId="0" applyFont="1" applyFill="1" applyBorder="1" applyAlignment="1" applyProtection="1">
      <alignment horizontal="center" wrapText="1"/>
      <protection locked="0"/>
    </xf>
    <xf numFmtId="0" fontId="9" fillId="2" borderId="13" xfId="0" applyFont="1" applyFill="1" applyBorder="1" applyAlignment="1" applyProtection="1">
      <alignment horizontal="center" wrapText="1"/>
      <protection locked="0"/>
    </xf>
    <xf numFmtId="0" fontId="35" fillId="0" borderId="0" xfId="0" applyFont="1" applyAlignment="1" applyProtection="1">
      <alignment textRotation="90"/>
      <protection locked="0"/>
    </xf>
    <xf numFmtId="0" fontId="35" fillId="0" borderId="0" xfId="0" applyFont="1" applyProtection="1">
      <protection locked="0"/>
    </xf>
    <xf numFmtId="0" fontId="0" fillId="0" borderId="0" xfId="0" applyProtection="1">
      <protection locked="0"/>
    </xf>
    <xf numFmtId="0" fontId="9" fillId="6" borderId="16" xfId="0" applyFont="1" applyFill="1" applyBorder="1" applyAlignment="1" applyProtection="1">
      <alignment horizontal="left" vertical="center"/>
      <protection locked="0"/>
    </xf>
    <xf numFmtId="0" fontId="12" fillId="0" borderId="0" xfId="0" applyFont="1" applyAlignment="1" applyProtection="1">
      <alignment vertical="center"/>
      <protection locked="0"/>
    </xf>
    <xf numFmtId="0" fontId="32" fillId="0" borderId="0" xfId="0" applyFont="1" applyProtection="1">
      <protection locked="0"/>
    </xf>
    <xf numFmtId="43" fontId="12" fillId="0" borderId="0" xfId="3" applyFont="1" applyBorder="1" applyAlignment="1" applyProtection="1">
      <alignment vertical="center"/>
      <protection locked="0"/>
    </xf>
    <xf numFmtId="0" fontId="29" fillId="0" borderId="0" xfId="0" applyFont="1" applyAlignment="1" applyProtection="1">
      <alignment vertical="center" wrapText="1"/>
      <protection locked="0"/>
    </xf>
    <xf numFmtId="0" fontId="31" fillId="0" borderId="0" xfId="0" applyFont="1" applyAlignment="1" applyProtection="1">
      <alignment vertical="center"/>
      <protection locked="0"/>
    </xf>
    <xf numFmtId="0" fontId="17" fillId="0" borderId="0" xfId="0" applyFont="1" applyProtection="1">
      <protection locked="0"/>
    </xf>
    <xf numFmtId="0" fontId="31" fillId="0" borderId="0" xfId="0" applyFont="1" applyProtection="1">
      <protection locked="0"/>
    </xf>
    <xf numFmtId="0" fontId="31" fillId="0" borderId="0" xfId="0" applyFont="1" applyAlignment="1" applyProtection="1">
      <alignment wrapText="1"/>
      <protection locked="0"/>
    </xf>
    <xf numFmtId="0" fontId="36" fillId="0" borderId="0" xfId="0" applyFont="1" applyProtection="1">
      <protection locked="0"/>
    </xf>
    <xf numFmtId="0" fontId="5" fillId="0" borderId="1" xfId="0" applyFont="1" applyBorder="1" applyAlignment="1" applyProtection="1">
      <alignment horizontal="left"/>
      <protection locked="0"/>
    </xf>
    <xf numFmtId="0" fontId="5" fillId="0" borderId="0" xfId="0" applyFont="1" applyProtection="1">
      <protection locked="0"/>
    </xf>
    <xf numFmtId="0" fontId="5" fillId="0" borderId="0" xfId="0" applyFont="1" applyAlignment="1" applyProtection="1">
      <alignment horizontal="left"/>
      <protection locked="0"/>
    </xf>
    <xf numFmtId="0" fontId="6" fillId="0" borderId="69" xfId="0" applyFont="1" applyBorder="1" applyAlignment="1" applyProtection="1">
      <alignment vertical="center"/>
      <protection locked="0"/>
    </xf>
    <xf numFmtId="0" fontId="6" fillId="0" borderId="2" xfId="0" applyFont="1" applyBorder="1" applyAlignment="1" applyProtection="1">
      <alignment horizontal="left" vertical="center"/>
      <protection locked="0"/>
    </xf>
    <xf numFmtId="0" fontId="26" fillId="0" borderId="69" xfId="0" applyFont="1" applyBorder="1" applyAlignment="1" applyProtection="1">
      <alignment vertical="center"/>
      <protection locked="0"/>
    </xf>
    <xf numFmtId="0" fontId="6" fillId="0" borderId="0" xfId="0" applyFont="1" applyAlignment="1" applyProtection="1">
      <alignment vertical="center"/>
      <protection locked="0"/>
    </xf>
    <xf numFmtId="0" fontId="9" fillId="4" borderId="1" xfId="2" applyFont="1" applyFill="1" applyBorder="1" applyAlignment="1" applyProtection="1">
      <alignment wrapText="1"/>
      <protection locked="0"/>
    </xf>
    <xf numFmtId="43" fontId="9" fillId="0" borderId="0" xfId="3" applyFont="1" applyFill="1" applyBorder="1" applyAlignment="1" applyProtection="1">
      <alignment vertical="center"/>
      <protection locked="0"/>
    </xf>
    <xf numFmtId="0" fontId="19" fillId="0" borderId="0" xfId="0" applyFont="1" applyAlignment="1" applyProtection="1">
      <alignment vertical="center"/>
      <protection locked="0"/>
    </xf>
    <xf numFmtId="0" fontId="29" fillId="10" borderId="46" xfId="0" applyFont="1" applyFill="1" applyBorder="1" applyAlignment="1" applyProtection="1">
      <alignment vertical="center" wrapText="1"/>
      <protection locked="0"/>
    </xf>
    <xf numFmtId="0" fontId="19" fillId="0" borderId="0" xfId="0" applyFont="1" applyProtection="1">
      <protection locked="0"/>
    </xf>
    <xf numFmtId="43" fontId="5" fillId="0" borderId="0" xfId="3" applyFont="1" applyBorder="1" applyAlignment="1" applyProtection="1">
      <protection locked="0"/>
    </xf>
    <xf numFmtId="43" fontId="4" fillId="0" borderId="0" xfId="3" applyFont="1" applyFill="1" applyBorder="1" applyAlignment="1" applyProtection="1">
      <protection locked="0"/>
    </xf>
    <xf numFmtId="0" fontId="4" fillId="0" borderId="0" xfId="0" applyFont="1" applyProtection="1">
      <protection locked="0"/>
    </xf>
    <xf numFmtId="0" fontId="5" fillId="0" borderId="0" xfId="0" applyFont="1" applyAlignment="1" applyProtection="1">
      <alignment vertical="center"/>
      <protection locked="0"/>
    </xf>
    <xf numFmtId="0" fontId="4" fillId="0" borderId="1" xfId="0" applyFont="1" applyBorder="1" applyAlignment="1" applyProtection="1">
      <alignment horizontal="left" vertical="center"/>
      <protection locked="0"/>
    </xf>
    <xf numFmtId="43" fontId="4" fillId="0" borderId="0" xfId="3" applyFont="1" applyBorder="1" applyAlignment="1" applyProtection="1">
      <alignment vertical="center"/>
      <protection locked="0"/>
    </xf>
    <xf numFmtId="0" fontId="7" fillId="2" borderId="70" xfId="0" applyFont="1" applyFill="1" applyBorder="1" applyAlignment="1" applyProtection="1">
      <alignment horizontal="left" vertical="center" wrapText="1"/>
      <protection locked="0"/>
    </xf>
    <xf numFmtId="0" fontId="4" fillId="0" borderId="0" xfId="0" applyFont="1" applyAlignment="1" applyProtection="1">
      <alignment vertical="center"/>
      <protection locked="0"/>
    </xf>
    <xf numFmtId="0" fontId="4" fillId="0" borderId="0" xfId="0" applyFont="1" applyAlignment="1" applyProtection="1">
      <alignment horizontal="center"/>
      <protection locked="0"/>
    </xf>
    <xf numFmtId="0" fontId="9" fillId="0" borderId="0" xfId="0" applyFont="1" applyAlignment="1" applyProtection="1">
      <alignment horizontal="center" textRotation="90" wrapText="1"/>
      <protection locked="0"/>
    </xf>
    <xf numFmtId="0" fontId="9" fillId="0" borderId="0" xfId="0" applyFont="1" applyAlignment="1" applyProtection="1">
      <alignment horizontal="center" wrapText="1"/>
      <protection locked="0"/>
    </xf>
    <xf numFmtId="0" fontId="9" fillId="0" borderId="0" xfId="0" applyFont="1" applyAlignment="1" applyProtection="1">
      <alignment horizontal="center" vertical="center" textRotation="90" wrapText="1"/>
      <protection locked="0"/>
    </xf>
    <xf numFmtId="0" fontId="9" fillId="0" borderId="0" xfId="0" applyFont="1" applyAlignment="1" applyProtection="1">
      <alignment horizontal="center" vertical="center" wrapText="1"/>
      <protection locked="0"/>
    </xf>
    <xf numFmtId="43" fontId="12" fillId="0" borderId="0" xfId="3" applyFont="1" applyFill="1" applyAlignment="1" applyProtection="1">
      <alignment vertical="center"/>
      <protection locked="0"/>
    </xf>
    <xf numFmtId="43" fontId="12" fillId="0" borderId="0" xfId="3" applyFont="1" applyAlignment="1" applyProtection="1">
      <alignment vertical="center"/>
      <protection locked="0"/>
    </xf>
    <xf numFmtId="43" fontId="12" fillId="0" borderId="0" xfId="3" applyFont="1" applyBorder="1" applyAlignment="1" applyProtection="1">
      <alignment horizontal="right" vertical="center"/>
      <protection locked="0"/>
    </xf>
    <xf numFmtId="43" fontId="11" fillId="0" borderId="0" xfId="3" applyFont="1" applyBorder="1" applyProtection="1">
      <protection locked="0"/>
    </xf>
    <xf numFmtId="43" fontId="4" fillId="0" borderId="1" xfId="3" applyFont="1" applyBorder="1" applyAlignment="1" applyProtection="1">
      <alignment horizontal="left"/>
      <protection locked="0"/>
    </xf>
    <xf numFmtId="43" fontId="4" fillId="0" borderId="0" xfId="3" applyFont="1" applyBorder="1" applyAlignment="1" applyProtection="1">
      <alignment horizontal="left"/>
      <protection locked="0"/>
    </xf>
    <xf numFmtId="43" fontId="4" fillId="0" borderId="0" xfId="3" applyFont="1" applyFill="1" applyBorder="1" applyAlignment="1" applyProtection="1">
      <alignment horizontal="left"/>
      <protection locked="0"/>
    </xf>
    <xf numFmtId="43" fontId="6" fillId="0" borderId="1" xfId="3" applyFont="1" applyBorder="1" applyAlignment="1" applyProtection="1">
      <alignment vertical="center"/>
      <protection locked="0"/>
    </xf>
    <xf numFmtId="43" fontId="6" fillId="0" borderId="2" xfId="3" applyFont="1" applyBorder="1" applyAlignment="1" applyProtection="1">
      <alignment vertical="center"/>
      <protection locked="0"/>
    </xf>
    <xf numFmtId="43" fontId="7" fillId="2" borderId="4" xfId="3" applyFont="1" applyFill="1" applyBorder="1" applyAlignment="1" applyProtection="1">
      <alignment horizontal="left" vertical="center"/>
      <protection locked="0"/>
    </xf>
    <xf numFmtId="43" fontId="7" fillId="2" borderId="5" xfId="3" applyFont="1" applyFill="1" applyBorder="1" applyAlignment="1" applyProtection="1">
      <alignment horizontal="left" vertical="center"/>
      <protection locked="0"/>
    </xf>
    <xf numFmtId="43" fontId="7" fillId="2" borderId="6" xfId="3" applyFont="1" applyFill="1" applyBorder="1" applyAlignment="1" applyProtection="1">
      <alignment horizontal="left" vertical="center"/>
      <protection locked="0"/>
    </xf>
    <xf numFmtId="43" fontId="43" fillId="5" borderId="60" xfId="3" applyFont="1" applyFill="1" applyBorder="1" applyAlignment="1" applyProtection="1">
      <alignment horizontal="center" wrapText="1"/>
      <protection locked="0"/>
    </xf>
    <xf numFmtId="43" fontId="43" fillId="2" borderId="61" xfId="3" applyFont="1" applyFill="1" applyBorder="1" applyAlignment="1" applyProtection="1">
      <alignment horizontal="center" wrapText="1"/>
      <protection locked="0"/>
    </xf>
    <xf numFmtId="43" fontId="43" fillId="2" borderId="13" xfId="3" applyFont="1" applyFill="1" applyBorder="1" applyAlignment="1" applyProtection="1">
      <alignment horizontal="center" wrapText="1"/>
      <protection locked="0"/>
    </xf>
    <xf numFmtId="43" fontId="43" fillId="5" borderId="13" xfId="3" applyFont="1" applyFill="1" applyBorder="1" applyAlignment="1" applyProtection="1">
      <alignment horizontal="center" wrapText="1"/>
      <protection locked="0"/>
    </xf>
    <xf numFmtId="43" fontId="43" fillId="3" borderId="15" xfId="3" applyFont="1" applyFill="1" applyBorder="1" applyAlignment="1" applyProtection="1">
      <alignment horizontal="center" wrapText="1"/>
      <protection locked="0"/>
    </xf>
    <xf numFmtId="43" fontId="17" fillId="0" borderId="0" xfId="3" applyFont="1" applyBorder="1" applyAlignment="1" applyProtection="1">
      <alignment horizontal="center" vertical="center"/>
      <protection locked="0"/>
    </xf>
    <xf numFmtId="0" fontId="4" fillId="0" borderId="1" xfId="0" applyFont="1" applyBorder="1" applyAlignment="1" applyProtection="1">
      <alignment horizontal="left"/>
      <protection locked="0"/>
    </xf>
    <xf numFmtId="0" fontId="9" fillId="4" borderId="9" xfId="0" applyFont="1" applyFill="1" applyBorder="1" applyAlignment="1" applyProtection="1">
      <alignment horizontal="center" wrapText="1"/>
      <protection locked="0"/>
    </xf>
    <xf numFmtId="0" fontId="48" fillId="0" borderId="0" xfId="0" applyFont="1" applyProtection="1">
      <protection locked="0"/>
    </xf>
    <xf numFmtId="0" fontId="48" fillId="0" borderId="0" xfId="0" applyFont="1" applyAlignment="1" applyProtection="1">
      <alignment wrapText="1"/>
      <protection locked="0"/>
    </xf>
    <xf numFmtId="0" fontId="22" fillId="0" borderId="0" xfId="0" applyFont="1" applyAlignment="1" applyProtection="1">
      <alignment vertical="center"/>
      <protection locked="0"/>
    </xf>
    <xf numFmtId="43" fontId="11" fillId="0" borderId="0" xfId="3" applyFont="1" applyFill="1" applyBorder="1" applyProtection="1">
      <protection locked="0"/>
    </xf>
    <xf numFmtId="43" fontId="5" fillId="0" borderId="1" xfId="3" applyFont="1" applyBorder="1" applyAlignment="1" applyProtection="1">
      <alignment horizontal="left"/>
      <protection locked="0"/>
    </xf>
    <xf numFmtId="43" fontId="4" fillId="0" borderId="0" xfId="3" applyFont="1" applyFill="1" applyBorder="1" applyProtection="1">
      <protection locked="0"/>
    </xf>
    <xf numFmtId="43" fontId="5" fillId="0" borderId="1" xfId="3" applyFont="1" applyBorder="1" applyAlignment="1" applyProtection="1">
      <alignment horizontal="left" vertical="center"/>
      <protection locked="0"/>
    </xf>
    <xf numFmtId="43" fontId="6" fillId="0" borderId="1" xfId="3" applyFont="1" applyBorder="1" applyAlignment="1" applyProtection="1">
      <alignment horizontal="left" vertical="center"/>
      <protection locked="0"/>
    </xf>
    <xf numFmtId="43" fontId="17" fillId="0" borderId="0" xfId="3" applyFont="1" applyFill="1" applyBorder="1" applyAlignment="1" applyProtection="1">
      <alignment vertical="center"/>
      <protection locked="0"/>
    </xf>
    <xf numFmtId="43" fontId="4" fillId="0" borderId="0" xfId="3" applyFont="1" applyFill="1" applyBorder="1" applyAlignment="1" applyProtection="1">
      <alignment horizontal="center"/>
      <protection locked="0"/>
    </xf>
    <xf numFmtId="43" fontId="19" fillId="0" borderId="0" xfId="3" applyFont="1" applyBorder="1" applyProtection="1">
      <protection locked="0"/>
    </xf>
    <xf numFmtId="43" fontId="17" fillId="0" borderId="0" xfId="3" applyFont="1" applyBorder="1" applyAlignment="1" applyProtection="1">
      <alignment wrapText="1"/>
      <protection locked="0"/>
    </xf>
    <xf numFmtId="0" fontId="27" fillId="0" borderId="1" xfId="2" applyFont="1" applyBorder="1" applyProtection="1">
      <protection locked="0"/>
    </xf>
    <xf numFmtId="0" fontId="27" fillId="0" borderId="0" xfId="2" applyFont="1" applyProtection="1">
      <protection locked="0"/>
    </xf>
    <xf numFmtId="43" fontId="19" fillId="0" borderId="0" xfId="3" applyFont="1" applyBorder="1" applyAlignment="1" applyProtection="1">
      <alignment wrapText="1"/>
      <protection locked="0"/>
    </xf>
    <xf numFmtId="43" fontId="17" fillId="0" borderId="0" xfId="3" applyFont="1" applyBorder="1" applyAlignment="1" applyProtection="1">
      <protection locked="0"/>
    </xf>
    <xf numFmtId="0" fontId="19" fillId="0" borderId="2" xfId="2" applyFont="1" applyBorder="1" applyAlignment="1" applyProtection="1">
      <alignment horizontal="center" vertical="top"/>
      <protection locked="0"/>
    </xf>
    <xf numFmtId="0" fontId="9" fillId="2" borderId="4" xfId="2" applyFont="1" applyFill="1" applyBorder="1" applyProtection="1">
      <protection locked="0"/>
    </xf>
    <xf numFmtId="0" fontId="9" fillId="2" borderId="5" xfId="2" applyFont="1" applyFill="1" applyBorder="1" applyProtection="1">
      <protection locked="0"/>
    </xf>
    <xf numFmtId="0" fontId="12" fillId="2" borderId="5" xfId="2" applyFont="1" applyFill="1" applyBorder="1" applyProtection="1">
      <protection locked="0"/>
    </xf>
    <xf numFmtId="43" fontId="12" fillId="2" borderId="5" xfId="3" applyFont="1" applyFill="1" applyBorder="1" applyProtection="1">
      <protection locked="0"/>
    </xf>
    <xf numFmtId="0" fontId="9" fillId="4" borderId="1" xfId="2" applyFont="1" applyFill="1" applyBorder="1" applyAlignment="1" applyProtection="1">
      <alignment horizontal="left" vertical="center"/>
      <protection locked="0"/>
    </xf>
    <xf numFmtId="0" fontId="9" fillId="4" borderId="0" xfId="2" applyFont="1" applyFill="1" applyAlignment="1" applyProtection="1">
      <alignment horizontal="left" vertical="center"/>
      <protection locked="0"/>
    </xf>
    <xf numFmtId="0" fontId="9" fillId="4" borderId="40" xfId="2" applyFont="1" applyFill="1" applyBorder="1" applyAlignment="1" applyProtection="1">
      <alignment horizontal="left" vertical="center"/>
      <protection locked="0"/>
    </xf>
    <xf numFmtId="0" fontId="12" fillId="0" borderId="51" xfId="2" applyFont="1" applyBorder="1" applyAlignment="1" applyProtection="1">
      <alignment horizontal="left" vertical="center"/>
      <protection locked="0"/>
    </xf>
    <xf numFmtId="0" fontId="12" fillId="0" borderId="30" xfId="2" applyFont="1" applyBorder="1" applyAlignment="1" applyProtection="1">
      <alignment horizontal="left" vertical="center"/>
      <protection locked="0"/>
    </xf>
    <xf numFmtId="0" fontId="12" fillId="0" borderId="50" xfId="2" applyFont="1" applyBorder="1" applyAlignment="1" applyProtection="1">
      <alignment horizontal="left" vertical="center"/>
      <protection locked="0"/>
    </xf>
    <xf numFmtId="0" fontId="9" fillId="4" borderId="51" xfId="2" applyFont="1" applyFill="1" applyBorder="1" applyAlignment="1" applyProtection="1">
      <alignment horizontal="left" vertical="center"/>
      <protection locked="0"/>
    </xf>
    <xf numFmtId="0" fontId="9" fillId="4" borderId="50" xfId="2" applyFont="1" applyFill="1" applyBorder="1" applyAlignment="1" applyProtection="1">
      <alignment horizontal="left" vertical="center"/>
      <protection locked="0"/>
    </xf>
    <xf numFmtId="43" fontId="12" fillId="0" borderId="0" xfId="3" applyFont="1" applyBorder="1" applyAlignment="1" applyProtection="1">
      <alignment horizontal="center" vertical="center" wrapText="1"/>
      <protection locked="0"/>
    </xf>
    <xf numFmtId="0" fontId="21" fillId="0" borderId="0" xfId="2" applyFont="1" applyAlignment="1" applyProtection="1">
      <alignment vertical="center"/>
      <protection locked="0"/>
    </xf>
    <xf numFmtId="0" fontId="9" fillId="7" borderId="1" xfId="2" applyFont="1" applyFill="1" applyBorder="1" applyAlignment="1" applyProtection="1">
      <alignment horizontal="left"/>
      <protection locked="0"/>
    </xf>
    <xf numFmtId="0" fontId="9" fillId="7" borderId="0" xfId="2" applyFont="1" applyFill="1" applyAlignment="1" applyProtection="1">
      <alignment horizontal="left"/>
      <protection locked="0"/>
    </xf>
    <xf numFmtId="0" fontId="22" fillId="0" borderId="0" xfId="2" applyFont="1" applyProtection="1">
      <protection locked="0"/>
    </xf>
    <xf numFmtId="0" fontId="14" fillId="4" borderId="69" xfId="2" applyFont="1" applyFill="1" applyBorder="1" applyAlignment="1" applyProtection="1">
      <alignment horizontal="center" vertical="center" wrapText="1"/>
      <protection locked="0"/>
    </xf>
    <xf numFmtId="0" fontId="12" fillId="0" borderId="2" xfId="2" applyFont="1" applyBorder="1" applyAlignment="1" applyProtection="1">
      <alignment wrapText="1"/>
      <protection locked="0"/>
    </xf>
    <xf numFmtId="0" fontId="12" fillId="0" borderId="2" xfId="2" applyFont="1" applyBorder="1" applyProtection="1">
      <protection locked="0"/>
    </xf>
    <xf numFmtId="0" fontId="22" fillId="0" borderId="0" xfId="2" applyFont="1" applyAlignment="1" applyProtection="1">
      <alignment wrapText="1"/>
      <protection locked="0"/>
    </xf>
    <xf numFmtId="0" fontId="9" fillId="2" borderId="2" xfId="2" applyFont="1" applyFill="1" applyBorder="1" applyAlignment="1" applyProtection="1">
      <alignment vertical="center"/>
      <protection locked="0"/>
    </xf>
    <xf numFmtId="0" fontId="12" fillId="2" borderId="2" xfId="2" applyFont="1" applyFill="1" applyBorder="1" applyAlignment="1" applyProtection="1">
      <alignment vertical="center"/>
      <protection locked="0"/>
    </xf>
    <xf numFmtId="0" fontId="12" fillId="0" borderId="69" xfId="2" applyFont="1" applyBorder="1" applyAlignment="1" applyProtection="1">
      <alignment vertical="center"/>
      <protection locked="0"/>
    </xf>
    <xf numFmtId="0" fontId="12" fillId="0" borderId="4" xfId="2" applyFont="1" applyBorder="1" applyAlignment="1" applyProtection="1">
      <alignment vertical="center"/>
      <protection locked="0"/>
    </xf>
    <xf numFmtId="0" fontId="12" fillId="0" borderId="5" xfId="2" applyFont="1" applyBorder="1" applyAlignment="1" applyProtection="1">
      <alignment vertical="center"/>
      <protection locked="0"/>
    </xf>
    <xf numFmtId="0" fontId="12" fillId="0" borderId="69" xfId="7" applyFont="1" applyBorder="1" applyAlignment="1" applyProtection="1">
      <alignment horizontal="left" vertical="center"/>
      <protection locked="0"/>
    </xf>
    <xf numFmtId="0" fontId="9" fillId="9" borderId="69" xfId="2" applyFont="1" applyFill="1" applyBorder="1" applyAlignment="1" applyProtection="1">
      <alignment vertical="center"/>
      <protection locked="0"/>
    </xf>
    <xf numFmtId="0" fontId="17" fillId="9" borderId="0" xfId="2" applyFont="1" applyFill="1" applyAlignment="1" applyProtection="1">
      <alignment vertical="center"/>
      <protection locked="0"/>
    </xf>
    <xf numFmtId="0" fontId="12" fillId="0" borderId="69" xfId="2" applyFont="1" applyBorder="1" applyAlignment="1" applyProtection="1">
      <alignment horizontal="left" vertical="center"/>
      <protection locked="0"/>
    </xf>
    <xf numFmtId="0" fontId="17" fillId="0" borderId="17" xfId="2" applyFont="1" applyBorder="1" applyProtection="1">
      <protection locked="0"/>
    </xf>
    <xf numFmtId="43" fontId="17" fillId="0" borderId="0" xfId="3" applyFont="1" applyAlignment="1" applyProtection="1">
      <alignment wrapText="1"/>
      <protection locked="0"/>
    </xf>
    <xf numFmtId="43" fontId="3" fillId="0" borderId="0" xfId="3" applyFont="1" applyProtection="1">
      <protection locked="0"/>
    </xf>
    <xf numFmtId="15" fontId="15" fillId="0" borderId="1" xfId="18" applyNumberFormat="1" applyFont="1" applyBorder="1" applyAlignment="1" applyProtection="1">
      <alignment horizontal="left"/>
      <protection locked="0"/>
    </xf>
    <xf numFmtId="43" fontId="4" fillId="0" borderId="0" xfId="3" applyFont="1" applyFill="1" applyBorder="1" applyAlignment="1" applyProtection="1">
      <alignment horizontal="centerContinuous"/>
      <protection locked="0"/>
    </xf>
    <xf numFmtId="43" fontId="16" fillId="0" borderId="0" xfId="3" applyFont="1" applyFill="1" applyBorder="1" applyAlignment="1" applyProtection="1">
      <alignment horizontal="centerContinuous"/>
      <protection locked="0"/>
    </xf>
    <xf numFmtId="43" fontId="17" fillId="0" borderId="0" xfId="3" applyFont="1" applyFill="1" applyBorder="1" applyAlignment="1" applyProtection="1">
      <alignment horizontal="centerContinuous"/>
      <protection locked="0"/>
    </xf>
    <xf numFmtId="43" fontId="22" fillId="0" borderId="0" xfId="3" applyFont="1" applyBorder="1" applyProtection="1">
      <protection locked="0"/>
    </xf>
    <xf numFmtId="43" fontId="50" fillId="0" borderId="0" xfId="3" applyFont="1" applyBorder="1" applyProtection="1">
      <protection locked="0"/>
    </xf>
    <xf numFmtId="43" fontId="11" fillId="0" borderId="0" xfId="3" applyFont="1" applyProtection="1">
      <protection locked="0"/>
    </xf>
    <xf numFmtId="0" fontId="57" fillId="0" borderId="1" xfId="19" applyFont="1" applyBorder="1" applyAlignment="1" applyProtection="1">
      <alignment horizontal="centerContinuous"/>
      <protection locked="0"/>
    </xf>
    <xf numFmtId="0" fontId="55" fillId="0" borderId="0" xfId="19" applyAlignment="1" applyProtection="1">
      <alignment horizontal="centerContinuous"/>
      <protection locked="0"/>
    </xf>
    <xf numFmtId="0" fontId="0" fillId="0" borderId="0" xfId="0" applyAlignment="1" applyProtection="1">
      <alignment horizontal="right" vertical="top"/>
      <protection locked="0"/>
    </xf>
    <xf numFmtId="0" fontId="60" fillId="0" borderId="0" xfId="19" applyFont="1" applyAlignment="1" applyProtection="1">
      <alignment horizontal="left"/>
      <protection locked="0"/>
    </xf>
    <xf numFmtId="0" fontId="55" fillId="0" borderId="0" xfId="19" applyProtection="1">
      <protection locked="0"/>
    </xf>
    <xf numFmtId="0" fontId="57" fillId="11" borderId="28" xfId="19" applyFont="1" applyFill="1" applyBorder="1" applyAlignment="1" applyProtection="1">
      <alignment horizontal="center"/>
      <protection locked="0"/>
    </xf>
    <xf numFmtId="0" fontId="57" fillId="11" borderId="34" xfId="19" applyFont="1" applyFill="1" applyBorder="1" applyAlignment="1" applyProtection="1">
      <alignment horizontal="center"/>
      <protection locked="0"/>
    </xf>
    <xf numFmtId="0" fontId="57" fillId="11" borderId="53" xfId="19" applyFont="1" applyFill="1" applyBorder="1" applyAlignment="1" applyProtection="1">
      <alignment horizontal="center"/>
      <protection locked="0"/>
    </xf>
    <xf numFmtId="0" fontId="57" fillId="11" borderId="83" xfId="19" applyFont="1" applyFill="1" applyBorder="1" applyAlignment="1" applyProtection="1">
      <alignment horizontal="center"/>
      <protection locked="0"/>
    </xf>
    <xf numFmtId="0" fontId="61" fillId="0" borderId="1" xfId="19" applyFont="1" applyBorder="1" applyProtection="1">
      <protection locked="0"/>
    </xf>
    <xf numFmtId="0" fontId="19" fillId="18" borderId="0" xfId="0" applyFont="1" applyFill="1" applyProtection="1">
      <protection locked="0"/>
    </xf>
    <xf numFmtId="0" fontId="0" fillId="0" borderId="1" xfId="0" applyBorder="1" applyProtection="1">
      <protection locked="0"/>
    </xf>
    <xf numFmtId="0" fontId="57" fillId="11" borderId="85" xfId="19" applyFont="1" applyFill="1" applyBorder="1" applyAlignment="1" applyProtection="1">
      <alignment horizontal="center"/>
      <protection locked="0"/>
    </xf>
    <xf numFmtId="0" fontId="57" fillId="0" borderId="1" xfId="21" applyFont="1" applyBorder="1" applyAlignment="1" applyProtection="1">
      <alignment horizontal="centerContinuous"/>
      <protection locked="0"/>
    </xf>
    <xf numFmtId="0" fontId="55" fillId="0" borderId="0" xfId="21" applyAlignment="1" applyProtection="1">
      <alignment horizontal="centerContinuous"/>
      <protection locked="0"/>
    </xf>
    <xf numFmtId="0" fontId="57" fillId="0" borderId="34" xfId="21" applyFont="1" applyBorder="1" applyAlignment="1" applyProtection="1">
      <alignment vertical="center" textRotation="255" wrapText="1"/>
      <protection locked="0"/>
    </xf>
    <xf numFmtId="0" fontId="31" fillId="0" borderId="17" xfId="0" applyFont="1" applyBorder="1" applyProtection="1">
      <protection locked="0"/>
    </xf>
    <xf numFmtId="0" fontId="55" fillId="0" borderId="1" xfId="21" applyBorder="1" applyProtection="1">
      <protection locked="0"/>
    </xf>
    <xf numFmtId="0" fontId="55" fillId="0" borderId="0" xfId="21" applyProtection="1">
      <protection locked="0"/>
    </xf>
    <xf numFmtId="0" fontId="61" fillId="0" borderId="16" xfId="21" applyFont="1" applyBorder="1" applyProtection="1">
      <protection locked="0"/>
    </xf>
    <xf numFmtId="0" fontId="57" fillId="0" borderId="1" xfId="22" applyFont="1" applyBorder="1" applyAlignment="1" applyProtection="1">
      <alignment horizontal="centerContinuous"/>
      <protection locked="0"/>
    </xf>
    <xf numFmtId="0" fontId="55" fillId="0" borderId="0" xfId="22" applyAlignment="1" applyProtection="1">
      <alignment horizontal="centerContinuous"/>
      <protection locked="0"/>
    </xf>
    <xf numFmtId="0" fontId="59" fillId="0" borderId="0" xfId="22" applyFont="1" applyAlignment="1" applyProtection="1">
      <alignment horizontal="centerContinuous"/>
      <protection locked="0"/>
    </xf>
    <xf numFmtId="0" fontId="60" fillId="0" borderId="1" xfId="22" applyFont="1" applyBorder="1" applyAlignment="1" applyProtection="1">
      <alignment horizontal="left"/>
      <protection locked="0"/>
    </xf>
    <xf numFmtId="0" fontId="63" fillId="0" borderId="0" xfId="22" applyFont="1" applyAlignment="1" applyProtection="1">
      <alignment horizontal="left"/>
      <protection locked="0"/>
    </xf>
    <xf numFmtId="0" fontId="14" fillId="0" borderId="0" xfId="0" applyFont="1" applyAlignment="1" applyProtection="1">
      <alignment horizontal="left"/>
      <protection locked="0"/>
    </xf>
    <xf numFmtId="0" fontId="26" fillId="0" borderId="0" xfId="0" applyFont="1" applyAlignment="1" applyProtection="1">
      <alignment horizontal="left"/>
      <protection locked="0"/>
    </xf>
    <xf numFmtId="0" fontId="4" fillId="2" borderId="4" xfId="22" applyFont="1" applyFill="1" applyBorder="1" applyAlignment="1" applyProtection="1">
      <alignment horizontal="center" vertical="center"/>
      <protection locked="0"/>
    </xf>
    <xf numFmtId="0" fontId="4" fillId="4" borderId="23" xfId="22" applyFont="1" applyFill="1" applyBorder="1" applyAlignment="1" applyProtection="1">
      <alignment vertical="center" textRotation="255"/>
      <protection locked="0"/>
    </xf>
    <xf numFmtId="0" fontId="0" fillId="0" borderId="0" xfId="0" applyAlignment="1" applyProtection="1">
      <alignment vertical="center"/>
      <protection locked="0"/>
    </xf>
    <xf numFmtId="0" fontId="55" fillId="0" borderId="1" xfId="22" applyBorder="1" applyProtection="1">
      <protection locked="0"/>
    </xf>
    <xf numFmtId="0" fontId="55" fillId="0" borderId="0" xfId="22" applyProtection="1">
      <protection locked="0"/>
    </xf>
    <xf numFmtId="0" fontId="59" fillId="0" borderId="0" xfId="22" applyFont="1" applyProtection="1">
      <protection locked="0"/>
    </xf>
    <xf numFmtId="0" fontId="39" fillId="0" borderId="1" xfId="0" applyFont="1" applyBorder="1" applyProtection="1">
      <protection locked="0"/>
    </xf>
    <xf numFmtId="0" fontId="39" fillId="0" borderId="0" xfId="0" applyFont="1" applyProtection="1">
      <protection locked="0"/>
    </xf>
    <xf numFmtId="0" fontId="23" fillId="0" borderId="0" xfId="0" applyFont="1" applyProtection="1">
      <protection locked="0"/>
    </xf>
    <xf numFmtId="0" fontId="42" fillId="0" borderId="0" xfId="0" applyFont="1" applyProtection="1">
      <protection locked="0"/>
    </xf>
    <xf numFmtId="0" fontId="4" fillId="6" borderId="86" xfId="22" applyFont="1" applyFill="1" applyBorder="1" applyAlignment="1" applyProtection="1">
      <alignment vertical="center" textRotation="255"/>
      <protection locked="0"/>
    </xf>
    <xf numFmtId="0" fontId="4" fillId="9" borderId="57" xfId="22" applyFont="1" applyFill="1" applyBorder="1" applyAlignment="1" applyProtection="1">
      <alignment vertical="center" textRotation="255"/>
      <protection locked="0"/>
    </xf>
    <xf numFmtId="0" fontId="27" fillId="0" borderId="0" xfId="0" applyFont="1" applyProtection="1">
      <protection locked="0"/>
    </xf>
    <xf numFmtId="0" fontId="4" fillId="0" borderId="1" xfId="23" applyFont="1" applyBorder="1" applyAlignment="1" applyProtection="1">
      <alignment horizontal="centerContinuous"/>
      <protection locked="0"/>
    </xf>
    <xf numFmtId="0" fontId="21" fillId="0" borderId="0" xfId="23" applyFont="1" applyAlignment="1" applyProtection="1">
      <alignment horizontal="centerContinuous"/>
      <protection locked="0"/>
    </xf>
    <xf numFmtId="0" fontId="49" fillId="0" borderId="0" xfId="23" applyFont="1" applyAlignment="1" applyProtection="1">
      <alignment horizontal="centerContinuous"/>
      <protection locked="0"/>
    </xf>
    <xf numFmtId="0" fontId="26" fillId="0" borderId="1" xfId="23" applyFont="1" applyBorder="1" applyAlignment="1" applyProtection="1">
      <alignment horizontal="centerContinuous"/>
      <protection locked="0"/>
    </xf>
    <xf numFmtId="0" fontId="22" fillId="0" borderId="0" xfId="23" applyFont="1" applyAlignment="1" applyProtection="1">
      <alignment horizontal="centerContinuous"/>
      <protection locked="0"/>
    </xf>
    <xf numFmtId="0" fontId="50" fillId="0" borderId="0" xfId="23" applyFont="1" applyAlignment="1" applyProtection="1">
      <alignment horizontal="centerContinuous"/>
      <protection locked="0"/>
    </xf>
    <xf numFmtId="0" fontId="4" fillId="3" borderId="29" xfId="23" applyFont="1" applyFill="1" applyBorder="1" applyAlignment="1" applyProtection="1">
      <alignment horizontal="centerContinuous"/>
      <protection locked="0"/>
    </xf>
    <xf numFmtId="0" fontId="4" fillId="3" borderId="30" xfId="23" applyFont="1" applyFill="1" applyBorder="1" applyAlignment="1" applyProtection="1">
      <alignment horizontal="centerContinuous"/>
      <protection locked="0"/>
    </xf>
    <xf numFmtId="0" fontId="4" fillId="3" borderId="71" xfId="23" applyFont="1" applyFill="1" applyBorder="1" applyAlignment="1" applyProtection="1">
      <alignment horizontal="centerContinuous"/>
      <protection locked="0"/>
    </xf>
    <xf numFmtId="0" fontId="4" fillId="21" borderId="30" xfId="23" applyFont="1" applyFill="1" applyBorder="1" applyAlignment="1" applyProtection="1">
      <alignment horizontal="centerContinuous"/>
      <protection locked="0"/>
    </xf>
    <xf numFmtId="0" fontId="4" fillId="21" borderId="44" xfId="23" applyFont="1" applyFill="1" applyBorder="1" applyAlignment="1" applyProtection="1">
      <alignment horizontal="centerContinuous"/>
      <protection locked="0"/>
    </xf>
    <xf numFmtId="0" fontId="21" fillId="0" borderId="0" xfId="0" applyFont="1" applyProtection="1">
      <protection locked="0"/>
    </xf>
    <xf numFmtId="0" fontId="12" fillId="0" borderId="40" xfId="0" applyFont="1" applyBorder="1" applyAlignment="1" applyProtection="1">
      <alignment vertical="center"/>
      <protection locked="0"/>
    </xf>
    <xf numFmtId="0" fontId="21" fillId="0" borderId="0" xfId="0" applyFont="1" applyAlignment="1" applyProtection="1">
      <alignment vertical="center"/>
      <protection locked="0"/>
    </xf>
    <xf numFmtId="0" fontId="40" fillId="0" borderId="0" xfId="0" applyFont="1" applyAlignment="1" applyProtection="1">
      <alignment vertical="center"/>
      <protection locked="0"/>
    </xf>
    <xf numFmtId="1" fontId="4" fillId="8" borderId="70" xfId="7" applyNumberFormat="1" applyFont="1" applyFill="1" applyBorder="1" applyAlignment="1" applyProtection="1">
      <alignment vertical="center"/>
      <protection locked="0"/>
    </xf>
    <xf numFmtId="43" fontId="22" fillId="0" borderId="0" xfId="8" applyFont="1" applyFill="1" applyBorder="1" applyAlignment="1" applyProtection="1">
      <alignment vertical="center"/>
      <protection locked="0"/>
    </xf>
    <xf numFmtId="0" fontId="50" fillId="0" borderId="0" xfId="0" applyFont="1" applyAlignment="1" applyProtection="1">
      <alignment vertical="center"/>
      <protection locked="0"/>
    </xf>
    <xf numFmtId="0" fontId="17" fillId="0" borderId="1" xfId="0" applyFont="1" applyBorder="1" applyAlignment="1" applyProtection="1">
      <alignment vertical="center"/>
      <protection locked="0"/>
    </xf>
    <xf numFmtId="0" fontId="19" fillId="0" borderId="1" xfId="0" applyFont="1" applyBorder="1" applyProtection="1">
      <protection locked="0"/>
    </xf>
    <xf numFmtId="0" fontId="19" fillId="0" borderId="16" xfId="0" applyFont="1" applyBorder="1" applyProtection="1">
      <protection locked="0"/>
    </xf>
    <xf numFmtId="0" fontId="19" fillId="0" borderId="17" xfId="0" applyFont="1" applyBorder="1" applyProtection="1">
      <protection locked="0"/>
    </xf>
    <xf numFmtId="0" fontId="12" fillId="0" borderId="0" xfId="0" applyFont="1" applyProtection="1">
      <protection locked="0"/>
    </xf>
    <xf numFmtId="0" fontId="57" fillId="0" borderId="1" xfId="25" applyFont="1" applyBorder="1" applyAlignment="1" applyProtection="1">
      <alignment horizontal="centerContinuous"/>
      <protection locked="0"/>
    </xf>
    <xf numFmtId="0" fontId="55" fillId="0" borderId="0" xfId="25" applyAlignment="1" applyProtection="1">
      <alignment horizontal="centerContinuous"/>
      <protection locked="0"/>
    </xf>
    <xf numFmtId="165" fontId="57" fillId="0" borderId="1" xfId="25" applyNumberFormat="1" applyFont="1" applyBorder="1" applyAlignment="1" applyProtection="1">
      <alignment horizontal="centerContinuous"/>
      <protection locked="0"/>
    </xf>
    <xf numFmtId="0" fontId="59" fillId="0" borderId="0" xfId="25" applyFont="1" applyProtection="1">
      <protection locked="0"/>
    </xf>
    <xf numFmtId="0" fontId="64" fillId="0" borderId="0" xfId="0" applyFont="1" applyProtection="1">
      <protection locked="0"/>
    </xf>
    <xf numFmtId="0" fontId="11" fillId="0" borderId="0" xfId="0" applyFont="1" applyProtection="1">
      <protection locked="0"/>
    </xf>
    <xf numFmtId="0" fontId="22" fillId="0" borderId="0" xfId="26" applyFont="1" applyAlignment="1" applyProtection="1">
      <alignment horizontal="centerContinuous"/>
      <protection locked="0"/>
    </xf>
    <xf numFmtId="0" fontId="16" fillId="0" borderId="1" xfId="26" applyFont="1" applyBorder="1" applyAlignment="1" applyProtection="1">
      <alignment horizontal="centerContinuous"/>
      <protection locked="0"/>
    </xf>
    <xf numFmtId="0" fontId="50" fillId="0" borderId="0" xfId="26" applyFont="1" applyAlignment="1" applyProtection="1">
      <alignment horizontal="centerContinuous"/>
      <protection locked="0"/>
    </xf>
    <xf numFmtId="165" fontId="21" fillId="0" borderId="1" xfId="26" applyNumberFormat="1" applyFont="1" applyBorder="1" applyAlignment="1" applyProtection="1">
      <alignment horizontal="centerContinuous"/>
      <protection locked="0"/>
    </xf>
    <xf numFmtId="0" fontId="22" fillId="16" borderId="1" xfId="0" applyFont="1" applyFill="1" applyBorder="1" applyAlignment="1" applyProtection="1">
      <alignment horizontal="left" vertical="center" wrapText="1"/>
      <protection locked="0"/>
    </xf>
    <xf numFmtId="43" fontId="21" fillId="0" borderId="0" xfId="3" applyFont="1" applyFill="1" applyBorder="1" applyAlignment="1" applyProtection="1">
      <alignment vertical="center"/>
      <protection locked="0"/>
    </xf>
    <xf numFmtId="0" fontId="32" fillId="0" borderId="16" xfId="0" applyFont="1" applyBorder="1" applyProtection="1">
      <protection locked="0"/>
    </xf>
    <xf numFmtId="0" fontId="11" fillId="0" borderId="17" xfId="0" applyFont="1" applyBorder="1" applyProtection="1">
      <protection locked="0"/>
    </xf>
    <xf numFmtId="0" fontId="51" fillId="0" borderId="0" xfId="0" applyFont="1" applyProtection="1">
      <protection locked="0"/>
    </xf>
    <xf numFmtId="43" fontId="11" fillId="0" borderId="0" xfId="3" applyFont="1" applyFill="1" applyAlignment="1" applyProtection="1">
      <alignment horizontal="center"/>
      <protection locked="0"/>
    </xf>
    <xf numFmtId="0" fontId="0" fillId="0" borderId="1" xfId="0" applyBorder="1" applyAlignment="1" applyProtection="1">
      <alignment horizontal="left"/>
      <protection locked="0"/>
    </xf>
    <xf numFmtId="0" fontId="0" fillId="0" borderId="0" xfId="0" applyAlignment="1" applyProtection="1">
      <alignment horizontal="center"/>
      <protection locked="0"/>
    </xf>
    <xf numFmtId="0" fontId="6" fillId="0" borderId="0" xfId="0" applyFont="1" applyAlignment="1" applyProtection="1">
      <alignment horizontal="left"/>
      <protection locked="0"/>
    </xf>
    <xf numFmtId="0" fontId="39" fillId="0" borderId="0" xfId="0" applyFont="1" applyAlignment="1" applyProtection="1">
      <alignment horizontal="center"/>
      <protection locked="0"/>
    </xf>
    <xf numFmtId="0" fontId="66" fillId="0" borderId="0" xfId="0" applyFont="1" applyAlignment="1" applyProtection="1">
      <alignment horizontal="left"/>
      <protection locked="0"/>
    </xf>
    <xf numFmtId="0" fontId="7" fillId="0" borderId="0" xfId="0" applyFont="1" applyAlignment="1" applyProtection="1">
      <alignment horizontal="left" vertical="center"/>
      <protection locked="0"/>
    </xf>
    <xf numFmtId="0" fontId="36" fillId="0" borderId="0" xfId="0" applyFont="1" applyAlignment="1" applyProtection="1">
      <alignment horizontal="center"/>
      <protection locked="0"/>
    </xf>
    <xf numFmtId="0" fontId="32" fillId="0" borderId="1" xfId="0" applyFont="1" applyBorder="1" applyAlignment="1" applyProtection="1">
      <alignment horizontal="left"/>
      <protection locked="0"/>
    </xf>
    <xf numFmtId="0" fontId="50" fillId="0" borderId="0" xfId="0" applyFont="1" applyAlignment="1" applyProtection="1">
      <alignment horizontal="center"/>
      <protection locked="0"/>
    </xf>
    <xf numFmtId="0" fontId="53" fillId="0" borderId="0" xfId="0" applyFont="1" applyAlignment="1" applyProtection="1">
      <alignment horizontal="center"/>
      <protection locked="0"/>
    </xf>
    <xf numFmtId="0" fontId="32" fillId="0" borderId="0" xfId="0" applyFont="1" applyAlignment="1" applyProtection="1">
      <alignment horizontal="center"/>
      <protection locked="0"/>
    </xf>
    <xf numFmtId="0" fontId="53" fillId="0" borderId="0" xfId="0" applyFont="1" applyAlignment="1" applyProtection="1">
      <alignment horizontal="left"/>
      <protection locked="0"/>
    </xf>
    <xf numFmtId="0" fontId="14" fillId="0" borderId="0" xfId="0" applyFont="1" applyAlignment="1" applyProtection="1">
      <alignment horizontal="center"/>
      <protection locked="0"/>
    </xf>
    <xf numFmtId="0" fontId="19" fillId="0" borderId="1" xfId="0" applyFont="1" applyBorder="1" applyAlignment="1" applyProtection="1">
      <alignment horizontal="left" vertical="center"/>
      <protection locked="0"/>
    </xf>
    <xf numFmtId="0" fontId="19" fillId="0" borderId="0" xfId="0" applyFont="1" applyAlignment="1" applyProtection="1">
      <alignment horizontal="center" vertical="center"/>
      <protection locked="0"/>
    </xf>
    <xf numFmtId="0" fontId="12" fillId="0" borderId="1" xfId="0" applyFont="1" applyBorder="1" applyAlignment="1" applyProtection="1">
      <alignment horizontal="left"/>
      <protection locked="0"/>
    </xf>
    <xf numFmtId="0" fontId="13" fillId="0" borderId="1" xfId="0" applyFont="1" applyBorder="1" applyAlignment="1" applyProtection="1">
      <alignment horizontal="left"/>
      <protection locked="0"/>
    </xf>
    <xf numFmtId="0" fontId="12" fillId="0" borderId="69" xfId="0" applyFont="1" applyBorder="1" applyAlignment="1" applyProtection="1">
      <alignment horizontal="center" wrapText="1"/>
      <protection locked="0"/>
    </xf>
    <xf numFmtId="0" fontId="12" fillId="0" borderId="69" xfId="0" applyFont="1" applyBorder="1" applyAlignment="1" applyProtection="1">
      <alignment wrapText="1"/>
      <protection locked="0"/>
    </xf>
    <xf numFmtId="0" fontId="69" fillId="0" borderId="1" xfId="27" applyFont="1" applyBorder="1" applyAlignment="1" applyProtection="1">
      <alignment horizontal="left" vertical="center"/>
      <protection locked="0"/>
    </xf>
    <xf numFmtId="0" fontId="24" fillId="0" borderId="0" xfId="27" applyFont="1" applyAlignment="1" applyProtection="1">
      <alignment horizontal="center" vertical="center"/>
      <protection locked="0"/>
    </xf>
    <xf numFmtId="0" fontId="51" fillId="0" borderId="0" xfId="0" applyFont="1" applyAlignment="1" applyProtection="1">
      <alignment vertical="center"/>
      <protection locked="0"/>
    </xf>
    <xf numFmtId="0" fontId="22" fillId="0" borderId="1" xfId="27" applyFont="1" applyBorder="1" applyAlignment="1" applyProtection="1">
      <alignment horizontal="center" vertical="center" textRotation="90" wrapText="1"/>
      <protection locked="0"/>
    </xf>
    <xf numFmtId="0" fontId="36" fillId="0" borderId="0" xfId="0" applyFont="1" applyAlignment="1" applyProtection="1">
      <alignment vertical="center" textRotation="90"/>
      <protection locked="0"/>
    </xf>
    <xf numFmtId="0" fontId="36" fillId="0" borderId="0" xfId="0" applyFont="1" applyAlignment="1" applyProtection="1">
      <alignment vertical="center"/>
      <protection locked="0"/>
    </xf>
    <xf numFmtId="0" fontId="22" fillId="0" borderId="99" xfId="27" applyFont="1" applyBorder="1" applyAlignment="1" applyProtection="1">
      <alignment vertical="center"/>
      <protection locked="0"/>
    </xf>
    <xf numFmtId="0" fontId="21" fillId="7" borderId="1" xfId="27" applyFont="1" applyFill="1" applyBorder="1" applyAlignment="1" applyProtection="1">
      <alignment vertical="center"/>
      <protection locked="0"/>
    </xf>
    <xf numFmtId="0" fontId="36" fillId="7" borderId="0" xfId="0" applyFont="1" applyFill="1" applyAlignment="1" applyProtection="1">
      <alignment vertical="center"/>
      <protection locked="0"/>
    </xf>
    <xf numFmtId="0" fontId="36" fillId="15" borderId="0" xfId="0" applyFont="1" applyFill="1" applyAlignment="1" applyProtection="1">
      <alignment vertical="center"/>
      <protection locked="0"/>
    </xf>
    <xf numFmtId="3" fontId="22" fillId="7" borderId="1" xfId="27" applyNumberFormat="1" applyFont="1" applyFill="1" applyBorder="1" applyAlignment="1" applyProtection="1">
      <alignment vertical="center"/>
      <protection locked="0"/>
    </xf>
    <xf numFmtId="0" fontId="22" fillId="0" borderId="109" xfId="27" applyFont="1" applyBorder="1" applyAlignment="1" applyProtection="1">
      <alignment vertical="center"/>
      <protection locked="0"/>
    </xf>
    <xf numFmtId="0" fontId="22" fillId="7" borderId="1" xfId="27" applyFont="1" applyFill="1" applyBorder="1" applyAlignment="1" applyProtection="1">
      <alignment vertical="center"/>
      <protection locked="0"/>
    </xf>
    <xf numFmtId="3" fontId="22" fillId="7" borderId="0" xfId="27" applyNumberFormat="1" applyFont="1" applyFill="1" applyAlignment="1" applyProtection="1">
      <alignment vertical="center"/>
      <protection locked="0"/>
    </xf>
    <xf numFmtId="0" fontId="22" fillId="0" borderId="1" xfId="27" applyFont="1" applyBorder="1" applyAlignment="1" applyProtection="1">
      <alignment vertical="center"/>
      <protection locked="0"/>
    </xf>
    <xf numFmtId="0" fontId="22" fillId="0" borderId="0" xfId="27" applyFont="1" applyAlignment="1" applyProtection="1">
      <alignment vertical="center"/>
      <protection locked="0"/>
    </xf>
    <xf numFmtId="43" fontId="54" fillId="0" borderId="16" xfId="27" applyNumberFormat="1" applyFont="1" applyBorder="1" applyAlignment="1" applyProtection="1">
      <alignment vertical="center"/>
      <protection locked="0"/>
    </xf>
    <xf numFmtId="0" fontId="54" fillId="0" borderId="17" xfId="27" applyFont="1" applyBorder="1" applyAlignment="1" applyProtection="1">
      <alignment vertical="center"/>
      <protection locked="0"/>
    </xf>
    <xf numFmtId="3" fontId="54" fillId="0" borderId="17" xfId="27" applyNumberFormat="1" applyFont="1" applyBorder="1" applyAlignment="1" applyProtection="1">
      <alignment vertical="center"/>
      <protection locked="0"/>
    </xf>
    <xf numFmtId="0" fontId="12" fillId="0" borderId="17" xfId="0" applyFont="1" applyBorder="1" applyAlignment="1" applyProtection="1">
      <alignment vertical="center"/>
      <protection locked="0"/>
    </xf>
    <xf numFmtId="0" fontId="3" fillId="0" borderId="0" xfId="27" applyAlignment="1" applyProtection="1">
      <alignment vertical="center"/>
      <protection locked="0"/>
    </xf>
    <xf numFmtId="3" fontId="3" fillId="0" borderId="0" xfId="27" applyNumberFormat="1" applyAlignment="1" applyProtection="1">
      <alignment vertical="center"/>
      <protection locked="0"/>
    </xf>
    <xf numFmtId="0" fontId="44" fillId="15" borderId="1" xfId="27" applyFont="1" applyFill="1" applyBorder="1" applyAlignment="1" applyProtection="1">
      <alignment horizontal="center" vertical="center" wrapText="1"/>
      <protection locked="0"/>
    </xf>
    <xf numFmtId="0" fontId="22" fillId="0" borderId="110" xfId="27" applyFont="1" applyBorder="1" applyAlignment="1" applyProtection="1">
      <alignment vertical="center"/>
      <protection locked="0"/>
    </xf>
    <xf numFmtId="0" fontId="22" fillId="7" borderId="1" xfId="27" applyFont="1" applyFill="1" applyBorder="1" applyAlignment="1" applyProtection="1">
      <alignment horizontal="center" vertical="center" wrapText="1"/>
      <protection locked="0"/>
    </xf>
    <xf numFmtId="0" fontId="36" fillId="9" borderId="0" xfId="0" applyFont="1" applyFill="1" applyAlignment="1" applyProtection="1">
      <alignment vertical="center"/>
      <protection locked="0"/>
    </xf>
    <xf numFmtId="43" fontId="3" fillId="0" borderId="16" xfId="27" applyNumberFormat="1" applyBorder="1" applyAlignment="1" applyProtection="1">
      <alignment vertical="center"/>
      <protection locked="0"/>
    </xf>
    <xf numFmtId="3" fontId="3" fillId="0" borderId="17" xfId="27" applyNumberFormat="1" applyBorder="1" applyAlignment="1" applyProtection="1">
      <alignment vertical="center"/>
      <protection locked="0"/>
    </xf>
    <xf numFmtId="0" fontId="3" fillId="0" borderId="17" xfId="27" applyBorder="1" applyAlignment="1" applyProtection="1">
      <alignment vertical="center"/>
      <protection locked="0"/>
    </xf>
    <xf numFmtId="0" fontId="74" fillId="0" borderId="0" xfId="28" applyFont="1" applyAlignment="1" applyProtection="1">
      <protection locked="0"/>
    </xf>
    <xf numFmtId="0" fontId="75" fillId="0" borderId="0" xfId="28" applyFont="1" applyAlignment="1" applyProtection="1">
      <protection locked="0"/>
    </xf>
    <xf numFmtId="0" fontId="0" fillId="0" borderId="0" xfId="0" applyAlignment="1">
      <alignment vertical="center"/>
    </xf>
    <xf numFmtId="43" fontId="36" fillId="0" borderId="0" xfId="3" applyFont="1"/>
    <xf numFmtId="0" fontId="0" fillId="24" borderId="0" xfId="0" applyFill="1" applyAlignment="1">
      <alignment vertical="center"/>
    </xf>
    <xf numFmtId="10" fontId="1" fillId="24" borderId="0" xfId="1" applyNumberFormat="1" applyFont="1" applyFill="1" applyBorder="1" applyAlignment="1">
      <alignment vertical="center"/>
    </xf>
    <xf numFmtId="0" fontId="89" fillId="24" borderId="0" xfId="0" applyFont="1" applyFill="1" applyAlignment="1">
      <alignment vertical="center"/>
    </xf>
    <xf numFmtId="0" fontId="9" fillId="2" borderId="19" xfId="2" applyFont="1" applyFill="1" applyBorder="1" applyAlignment="1" applyProtection="1">
      <alignment horizontal="center"/>
      <protection locked="0"/>
    </xf>
    <xf numFmtId="0" fontId="9" fillId="2" borderId="53" xfId="2" applyFont="1" applyFill="1" applyBorder="1" applyAlignment="1" applyProtection="1">
      <alignment horizontal="center"/>
      <protection locked="0"/>
    </xf>
    <xf numFmtId="0" fontId="91" fillId="0" borderId="1" xfId="27" applyFont="1" applyBorder="1" applyAlignment="1" applyProtection="1">
      <alignment horizontal="center" vertical="center" wrapText="1"/>
      <protection locked="0"/>
    </xf>
    <xf numFmtId="43" fontId="12" fillId="0" borderId="107" xfId="3" applyFont="1" applyBorder="1" applyAlignment="1" applyProtection="1">
      <alignment horizontal="right" vertical="center"/>
      <protection locked="0"/>
    </xf>
    <xf numFmtId="43" fontId="12" fillId="0" borderId="108" xfId="3" applyFont="1" applyBorder="1" applyAlignment="1" applyProtection="1">
      <alignment horizontal="right" vertical="center"/>
      <protection locked="0"/>
    </xf>
    <xf numFmtId="0" fontId="92" fillId="0" borderId="0" xfId="0" applyFont="1" applyAlignment="1" applyProtection="1">
      <alignment vertical="center"/>
      <protection locked="0"/>
    </xf>
    <xf numFmtId="0" fontId="93" fillId="0" borderId="0" xfId="27" applyFont="1" applyAlignment="1" applyProtection="1">
      <alignment vertical="center"/>
      <protection locked="0"/>
    </xf>
    <xf numFmtId="0" fontId="99" fillId="0" borderId="0" xfId="27" applyFont="1" applyAlignment="1" applyProtection="1">
      <alignment horizontal="left" vertical="center"/>
      <protection locked="0"/>
    </xf>
    <xf numFmtId="0" fontId="29" fillId="0" borderId="0" xfId="0" applyFont="1" applyAlignment="1" applyProtection="1">
      <alignment horizontal="right" vertical="center"/>
      <protection locked="0"/>
    </xf>
    <xf numFmtId="0" fontId="12" fillId="0" borderId="0" xfId="2" applyFont="1" applyAlignment="1" applyProtection="1">
      <alignment horizontal="center" vertical="center"/>
      <protection locked="0"/>
    </xf>
    <xf numFmtId="0" fontId="12" fillId="0" borderId="0" xfId="2" applyFont="1" applyAlignment="1" applyProtection="1">
      <alignment horizontal="right" vertical="center"/>
      <protection locked="0"/>
    </xf>
    <xf numFmtId="0" fontId="29" fillId="0" borderId="0" xfId="0" applyFont="1" applyAlignment="1" applyProtection="1">
      <alignment horizontal="left" vertical="center"/>
      <protection locked="0"/>
    </xf>
    <xf numFmtId="0" fontId="12" fillId="7" borderId="0" xfId="2" applyFont="1" applyFill="1" applyAlignment="1" applyProtection="1">
      <alignment horizontal="left" vertical="center"/>
      <protection locked="0"/>
    </xf>
    <xf numFmtId="0" fontId="12" fillId="7" borderId="0" xfId="2" applyFont="1" applyFill="1" applyAlignment="1" applyProtection="1">
      <alignment horizontal="center" vertical="center"/>
      <protection locked="0"/>
    </xf>
    <xf numFmtId="0" fontId="29" fillId="0" borderId="17" xfId="0" applyFont="1" applyBorder="1" applyAlignment="1" applyProtection="1">
      <alignment vertical="center"/>
      <protection locked="0"/>
    </xf>
    <xf numFmtId="0" fontId="29" fillId="0" borderId="17" xfId="0" applyFont="1" applyBorder="1" applyAlignment="1" applyProtection="1">
      <alignment horizontal="right" vertical="center"/>
      <protection locked="0"/>
    </xf>
    <xf numFmtId="0" fontId="12" fillId="0" borderId="17" xfId="2" applyFont="1" applyBorder="1" applyAlignment="1" applyProtection="1">
      <alignment vertical="center"/>
      <protection locked="0"/>
    </xf>
    <xf numFmtId="0" fontId="12" fillId="0" borderId="17" xfId="0" applyFont="1" applyBorder="1" applyAlignment="1" applyProtection="1">
      <alignment horizontal="right" vertical="center"/>
      <protection locked="0"/>
    </xf>
    <xf numFmtId="0" fontId="19" fillId="0" borderId="0" xfId="0" applyFont="1" applyAlignment="1" applyProtection="1">
      <alignment wrapText="1"/>
      <protection locked="0"/>
    </xf>
    <xf numFmtId="0" fontId="61" fillId="0" borderId="0" xfId="19" applyFont="1" applyProtection="1">
      <protection locked="0"/>
    </xf>
    <xf numFmtId="0" fontId="94" fillId="0" borderId="0" xfId="2" applyFont="1" applyAlignment="1" applyProtection="1">
      <alignment vertical="center"/>
      <protection locked="0"/>
    </xf>
    <xf numFmtId="0" fontId="17" fillId="0" borderId="25" xfId="2" applyFont="1" applyBorder="1" applyAlignment="1" applyProtection="1">
      <alignment horizontal="left"/>
      <protection locked="0"/>
    </xf>
    <xf numFmtId="0" fontId="17" fillId="0" borderId="26" xfId="2" applyFont="1" applyBorder="1" applyAlignment="1" applyProtection="1">
      <alignment horizontal="left"/>
      <protection locked="0"/>
    </xf>
    <xf numFmtId="0" fontId="6" fillId="0" borderId="2" xfId="2" applyFont="1" applyBorder="1" applyAlignment="1" applyProtection="1">
      <alignment vertical="center"/>
      <protection locked="0"/>
    </xf>
    <xf numFmtId="0" fontId="17" fillId="7" borderId="0" xfId="2" applyFont="1" applyFill="1" applyAlignment="1" applyProtection="1">
      <alignment vertical="center"/>
      <protection locked="0"/>
    </xf>
    <xf numFmtId="43" fontId="4" fillId="0" borderId="0" xfId="3" applyFont="1" applyProtection="1">
      <protection locked="0"/>
    </xf>
    <xf numFmtId="43" fontId="17" fillId="7" borderId="0" xfId="3" applyFont="1" applyFill="1" applyAlignment="1" applyProtection="1">
      <alignment vertical="center"/>
      <protection locked="0"/>
    </xf>
    <xf numFmtId="43" fontId="17" fillId="7" borderId="0" xfId="3" applyFont="1" applyFill="1" applyBorder="1" applyProtection="1">
      <protection locked="0"/>
    </xf>
    <xf numFmtId="0" fontId="94" fillId="0" borderId="0" xfId="0" applyFont="1" applyAlignment="1" applyProtection="1">
      <alignment vertical="center"/>
      <protection locked="0"/>
    </xf>
    <xf numFmtId="0" fontId="103" fillId="0" borderId="0" xfId="0" applyFont="1" applyAlignment="1" applyProtection="1">
      <alignment vertical="center"/>
      <protection locked="0"/>
    </xf>
    <xf numFmtId="0" fontId="105" fillId="0" borderId="0" xfId="28" applyFont="1" applyAlignment="1" applyProtection="1">
      <protection locked="0"/>
    </xf>
    <xf numFmtId="0" fontId="105" fillId="0" borderId="0" xfId="28" applyFont="1" applyAlignment="1" applyProtection="1">
      <alignment vertical="center"/>
      <protection locked="0"/>
    </xf>
    <xf numFmtId="0" fontId="12" fillId="0" borderId="1" xfId="2" applyFont="1" applyBorder="1" applyAlignment="1" applyProtection="1">
      <alignment horizontal="right" vertical="center"/>
      <protection locked="0"/>
    </xf>
    <xf numFmtId="0" fontId="100" fillId="0" borderId="0" xfId="0" applyFont="1" applyAlignment="1" applyProtection="1">
      <alignment horizontal="left"/>
      <protection locked="0"/>
    </xf>
    <xf numFmtId="0" fontId="9" fillId="0" borderId="0" xfId="0" applyFont="1" applyAlignment="1" applyProtection="1">
      <alignment vertical="center"/>
      <protection locked="0"/>
    </xf>
    <xf numFmtId="0" fontId="89" fillId="0" borderId="0" xfId="0" applyFont="1" applyProtection="1">
      <protection locked="0"/>
    </xf>
    <xf numFmtId="0" fontId="81" fillId="0" borderId="0" xfId="0" applyFont="1" applyProtection="1">
      <protection locked="0"/>
    </xf>
    <xf numFmtId="0" fontId="89" fillId="36" borderId="0" xfId="0" applyFont="1" applyFill="1" applyProtection="1">
      <protection locked="0"/>
    </xf>
    <xf numFmtId="0" fontId="89" fillId="42" borderId="0" xfId="0" applyFont="1" applyFill="1" applyProtection="1">
      <protection locked="0"/>
    </xf>
    <xf numFmtId="0" fontId="81" fillId="26" borderId="0" xfId="0" applyFont="1" applyFill="1" applyProtection="1">
      <protection locked="0"/>
    </xf>
    <xf numFmtId="43" fontId="9" fillId="0" borderId="0" xfId="3" applyFont="1" applyFill="1" applyBorder="1" applyAlignment="1" applyProtection="1">
      <alignment horizontal="center" vertical="center" wrapText="1"/>
      <protection locked="0"/>
    </xf>
    <xf numFmtId="43" fontId="11" fillId="0" borderId="0" xfId="3" applyFont="1" applyBorder="1" applyAlignment="1" applyProtection="1">
      <protection locked="0"/>
    </xf>
    <xf numFmtId="43" fontId="47" fillId="0" borderId="0" xfId="3" applyFont="1" applyFill="1" applyBorder="1" applyAlignment="1" applyProtection="1">
      <alignment horizontal="center" vertical="center" wrapText="1"/>
      <protection locked="0"/>
    </xf>
    <xf numFmtId="43" fontId="112" fillId="0" borderId="0" xfId="3" applyFont="1" applyBorder="1" applyAlignment="1" applyProtection="1">
      <protection locked="0"/>
    </xf>
    <xf numFmtId="43" fontId="114" fillId="41" borderId="0" xfId="3" applyFont="1" applyFill="1" applyBorder="1" applyAlignment="1" applyProtection="1">
      <protection locked="0"/>
    </xf>
    <xf numFmtId="43" fontId="112" fillId="25" borderId="0" xfId="3" applyFont="1" applyFill="1" applyBorder="1" applyAlignment="1" applyProtection="1">
      <protection locked="0"/>
    </xf>
    <xf numFmtId="43" fontId="112" fillId="41" borderId="0" xfId="3" applyFont="1" applyFill="1" applyBorder="1" applyAlignment="1" applyProtection="1">
      <protection locked="0"/>
    </xf>
    <xf numFmtId="43" fontId="19" fillId="41" borderId="0" xfId="3" applyFont="1" applyFill="1" applyBorder="1" applyAlignment="1" applyProtection="1">
      <protection locked="0"/>
    </xf>
    <xf numFmtId="43" fontId="19" fillId="25" borderId="0" xfId="3" applyFont="1" applyFill="1" applyBorder="1" applyAlignment="1" applyProtection="1">
      <protection locked="0"/>
    </xf>
    <xf numFmtId="43" fontId="11" fillId="25" borderId="0" xfId="3" applyFont="1" applyFill="1" applyBorder="1" applyAlignment="1" applyProtection="1">
      <protection locked="0"/>
    </xf>
    <xf numFmtId="0" fontId="21" fillId="0" borderId="0" xfId="0" applyFont="1" applyAlignment="1" applyProtection="1">
      <alignment vertical="center" wrapText="1"/>
      <protection locked="0"/>
    </xf>
    <xf numFmtId="43" fontId="22" fillId="0" borderId="0" xfId="15" applyFont="1" applyFill="1" applyBorder="1" applyAlignment="1" applyProtection="1">
      <alignment vertical="center" wrapText="1"/>
      <protection locked="0"/>
    </xf>
    <xf numFmtId="43" fontId="115" fillId="0" borderId="0" xfId="3" applyFont="1" applyBorder="1" applyAlignment="1" applyProtection="1">
      <protection locked="0"/>
    </xf>
    <xf numFmtId="43" fontId="52" fillId="0" borderId="0" xfId="3" applyFont="1" applyFill="1" applyBorder="1" applyProtection="1">
      <protection locked="0"/>
    </xf>
    <xf numFmtId="43" fontId="53" fillId="0" borderId="0" xfId="3" applyFont="1" applyBorder="1" applyAlignment="1" applyProtection="1">
      <protection locked="0"/>
    </xf>
    <xf numFmtId="43" fontId="5" fillId="0" borderId="0" xfId="3" applyFont="1" applyBorder="1" applyAlignment="1" applyProtection="1">
      <alignment vertical="center"/>
      <protection locked="0"/>
    </xf>
    <xf numFmtId="43" fontId="115" fillId="0" borderId="0" xfId="3" applyFont="1" applyBorder="1" applyAlignment="1" applyProtection="1">
      <alignment vertical="center"/>
      <protection locked="0"/>
    </xf>
    <xf numFmtId="43" fontId="53" fillId="0" borderId="0" xfId="3" applyFont="1" applyBorder="1" applyAlignment="1" applyProtection="1">
      <alignment vertical="center"/>
      <protection locked="0"/>
    </xf>
    <xf numFmtId="43" fontId="6" fillId="0" borderId="0" xfId="3" applyFont="1" applyBorder="1" applyAlignment="1" applyProtection="1">
      <alignment vertical="center"/>
      <protection locked="0"/>
    </xf>
    <xf numFmtId="43" fontId="116" fillId="0" borderId="69" xfId="3" applyFont="1" applyBorder="1" applyAlignment="1" applyProtection="1">
      <alignment vertical="center"/>
      <protection locked="0"/>
    </xf>
    <xf numFmtId="43" fontId="6" fillId="0" borderId="69" xfId="3" applyFont="1" applyBorder="1" applyAlignment="1" applyProtection="1">
      <alignment vertical="center"/>
      <protection locked="0"/>
    </xf>
    <xf numFmtId="43" fontId="26" fillId="0" borderId="69" xfId="3" applyFont="1" applyBorder="1" applyAlignment="1" applyProtection="1">
      <alignment vertical="center"/>
      <protection locked="0"/>
    </xf>
    <xf numFmtId="43" fontId="46" fillId="0" borderId="0" xfId="3" applyFont="1" applyFill="1" applyBorder="1" applyAlignment="1" applyProtection="1">
      <alignment vertical="center"/>
      <protection locked="0"/>
    </xf>
    <xf numFmtId="43" fontId="17" fillId="0" borderId="16" xfId="3" applyFont="1" applyBorder="1" applyProtection="1">
      <protection locked="0"/>
    </xf>
    <xf numFmtId="43" fontId="94" fillId="37" borderId="0" xfId="4" applyFont="1" applyFill="1" applyBorder="1" applyAlignment="1" applyProtection="1">
      <alignment horizontal="center" vertical="center"/>
      <protection locked="0"/>
    </xf>
    <xf numFmtId="0" fontId="93" fillId="0" borderId="0" xfId="2" applyFont="1" applyProtection="1">
      <protection locked="0"/>
    </xf>
    <xf numFmtId="0" fontId="3" fillId="44" borderId="0" xfId="2" applyFill="1" applyProtection="1">
      <protection locked="0"/>
    </xf>
    <xf numFmtId="0" fontId="4" fillId="2" borderId="30" xfId="2" applyFont="1" applyFill="1" applyBorder="1" applyAlignment="1" applyProtection="1">
      <alignment horizontal="center"/>
      <protection locked="0"/>
    </xf>
    <xf numFmtId="0" fontId="13" fillId="0" borderId="0" xfId="2" applyFont="1" applyProtection="1">
      <protection locked="0"/>
    </xf>
    <xf numFmtId="43" fontId="4" fillId="0" borderId="2" xfId="3" applyFont="1" applyFill="1" applyBorder="1" applyAlignment="1" applyProtection="1">
      <protection locked="0"/>
    </xf>
    <xf numFmtId="43" fontId="17" fillId="0" borderId="27" xfId="3" applyFont="1" applyFill="1" applyBorder="1" applyAlignment="1" applyProtection="1">
      <alignment vertical="center"/>
      <protection locked="0"/>
    </xf>
    <xf numFmtId="0" fontId="120" fillId="0" borderId="0" xfId="0" applyFont="1" applyAlignment="1">
      <alignment vertical="center"/>
    </xf>
    <xf numFmtId="43" fontId="120" fillId="0" borderId="0" xfId="3" applyFont="1" applyAlignment="1">
      <alignment vertical="center"/>
    </xf>
    <xf numFmtId="0" fontId="123" fillId="0" borderId="0" xfId="0" applyFont="1" applyAlignment="1">
      <alignment vertical="center"/>
    </xf>
    <xf numFmtId="0" fontId="26" fillId="0" borderId="0" xfId="18" applyFont="1" applyAlignment="1" applyProtection="1">
      <alignment horizontal="left" vertical="center"/>
      <protection locked="0"/>
    </xf>
    <xf numFmtId="0" fontId="6" fillId="0" borderId="0" xfId="18" applyFont="1" applyAlignment="1" applyProtection="1">
      <alignment horizontal="center" vertical="center"/>
      <protection locked="0"/>
    </xf>
    <xf numFmtId="0" fontId="26" fillId="0" borderId="0" xfId="18" applyFont="1" applyAlignment="1" applyProtection="1">
      <alignment horizontal="center" vertical="center"/>
      <protection locked="0"/>
    </xf>
    <xf numFmtId="17" fontId="6" fillId="0" borderId="0" xfId="18" applyNumberFormat="1" applyFont="1" applyAlignment="1" applyProtection="1">
      <alignment horizontal="center" vertical="center"/>
      <protection locked="0"/>
    </xf>
    <xf numFmtId="0" fontId="79" fillId="0" borderId="0" xfId="0" applyFont="1" applyAlignment="1">
      <alignment vertical="center"/>
    </xf>
    <xf numFmtId="0" fontId="125" fillId="34" borderId="2" xfId="18" applyFont="1" applyFill="1" applyBorder="1" applyAlignment="1">
      <alignment horizontal="center" vertical="center"/>
    </xf>
    <xf numFmtId="0" fontId="120" fillId="25" borderId="0" xfId="0" applyFont="1" applyFill="1" applyAlignment="1">
      <alignment vertical="center"/>
    </xf>
    <xf numFmtId="0" fontId="120" fillId="47" borderId="0" xfId="0" applyFont="1" applyFill="1" applyAlignment="1">
      <alignment vertical="center"/>
    </xf>
    <xf numFmtId="49" fontId="16" fillId="0" borderId="1" xfId="18" applyNumberFormat="1" applyFont="1" applyBorder="1" applyAlignment="1">
      <alignment horizontal="left" vertical="center"/>
    </xf>
    <xf numFmtId="0" fontId="16" fillId="0" borderId="0" xfId="18" applyFont="1" applyAlignment="1" applyProtection="1">
      <alignment horizontal="left" vertical="center"/>
      <protection locked="0"/>
    </xf>
    <xf numFmtId="0" fontId="4" fillId="0" borderId="0" xfId="18" applyFont="1" applyAlignment="1" applyProtection="1">
      <alignment horizontal="center" vertical="center"/>
      <protection locked="0"/>
    </xf>
    <xf numFmtId="0" fontId="16" fillId="0" borderId="0" xfId="18" applyFont="1" applyAlignment="1" applyProtection="1">
      <alignment horizontal="center" vertical="center"/>
      <protection locked="0"/>
    </xf>
    <xf numFmtId="17" fontId="4" fillId="0" borderId="0" xfId="18" applyNumberFormat="1" applyFont="1" applyAlignment="1" applyProtection="1">
      <alignment horizontal="center" vertical="center"/>
      <protection locked="0"/>
    </xf>
    <xf numFmtId="0" fontId="102" fillId="0" borderId="0" xfId="0" applyFont="1" applyAlignment="1">
      <alignment vertical="center"/>
    </xf>
    <xf numFmtId="0" fontId="4" fillId="0" borderId="0" xfId="18" applyFont="1" applyAlignment="1">
      <alignment vertical="center"/>
    </xf>
    <xf numFmtId="0" fontId="83" fillId="0" borderId="0" xfId="0" applyFont="1" applyAlignment="1">
      <alignment vertical="center"/>
    </xf>
    <xf numFmtId="0" fontId="121" fillId="0" borderId="28" xfId="18" applyFont="1" applyBorder="1" applyAlignment="1">
      <alignment vertical="center"/>
    </xf>
    <xf numFmtId="0" fontId="121" fillId="0" borderId="0" xfId="0" applyFont="1" applyAlignment="1">
      <alignment vertical="center"/>
    </xf>
    <xf numFmtId="0" fontId="126" fillId="0" borderId="28" xfId="18" applyFont="1" applyBorder="1" applyAlignment="1">
      <alignment vertical="center"/>
    </xf>
    <xf numFmtId="0" fontId="92" fillId="0" borderId="0" xfId="0" applyFont="1" applyAlignment="1">
      <alignment vertical="center" textRotation="45"/>
    </xf>
    <xf numFmtId="0" fontId="128" fillId="51" borderId="0" xfId="18" applyFont="1" applyFill="1" applyAlignment="1">
      <alignment horizontal="center" vertical="center" textRotation="45"/>
    </xf>
    <xf numFmtId="0" fontId="92" fillId="0" borderId="0" xfId="0" applyFont="1" applyAlignment="1">
      <alignment vertical="center"/>
    </xf>
    <xf numFmtId="0" fontId="118" fillId="0" borderId="0" xfId="0" applyFont="1"/>
    <xf numFmtId="0" fontId="83" fillId="0" borderId="0" xfId="0" applyFont="1"/>
    <xf numFmtId="0" fontId="0" fillId="59" borderId="0" xfId="0" applyFill="1"/>
    <xf numFmtId="0" fontId="2" fillId="0" borderId="0" xfId="0" applyFont="1" applyAlignment="1">
      <alignment vertical="center"/>
    </xf>
    <xf numFmtId="0" fontId="118" fillId="0" borderId="0" xfId="0" applyFont="1" applyAlignment="1">
      <alignment vertical="center"/>
    </xf>
    <xf numFmtId="0" fontId="88" fillId="0" borderId="0" xfId="0" applyFont="1" applyAlignment="1">
      <alignment vertical="center"/>
    </xf>
    <xf numFmtId="0" fontId="111" fillId="0" borderId="0" xfId="0" applyFont="1" applyAlignment="1">
      <alignment horizontal="left" vertical="center"/>
    </xf>
    <xf numFmtId="0" fontId="21" fillId="0" borderId="1" xfId="27" applyFont="1" applyBorder="1" applyAlignment="1" applyProtection="1">
      <alignment vertical="center"/>
      <protection locked="0"/>
    </xf>
    <xf numFmtId="43" fontId="26" fillId="0" borderId="0" xfId="3" applyFont="1" applyFill="1" applyBorder="1" applyAlignment="1" applyProtection="1">
      <protection locked="0"/>
    </xf>
    <xf numFmtId="0" fontId="0" fillId="0" borderId="69" xfId="0" applyBorder="1"/>
    <xf numFmtId="0" fontId="2" fillId="0" borderId="69" xfId="0" applyFont="1" applyBorder="1"/>
    <xf numFmtId="0" fontId="6" fillId="0" borderId="2" xfId="2" applyFont="1" applyBorder="1" applyAlignment="1" applyProtection="1">
      <alignment horizontal="left" vertical="center"/>
      <protection locked="0"/>
    </xf>
    <xf numFmtId="0" fontId="5" fillId="0" borderId="1" xfId="2" applyFont="1" applyBorder="1" applyAlignment="1" applyProtection="1">
      <alignment horizontal="left"/>
      <protection locked="0"/>
    </xf>
    <xf numFmtId="0" fontId="5" fillId="0" borderId="0" xfId="2" applyFont="1" applyAlignment="1" applyProtection="1">
      <alignment horizontal="left"/>
      <protection locked="0"/>
    </xf>
    <xf numFmtId="0" fontId="27" fillId="2" borderId="0" xfId="2" applyFont="1" applyFill="1" applyAlignment="1" applyProtection="1">
      <alignment horizontal="left" vertical="center" wrapText="1"/>
      <protection locked="0"/>
    </xf>
    <xf numFmtId="0" fontId="4" fillId="2" borderId="0" xfId="2" applyFont="1" applyFill="1" applyAlignment="1" applyProtection="1">
      <alignment horizontal="center"/>
      <protection locked="0"/>
    </xf>
    <xf numFmtId="0" fontId="16" fillId="2" borderId="0" xfId="2" applyFont="1" applyFill="1" applyAlignment="1" applyProtection="1">
      <alignment horizontal="center"/>
      <protection locked="0"/>
    </xf>
    <xf numFmtId="0" fontId="12" fillId="0" borderId="1" xfId="2" applyFont="1" applyBorder="1" applyAlignment="1" applyProtection="1">
      <alignment wrapText="1"/>
      <protection locked="0"/>
    </xf>
    <xf numFmtId="0" fontId="12" fillId="0" borderId="16" xfId="2" applyFont="1" applyBorder="1" applyAlignment="1" applyProtection="1">
      <alignment wrapText="1"/>
      <protection locked="0"/>
    </xf>
    <xf numFmtId="0" fontId="13" fillId="0" borderId="17" xfId="2" applyFont="1" applyBorder="1" applyProtection="1">
      <protection locked="0"/>
    </xf>
    <xf numFmtId="0" fontId="17" fillId="0" borderId="16" xfId="2" applyFont="1" applyBorder="1" applyAlignment="1" applyProtection="1">
      <alignment vertical="center"/>
      <protection locked="0"/>
    </xf>
    <xf numFmtId="0" fontId="17" fillId="0" borderId="1" xfId="0" applyFont="1" applyBorder="1"/>
    <xf numFmtId="0" fontId="29" fillId="0" borderId="17" xfId="0" applyFont="1" applyBorder="1" applyAlignment="1" applyProtection="1">
      <alignment horizontal="left" vertical="center"/>
      <protection locked="0"/>
    </xf>
    <xf numFmtId="0" fontId="13" fillId="0" borderId="17" xfId="2" applyFont="1" applyBorder="1" applyAlignment="1" applyProtection="1">
      <alignment horizontal="center" vertical="center"/>
      <protection locked="0"/>
    </xf>
    <xf numFmtId="0" fontId="12" fillId="0" borderId="17" xfId="0" applyFont="1" applyBorder="1" applyAlignment="1" applyProtection="1">
      <alignment horizontal="center" vertical="center"/>
      <protection locked="0"/>
    </xf>
    <xf numFmtId="0" fontId="12" fillId="0" borderId="17" xfId="2" applyFont="1" applyBorder="1" applyAlignment="1" applyProtection="1">
      <alignment horizontal="center" vertical="center"/>
      <protection locked="0"/>
    </xf>
    <xf numFmtId="0" fontId="32" fillId="0" borderId="1" xfId="0" applyFont="1" applyBorder="1"/>
    <xf numFmtId="0" fontId="32" fillId="0" borderId="0" xfId="0" applyFont="1"/>
    <xf numFmtId="0" fontId="32" fillId="0" borderId="17" xfId="0" applyFont="1" applyBorder="1"/>
    <xf numFmtId="0" fontId="29" fillId="0" borderId="25" xfId="0" applyFont="1" applyBorder="1" applyAlignment="1" applyProtection="1">
      <alignment horizontal="left"/>
      <protection locked="0"/>
    </xf>
    <xf numFmtId="0" fontId="111" fillId="0" borderId="0" xfId="0" applyFont="1"/>
    <xf numFmtId="0" fontId="5" fillId="0" borderId="1" xfId="0" applyFont="1" applyBorder="1" applyAlignment="1" applyProtection="1">
      <alignment horizontal="left" vertical="center"/>
      <protection locked="0"/>
    </xf>
    <xf numFmtId="0" fontId="6" fillId="0" borderId="1" xfId="0" applyFont="1" applyBorder="1" applyAlignment="1" applyProtection="1">
      <alignment vertical="top"/>
      <protection locked="0"/>
    </xf>
    <xf numFmtId="0" fontId="7" fillId="2" borderId="28" xfId="2" applyFont="1" applyFill="1" applyBorder="1" applyAlignment="1" applyProtection="1">
      <alignment horizontal="left" vertical="center"/>
      <protection locked="0"/>
    </xf>
    <xf numFmtId="0" fontId="12" fillId="0" borderId="1" xfId="0" applyFont="1" applyBorder="1" applyAlignment="1" applyProtection="1">
      <alignment vertical="center" wrapText="1"/>
      <protection locked="0"/>
    </xf>
    <xf numFmtId="0" fontId="29" fillId="0" borderId="1" xfId="0" applyFont="1" applyBorder="1" applyAlignment="1" applyProtection="1">
      <alignment vertical="center" wrapText="1"/>
      <protection locked="0"/>
    </xf>
    <xf numFmtId="43" fontId="12" fillId="0" borderId="17" xfId="3" applyFont="1" applyBorder="1" applyAlignment="1" applyProtection="1">
      <alignment horizontal="center" vertical="center"/>
      <protection locked="0"/>
    </xf>
    <xf numFmtId="43" fontId="12" fillId="0" borderId="17" xfId="3" applyFont="1" applyFill="1" applyBorder="1" applyAlignment="1" applyProtection="1">
      <alignment horizontal="center" vertical="center"/>
      <protection locked="0"/>
    </xf>
    <xf numFmtId="43" fontId="12" fillId="0" borderId="48" xfId="3" applyFont="1" applyBorder="1" applyAlignment="1" applyProtection="1">
      <alignment horizontal="center" vertical="center"/>
      <protection locked="0"/>
    </xf>
    <xf numFmtId="43" fontId="19" fillId="0" borderId="0" xfId="3" applyFont="1" applyFill="1" applyBorder="1" applyAlignment="1" applyProtection="1">
      <alignment vertical="center"/>
      <protection locked="0"/>
    </xf>
    <xf numFmtId="0" fontId="89" fillId="0" borderId="0" xfId="0" applyFont="1" applyAlignment="1" applyProtection="1">
      <alignment wrapText="1"/>
      <protection locked="0"/>
    </xf>
    <xf numFmtId="43" fontId="19" fillId="0" borderId="1" xfId="3" applyFont="1" applyFill="1" applyBorder="1" applyAlignment="1" applyProtection="1">
      <alignment vertical="center"/>
      <protection locked="0"/>
    </xf>
    <xf numFmtId="43" fontId="12" fillId="0" borderId="17" xfId="3" applyFont="1" applyFill="1" applyBorder="1" applyAlignment="1" applyProtection="1">
      <alignment horizontal="right" wrapText="1"/>
      <protection locked="0"/>
    </xf>
    <xf numFmtId="43" fontId="19" fillId="0" borderId="0" xfId="3" applyFont="1" applyFill="1" applyBorder="1" applyProtection="1">
      <protection locked="0"/>
    </xf>
    <xf numFmtId="43" fontId="12" fillId="6" borderId="78" xfId="3" applyFont="1" applyFill="1" applyBorder="1" applyAlignment="1" applyProtection="1">
      <alignment horizontal="right" vertical="center"/>
      <protection locked="0"/>
    </xf>
    <xf numFmtId="0" fontId="12" fillId="3" borderId="0" xfId="0" applyFont="1" applyFill="1" applyAlignment="1" applyProtection="1">
      <alignment vertical="center"/>
      <protection locked="0"/>
    </xf>
    <xf numFmtId="43" fontId="19" fillId="0" borderId="0" xfId="3" applyFont="1" applyProtection="1">
      <protection locked="0"/>
    </xf>
    <xf numFmtId="43" fontId="19" fillId="0" borderId="0" xfId="3" applyFont="1" applyFill="1" applyBorder="1" applyAlignment="1" applyProtection="1">
      <protection locked="0"/>
    </xf>
    <xf numFmtId="0" fontId="30" fillId="0" borderId="0" xfId="0" applyFont="1" applyAlignment="1" applyProtection="1">
      <alignment wrapText="1"/>
      <protection locked="0"/>
    </xf>
    <xf numFmtId="0" fontId="89" fillId="40" borderId="0" xfId="0" applyFont="1" applyFill="1" applyProtection="1">
      <protection locked="0"/>
    </xf>
    <xf numFmtId="0" fontId="89" fillId="35" borderId="0" xfId="0" applyFont="1" applyFill="1" applyProtection="1">
      <protection locked="0"/>
    </xf>
    <xf numFmtId="0" fontId="81" fillId="41" borderId="0" xfId="0" applyFont="1" applyFill="1" applyProtection="1">
      <protection locked="0"/>
    </xf>
    <xf numFmtId="0" fontId="22" fillId="0" borderId="0" xfId="0" applyFont="1" applyProtection="1">
      <protection locked="0"/>
    </xf>
    <xf numFmtId="43" fontId="5" fillId="0" borderId="1" xfId="3" applyFont="1" applyBorder="1" applyAlignment="1" applyProtection="1">
      <protection locked="0"/>
    </xf>
    <xf numFmtId="43" fontId="5" fillId="0" borderId="1" xfId="3" applyFont="1" applyBorder="1" applyAlignment="1" applyProtection="1">
      <alignment vertical="center"/>
      <protection locked="0"/>
    </xf>
    <xf numFmtId="0" fontId="5" fillId="0" borderId="1" xfId="0" applyFont="1" applyBorder="1" applyAlignment="1" applyProtection="1">
      <alignment vertical="center"/>
      <protection locked="0"/>
    </xf>
    <xf numFmtId="43" fontId="17" fillId="0" borderId="1" xfId="3" applyFont="1" applyFill="1" applyBorder="1" applyAlignment="1" applyProtection="1">
      <alignment vertical="center"/>
      <protection locked="0"/>
    </xf>
    <xf numFmtId="43" fontId="17" fillId="0" borderId="1" xfId="3" applyFont="1" applyBorder="1" applyAlignment="1" applyProtection="1">
      <alignment vertical="center"/>
      <protection locked="0"/>
    </xf>
    <xf numFmtId="0" fontId="104" fillId="0" borderId="1" xfId="19" applyFont="1" applyBorder="1" applyProtection="1">
      <protection locked="0"/>
    </xf>
    <xf numFmtId="0" fontId="137" fillId="0" borderId="2" xfId="0" applyFont="1" applyBorder="1" applyProtection="1">
      <protection locked="0"/>
    </xf>
    <xf numFmtId="0" fontId="137" fillId="0" borderId="2" xfId="0" applyFont="1" applyBorder="1" applyAlignment="1" applyProtection="1">
      <alignment horizontal="right"/>
      <protection locked="0"/>
    </xf>
    <xf numFmtId="0" fontId="137" fillId="0" borderId="0" xfId="0" applyFont="1" applyProtection="1">
      <protection locked="0"/>
    </xf>
    <xf numFmtId="0" fontId="6" fillId="0" borderId="1" xfId="23" applyFont="1" applyBorder="1" applyAlignment="1" applyProtection="1">
      <alignment horizontal="centerContinuous"/>
      <protection locked="0"/>
    </xf>
    <xf numFmtId="0" fontId="60" fillId="0" borderId="1" xfId="25" applyFont="1" applyBorder="1" applyAlignment="1" applyProtection="1">
      <alignment horizontal="centerContinuous"/>
      <protection locked="0"/>
    </xf>
    <xf numFmtId="0" fontId="12" fillId="0" borderId="98" xfId="0" applyFont="1" applyBorder="1" applyAlignment="1" applyProtection="1">
      <alignment horizontal="center" vertical="top" wrapText="1"/>
      <protection locked="0"/>
    </xf>
    <xf numFmtId="0" fontId="12" fillId="0" borderId="38" xfId="0" applyFont="1" applyBorder="1" applyAlignment="1" applyProtection="1">
      <alignment horizontal="center" vertical="top" wrapText="1"/>
      <protection locked="0"/>
    </xf>
    <xf numFmtId="0" fontId="12" fillId="0" borderId="0" xfId="0" applyFont="1" applyAlignment="1" applyProtection="1">
      <alignment vertical="top" wrapText="1"/>
      <protection locked="0"/>
    </xf>
    <xf numFmtId="0" fontId="12" fillId="0" borderId="0" xfId="0" applyFont="1" applyAlignment="1" applyProtection="1">
      <alignment horizontal="center" vertical="top" wrapText="1"/>
      <protection locked="0"/>
    </xf>
    <xf numFmtId="0" fontId="12" fillId="0" borderId="1" xfId="2" applyFont="1" applyBorder="1" applyAlignment="1">
      <alignment horizontal="left" vertical="center"/>
    </xf>
    <xf numFmtId="0" fontId="12" fillId="0" borderId="0" xfId="2" applyFont="1" applyAlignment="1">
      <alignment horizontal="left" vertical="center"/>
    </xf>
    <xf numFmtId="0" fontId="12" fillId="0" borderId="1" xfId="0" applyFont="1" applyBorder="1" applyAlignment="1">
      <alignment horizontal="left" vertical="center"/>
    </xf>
    <xf numFmtId="0" fontId="12" fillId="0" borderId="0" xfId="0" applyFont="1" applyAlignment="1">
      <alignment horizontal="left" vertical="center"/>
    </xf>
    <xf numFmtId="0" fontId="12" fillId="0" borderId="16" xfId="0" applyFont="1" applyBorder="1" applyAlignment="1">
      <alignment horizontal="left" vertical="center"/>
    </xf>
    <xf numFmtId="0" fontId="132" fillId="0" borderId="17" xfId="0" applyFont="1" applyBorder="1" applyAlignment="1" applyProtection="1">
      <alignment vertical="center"/>
      <protection locked="0"/>
    </xf>
    <xf numFmtId="0" fontId="77" fillId="0" borderId="1" xfId="0" applyFont="1" applyBorder="1"/>
    <xf numFmtId="43" fontId="120" fillId="0" borderId="0" xfId="3" applyFont="1" applyBorder="1" applyAlignment="1">
      <alignment vertical="center"/>
    </xf>
    <xf numFmtId="0" fontId="120" fillId="0" borderId="17" xfId="0" applyFont="1" applyBorder="1" applyAlignment="1">
      <alignment vertical="center"/>
    </xf>
    <xf numFmtId="49" fontId="26" fillId="0" borderId="1" xfId="18" applyNumberFormat="1" applyFont="1" applyBorder="1" applyAlignment="1">
      <alignment horizontal="left" vertical="center"/>
    </xf>
    <xf numFmtId="0" fontId="100" fillId="0" borderId="0" xfId="0" applyFont="1" applyAlignment="1">
      <alignment vertical="center"/>
    </xf>
    <xf numFmtId="0" fontId="6" fillId="0" borderId="0" xfId="18" applyFont="1" applyAlignment="1">
      <alignment vertical="center"/>
    </xf>
    <xf numFmtId="0" fontId="120" fillId="0" borderId="16" xfId="0" applyFont="1" applyBorder="1" applyAlignment="1">
      <alignment vertical="center"/>
    </xf>
    <xf numFmtId="0" fontId="118" fillId="25" borderId="0" xfId="0" applyFont="1" applyFill="1"/>
    <xf numFmtId="166" fontId="0" fillId="0" borderId="0" xfId="31" applyNumberFormat="1" applyFont="1" applyAlignment="1">
      <alignment vertical="center"/>
    </xf>
    <xf numFmtId="166" fontId="79" fillId="0" borderId="0" xfId="31" applyNumberFormat="1" applyFont="1" applyAlignment="1">
      <alignment vertical="center"/>
    </xf>
    <xf numFmtId="0" fontId="12" fillId="37" borderId="0" xfId="2" applyFont="1" applyFill="1" applyAlignment="1" applyProtection="1">
      <alignment vertical="center"/>
      <protection locked="0"/>
    </xf>
    <xf numFmtId="0" fontId="138" fillId="0" borderId="0" xfId="0" applyFont="1" applyProtection="1">
      <protection locked="0"/>
    </xf>
    <xf numFmtId="0" fontId="47" fillId="0" borderId="0" xfId="0" applyFont="1" applyAlignment="1" applyProtection="1">
      <alignment horizontal="center" wrapText="1"/>
      <protection locked="0"/>
    </xf>
    <xf numFmtId="0" fontId="30" fillId="0" borderId="0" xfId="0" applyFont="1" applyAlignment="1" applyProtection="1">
      <alignment vertical="center" wrapText="1"/>
      <protection locked="0"/>
    </xf>
    <xf numFmtId="43" fontId="30" fillId="0" borderId="0" xfId="15" applyFont="1" applyFill="1" applyBorder="1" applyAlignment="1" applyProtection="1">
      <alignment vertical="center" wrapText="1"/>
      <protection locked="0"/>
    </xf>
    <xf numFmtId="0" fontId="47" fillId="0" borderId="0" xfId="0" applyFont="1" applyAlignment="1" applyProtection="1">
      <alignment vertical="center" wrapText="1"/>
      <protection locked="0"/>
    </xf>
    <xf numFmtId="0" fontId="30" fillId="0" borderId="0" xfId="0" applyFont="1" applyAlignment="1" applyProtection="1">
      <alignment vertical="center"/>
      <protection locked="0"/>
    </xf>
    <xf numFmtId="0" fontId="30" fillId="0" borderId="0" xfId="0" applyFont="1" applyProtection="1">
      <protection locked="0"/>
    </xf>
    <xf numFmtId="0" fontId="30" fillId="0" borderId="0" xfId="0" applyFont="1"/>
    <xf numFmtId="43" fontId="21" fillId="62" borderId="0" xfId="3" applyFont="1" applyFill="1" applyBorder="1" applyAlignment="1" applyProtection="1">
      <alignment vertical="center" wrapText="1"/>
      <protection locked="0"/>
    </xf>
    <xf numFmtId="43" fontId="4" fillId="62" borderId="0" xfId="16" applyFont="1" applyFill="1" applyBorder="1" applyAlignment="1" applyProtection="1">
      <alignment horizontal="left" vertical="center"/>
      <protection locked="0"/>
    </xf>
    <xf numFmtId="43" fontId="4" fillId="62" borderId="0" xfId="16" applyFont="1" applyFill="1" applyBorder="1" applyAlignment="1" applyProtection="1">
      <alignment horizontal="center" vertical="center"/>
      <protection locked="0"/>
    </xf>
    <xf numFmtId="0" fontId="12" fillId="0" borderId="0" xfId="2" applyFont="1" applyAlignment="1" applyProtection="1">
      <alignment horizontal="left" vertical="center"/>
      <protection locked="0"/>
    </xf>
    <xf numFmtId="0" fontId="139" fillId="0" borderId="0" xfId="2" applyFont="1" applyAlignment="1" applyProtection="1">
      <alignment vertical="center"/>
      <protection locked="0"/>
    </xf>
    <xf numFmtId="0" fontId="110" fillId="2" borderId="30" xfId="2" applyFont="1" applyFill="1" applyBorder="1" applyAlignment="1" applyProtection="1">
      <alignment horizontal="center"/>
      <protection locked="0"/>
    </xf>
    <xf numFmtId="0" fontId="145" fillId="0" borderId="0" xfId="0" applyFont="1" applyAlignment="1" applyProtection="1">
      <alignment vertical="center" wrapText="1"/>
      <protection locked="0"/>
    </xf>
    <xf numFmtId="0" fontId="96" fillId="0" borderId="0" xfId="0" applyFont="1" applyAlignment="1" applyProtection="1">
      <alignment vertical="center" wrapText="1"/>
      <protection locked="0"/>
    </xf>
    <xf numFmtId="0" fontId="133" fillId="0" borderId="1" xfId="2" applyFont="1" applyBorder="1" applyAlignment="1" applyProtection="1">
      <alignment horizontal="left" vertical="center" wrapText="1"/>
      <protection locked="0"/>
    </xf>
    <xf numFmtId="0" fontId="133" fillId="0" borderId="0" xfId="2" applyFont="1" applyAlignment="1" applyProtection="1">
      <alignment vertical="center"/>
      <protection locked="0"/>
    </xf>
    <xf numFmtId="0" fontId="133" fillId="0" borderId="0" xfId="2" applyFont="1" applyAlignment="1" applyProtection="1">
      <alignment horizontal="right" vertical="center"/>
      <protection locked="0"/>
    </xf>
    <xf numFmtId="0" fontId="133" fillId="0" borderId="0" xfId="0" applyFont="1" applyAlignment="1" applyProtection="1">
      <alignment vertical="center"/>
      <protection locked="0"/>
    </xf>
    <xf numFmtId="0" fontId="95" fillId="0" borderId="0" xfId="2" applyFont="1" applyAlignment="1" applyProtection="1">
      <alignment vertical="center"/>
      <protection locked="0"/>
    </xf>
    <xf numFmtId="43" fontId="95" fillId="0" borderId="0" xfId="8" applyFont="1" applyFill="1" applyBorder="1" applyAlignment="1" applyProtection="1">
      <alignment horizontal="center" vertical="center"/>
      <protection locked="0"/>
    </xf>
    <xf numFmtId="0" fontId="133" fillId="0" borderId="1" xfId="0" applyFont="1" applyBorder="1" applyAlignment="1" applyProtection="1">
      <alignment vertical="center"/>
      <protection locked="0"/>
    </xf>
    <xf numFmtId="0" fontId="12" fillId="0" borderId="0" xfId="0" applyFont="1" applyAlignment="1" applyProtection="1">
      <alignment horizontal="right" vertical="center"/>
      <protection locked="0"/>
    </xf>
    <xf numFmtId="0" fontId="133" fillId="0" borderId="28" xfId="0" applyFont="1" applyBorder="1" applyAlignment="1" applyProtection="1">
      <alignment vertical="center" wrapText="1"/>
      <protection locked="0"/>
    </xf>
    <xf numFmtId="43" fontId="95" fillId="5" borderId="0" xfId="4" applyFont="1" applyFill="1" applyBorder="1" applyAlignment="1" applyProtection="1">
      <alignment horizontal="right" vertical="center"/>
      <protection locked="0"/>
    </xf>
    <xf numFmtId="49" fontId="4" fillId="2" borderId="34" xfId="3" applyNumberFormat="1" applyFont="1" applyFill="1" applyBorder="1" applyAlignment="1" applyProtection="1">
      <alignment horizontal="center"/>
      <protection locked="0"/>
    </xf>
    <xf numFmtId="49" fontId="4" fillId="2" borderId="51" xfId="3" applyNumberFormat="1" applyFont="1" applyFill="1" applyBorder="1" applyAlignment="1" applyProtection="1">
      <alignment horizontal="center"/>
      <protection locked="0"/>
    </xf>
    <xf numFmtId="49" fontId="12" fillId="2" borderId="50" xfId="3" applyNumberFormat="1" applyFont="1" applyFill="1" applyBorder="1" applyAlignment="1" applyProtection="1">
      <alignment horizontal="center" vertical="center"/>
      <protection locked="0"/>
    </xf>
    <xf numFmtId="0" fontId="7" fillId="2" borderId="70" xfId="0" applyFont="1" applyFill="1" applyBorder="1" applyAlignment="1" applyProtection="1">
      <alignment horizontal="left" wrapText="1"/>
      <protection locked="0"/>
    </xf>
    <xf numFmtId="43" fontId="133" fillId="0" borderId="0" xfId="3" applyFont="1" applyFill="1" applyBorder="1" applyAlignment="1" applyProtection="1">
      <alignment vertical="center"/>
      <protection locked="0"/>
    </xf>
    <xf numFmtId="43" fontId="147" fillId="0" borderId="0" xfId="3" applyFont="1" applyFill="1" applyBorder="1" applyAlignment="1" applyProtection="1">
      <alignment vertical="center"/>
      <protection locked="0"/>
    </xf>
    <xf numFmtId="166" fontId="12" fillId="0" borderId="38" xfId="3" applyNumberFormat="1" applyFont="1" applyFill="1" applyBorder="1" applyAlignment="1" applyProtection="1">
      <alignment vertical="center"/>
      <protection locked="0"/>
    </xf>
    <xf numFmtId="166" fontId="9" fillId="10" borderId="74" xfId="3" applyNumberFormat="1" applyFont="1" applyFill="1" applyBorder="1" applyAlignment="1" applyProtection="1">
      <alignment horizontal="center" vertical="center"/>
      <protection locked="0"/>
    </xf>
    <xf numFmtId="166" fontId="12" fillId="0" borderId="0" xfId="3" applyNumberFormat="1" applyFont="1" applyBorder="1" applyAlignment="1" applyProtection="1">
      <alignment vertical="center"/>
      <protection locked="0"/>
    </xf>
    <xf numFmtId="166" fontId="9" fillId="10" borderId="76" xfId="3" applyNumberFormat="1" applyFont="1" applyFill="1" applyBorder="1" applyAlignment="1" applyProtection="1">
      <alignment vertical="center"/>
      <protection locked="0"/>
    </xf>
    <xf numFmtId="166" fontId="95" fillId="0" borderId="26" xfId="3" applyNumberFormat="1" applyFont="1" applyFill="1" applyBorder="1" applyAlignment="1" applyProtection="1">
      <alignment horizontal="right" vertical="center" wrapText="1"/>
      <protection locked="0"/>
    </xf>
    <xf numFmtId="166" fontId="9" fillId="0" borderId="0" xfId="3" applyNumberFormat="1" applyFont="1" applyFill="1" applyBorder="1" applyAlignment="1" applyProtection="1">
      <alignment vertical="center"/>
      <protection locked="0"/>
    </xf>
    <xf numFmtId="166" fontId="94" fillId="0" borderId="26" xfId="3" applyNumberFormat="1" applyFont="1" applyBorder="1" applyAlignment="1" applyProtection="1">
      <alignment vertical="center" wrapText="1"/>
      <protection locked="0"/>
    </xf>
    <xf numFmtId="166" fontId="31" fillId="10" borderId="76" xfId="3" applyNumberFormat="1" applyFont="1" applyFill="1" applyBorder="1" applyAlignment="1" applyProtection="1">
      <alignment vertical="center"/>
      <protection locked="0"/>
    </xf>
    <xf numFmtId="166" fontId="11" fillId="0" borderId="17" xfId="0" applyNumberFormat="1" applyFont="1" applyBorder="1" applyAlignment="1" applyProtection="1">
      <alignment vertical="center"/>
      <protection locked="0"/>
    </xf>
    <xf numFmtId="167" fontId="141" fillId="0" borderId="42" xfId="3" applyNumberFormat="1" applyFont="1" applyFill="1" applyBorder="1" applyAlignment="1" applyProtection="1">
      <alignment horizontal="right" vertical="center"/>
      <protection locked="0"/>
    </xf>
    <xf numFmtId="167" fontId="133" fillId="0" borderId="43" xfId="3" applyNumberFormat="1" applyFont="1" applyFill="1" applyBorder="1" applyAlignment="1" applyProtection="1">
      <alignment horizontal="right" vertical="center"/>
      <protection locked="0"/>
    </xf>
    <xf numFmtId="167" fontId="133" fillId="0" borderId="0" xfId="3" applyNumberFormat="1" applyFont="1" applyFill="1" applyBorder="1" applyAlignment="1" applyProtection="1">
      <alignment horizontal="right" vertical="center"/>
      <protection locked="0"/>
    </xf>
    <xf numFmtId="167" fontId="134" fillId="0" borderId="0" xfId="3" applyNumberFormat="1" applyFont="1" applyFill="1" applyBorder="1" applyAlignment="1" applyProtection="1">
      <alignment horizontal="right" vertical="center"/>
      <protection locked="0"/>
    </xf>
    <xf numFmtId="167" fontId="134" fillId="0" borderId="0" xfId="3" applyNumberFormat="1" applyFont="1" applyFill="1" applyBorder="1" applyAlignment="1" applyProtection="1">
      <alignment horizontal="right" vertical="center" wrapText="1"/>
      <protection locked="0"/>
    </xf>
    <xf numFmtId="167" fontId="133" fillId="0" borderId="30" xfId="3" applyNumberFormat="1" applyFont="1" applyBorder="1" applyAlignment="1" applyProtection="1">
      <alignment vertical="center" wrapText="1"/>
      <protection locked="0"/>
    </xf>
    <xf numFmtId="167" fontId="133" fillId="0" borderId="44" xfId="3" applyNumberFormat="1" applyFont="1" applyBorder="1" applyAlignment="1" applyProtection="1">
      <alignment vertical="center" wrapText="1"/>
      <protection locked="0"/>
    </xf>
    <xf numFmtId="167" fontId="139" fillId="0" borderId="39" xfId="3" applyNumberFormat="1" applyFont="1" applyBorder="1" applyAlignment="1" applyProtection="1">
      <alignment horizontal="right" vertical="center"/>
      <protection locked="0"/>
    </xf>
    <xf numFmtId="167" fontId="17" fillId="0" borderId="43" xfId="3" applyNumberFormat="1" applyFont="1" applyBorder="1" applyAlignment="1" applyProtection="1">
      <alignment vertical="center"/>
      <protection locked="0"/>
    </xf>
    <xf numFmtId="167" fontId="17" fillId="0" borderId="0" xfId="3" applyNumberFormat="1" applyFont="1" applyBorder="1" applyAlignment="1" applyProtection="1">
      <alignment vertical="center"/>
      <protection locked="0"/>
    </xf>
    <xf numFmtId="167" fontId="4" fillId="0" borderId="0" xfId="3" applyNumberFormat="1" applyFont="1" applyFill="1" applyBorder="1" applyAlignment="1" applyProtection="1">
      <alignment vertical="center"/>
      <protection locked="0"/>
    </xf>
    <xf numFmtId="167" fontId="17" fillId="7" borderId="0" xfId="3" applyNumberFormat="1" applyFont="1" applyFill="1" applyBorder="1" applyAlignment="1" applyProtection="1">
      <alignment vertical="center"/>
      <protection locked="0"/>
    </xf>
    <xf numFmtId="167" fontId="17" fillId="0" borderId="43" xfId="3" applyNumberFormat="1" applyFont="1" applyBorder="1" applyProtection="1">
      <protection locked="0"/>
    </xf>
    <xf numFmtId="167" fontId="17" fillId="0" borderId="0" xfId="3" applyNumberFormat="1" applyFont="1" applyBorder="1" applyProtection="1">
      <protection locked="0"/>
    </xf>
    <xf numFmtId="167" fontId="12" fillId="0" borderId="0" xfId="3" applyNumberFormat="1" applyFont="1" applyFill="1" applyBorder="1" applyAlignment="1" applyProtection="1">
      <alignment vertical="center"/>
      <protection locked="0"/>
    </xf>
    <xf numFmtId="167" fontId="17" fillId="0" borderId="0" xfId="2" applyNumberFormat="1" applyFont="1" applyAlignment="1" applyProtection="1">
      <alignment vertical="center"/>
      <protection locked="0"/>
    </xf>
    <xf numFmtId="167" fontId="17" fillId="0" borderId="119" xfId="3" applyNumberFormat="1" applyFont="1" applyBorder="1" applyProtection="1">
      <protection locked="0"/>
    </xf>
    <xf numFmtId="167" fontId="17" fillId="0" borderId="17" xfId="3" applyNumberFormat="1" applyFont="1" applyBorder="1" applyProtection="1">
      <protection locked="0"/>
    </xf>
    <xf numFmtId="167" fontId="17" fillId="0" borderId="17" xfId="3" applyNumberFormat="1" applyFont="1" applyBorder="1" applyAlignment="1" applyProtection="1">
      <alignment vertical="center"/>
      <protection locked="0"/>
    </xf>
    <xf numFmtId="167" fontId="17" fillId="7" borderId="17" xfId="3" applyNumberFormat="1" applyFont="1" applyFill="1" applyBorder="1" applyAlignment="1" applyProtection="1">
      <alignment vertical="center"/>
      <protection locked="0"/>
    </xf>
    <xf numFmtId="167" fontId="133" fillId="0" borderId="0" xfId="2" applyNumberFormat="1" applyFont="1" applyAlignment="1" applyProtection="1">
      <alignment horizontal="right" vertical="center"/>
      <protection locked="0"/>
    </xf>
    <xf numFmtId="167" fontId="12" fillId="0" borderId="0" xfId="4" applyNumberFormat="1" applyFont="1" applyFill="1" applyBorder="1" applyAlignment="1" applyProtection="1">
      <alignment horizontal="center" vertical="center"/>
      <protection locked="0"/>
    </xf>
    <xf numFmtId="167" fontId="12" fillId="0" borderId="0" xfId="2" applyNumberFormat="1" applyFont="1" applyAlignment="1" applyProtection="1">
      <alignment horizontal="center" vertical="center"/>
      <protection locked="0"/>
    </xf>
    <xf numFmtId="167" fontId="12" fillId="0" borderId="0" xfId="2" applyNumberFormat="1" applyFont="1" applyAlignment="1" applyProtection="1">
      <alignment vertical="center"/>
      <protection locked="0"/>
    </xf>
    <xf numFmtId="167" fontId="133" fillId="0" borderId="0" xfId="8" applyNumberFormat="1" applyFont="1" applyBorder="1" applyAlignment="1" applyProtection="1">
      <alignment horizontal="right" vertical="center"/>
      <protection locked="0"/>
    </xf>
    <xf numFmtId="167" fontId="133" fillId="0" borderId="0" xfId="8" applyNumberFormat="1" applyFont="1" applyFill="1" applyBorder="1" applyAlignment="1" applyProtection="1">
      <alignment horizontal="right" vertical="center"/>
      <protection locked="0"/>
    </xf>
    <xf numFmtId="167" fontId="133" fillId="0" borderId="0" xfId="8" applyNumberFormat="1" applyFont="1" applyFill="1" applyBorder="1" applyAlignment="1" applyProtection="1">
      <alignment horizontal="center" vertical="center"/>
      <protection locked="0"/>
    </xf>
    <xf numFmtId="167" fontId="12" fillId="0" borderId="9" xfId="0" applyNumberFormat="1" applyFont="1" applyBorder="1" applyAlignment="1" applyProtection="1">
      <alignment horizontal="right" vertical="center"/>
      <protection locked="0"/>
    </xf>
    <xf numFmtId="167" fontId="12" fillId="0" borderId="69" xfId="8" applyNumberFormat="1" applyFont="1" applyFill="1" applyBorder="1" applyAlignment="1" applyProtection="1">
      <alignment horizontal="center" vertical="center"/>
      <protection locked="0"/>
    </xf>
    <xf numFmtId="167" fontId="12" fillId="0" borderId="42" xfId="2" applyNumberFormat="1" applyFont="1" applyBorder="1" applyAlignment="1" applyProtection="1">
      <alignment horizontal="center" vertical="center"/>
      <protection locked="0"/>
    </xf>
    <xf numFmtId="166" fontId="32" fillId="0" borderId="0" xfId="0" applyNumberFormat="1" applyFont="1"/>
    <xf numFmtId="166" fontId="133" fillId="0" borderId="0" xfId="0" applyNumberFormat="1" applyFont="1" applyAlignment="1" applyProtection="1">
      <alignment vertical="center"/>
      <protection locked="0"/>
    </xf>
    <xf numFmtId="166" fontId="146" fillId="0" borderId="0" xfId="0" applyNumberFormat="1" applyFont="1"/>
    <xf numFmtId="167" fontId="9" fillId="9" borderId="58" xfId="3" applyNumberFormat="1" applyFont="1" applyFill="1" applyBorder="1" applyAlignment="1" applyProtection="1">
      <alignment horizontal="center" vertical="center"/>
      <protection locked="0"/>
    </xf>
    <xf numFmtId="167" fontId="9" fillId="9" borderId="24" xfId="3" applyNumberFormat="1" applyFont="1" applyFill="1" applyBorder="1" applyAlignment="1" applyProtection="1">
      <alignment horizontal="center" vertical="center"/>
      <protection locked="0"/>
    </xf>
    <xf numFmtId="167" fontId="12" fillId="0" borderId="0" xfId="3" applyNumberFormat="1" applyFont="1" applyBorder="1" applyAlignment="1" applyProtection="1">
      <alignment vertical="center"/>
      <protection locked="0"/>
    </xf>
    <xf numFmtId="167" fontId="9" fillId="10" borderId="74" xfId="3" applyNumberFormat="1" applyFont="1" applyFill="1" applyBorder="1" applyAlignment="1" applyProtection="1">
      <alignment horizontal="center" vertical="center"/>
      <protection locked="0"/>
    </xf>
    <xf numFmtId="167" fontId="12" fillId="0" borderId="0" xfId="3" applyNumberFormat="1" applyFont="1" applyBorder="1" applyAlignment="1" applyProtection="1">
      <alignment horizontal="center" vertical="center"/>
      <protection locked="0"/>
    </xf>
    <xf numFmtId="167" fontId="12" fillId="0" borderId="0" xfId="3" applyNumberFormat="1" applyFont="1" applyFill="1" applyBorder="1" applyAlignment="1" applyProtection="1">
      <alignment horizontal="center" vertical="center"/>
      <protection locked="0"/>
    </xf>
    <xf numFmtId="167" fontId="12" fillId="0" borderId="26" xfId="3" applyNumberFormat="1" applyFont="1" applyBorder="1" applyAlignment="1" applyProtection="1">
      <alignment horizontal="center" vertical="center"/>
      <protection locked="0"/>
    </xf>
    <xf numFmtId="167" fontId="17" fillId="0" borderId="0" xfId="0" applyNumberFormat="1" applyFont="1" applyAlignment="1" applyProtection="1">
      <alignment vertical="center"/>
      <protection locked="0"/>
    </xf>
    <xf numFmtId="167" fontId="133" fillId="0" borderId="66" xfId="3" applyNumberFormat="1" applyFont="1" applyBorder="1" applyAlignment="1" applyProtection="1">
      <alignment horizontal="right" vertical="center"/>
      <protection locked="0"/>
    </xf>
    <xf numFmtId="167" fontId="133" fillId="0" borderId="0" xfId="3" applyNumberFormat="1" applyFont="1" applyBorder="1" applyAlignment="1" applyProtection="1">
      <alignment horizontal="right" vertical="center"/>
      <protection locked="0"/>
    </xf>
    <xf numFmtId="167" fontId="19" fillId="0" borderId="1" xfId="3" applyNumberFormat="1" applyFont="1" applyFill="1" applyBorder="1" applyAlignment="1" applyProtection="1">
      <alignment vertical="center"/>
      <protection locked="0"/>
    </xf>
    <xf numFmtId="167" fontId="19" fillId="0" borderId="0" xfId="3" applyNumberFormat="1" applyFont="1" applyFill="1" applyBorder="1" applyAlignment="1" applyProtection="1">
      <alignment vertical="center"/>
      <protection locked="0"/>
    </xf>
    <xf numFmtId="167" fontId="17" fillId="0" borderId="0" xfId="3" applyNumberFormat="1" applyFont="1" applyFill="1" applyBorder="1" applyAlignment="1" applyProtection="1">
      <alignment vertical="center"/>
      <protection locked="0"/>
    </xf>
    <xf numFmtId="167" fontId="12" fillId="0" borderId="0" xfId="3" applyNumberFormat="1" applyFont="1" applyBorder="1" applyAlignment="1" applyProtection="1">
      <alignment horizontal="right" vertical="center" wrapText="1"/>
      <protection locked="0"/>
    </xf>
    <xf numFmtId="167" fontId="19" fillId="0" borderId="0" xfId="3" applyNumberFormat="1" applyFont="1" applyBorder="1" applyAlignment="1" applyProtection="1">
      <alignment vertical="center"/>
      <protection locked="0"/>
    </xf>
    <xf numFmtId="167" fontId="12" fillId="0" borderId="75" xfId="3" applyNumberFormat="1" applyFont="1" applyFill="1" applyBorder="1" applyAlignment="1" applyProtection="1">
      <alignment horizontal="right" vertical="center"/>
      <protection locked="0"/>
    </xf>
    <xf numFmtId="167" fontId="12" fillId="6" borderId="121" xfId="3" applyNumberFormat="1" applyFont="1" applyFill="1" applyBorder="1" applyAlignment="1" applyProtection="1">
      <alignment horizontal="right" vertical="center"/>
      <protection locked="0"/>
    </xf>
    <xf numFmtId="167" fontId="12" fillId="0" borderId="0" xfId="3" applyNumberFormat="1" applyFont="1" applyBorder="1" applyAlignment="1" applyProtection="1">
      <alignment horizontal="left" vertical="top"/>
      <protection locked="0"/>
    </xf>
    <xf numFmtId="167" fontId="17" fillId="0" borderId="0" xfId="3" applyNumberFormat="1" applyFont="1" applyBorder="1" applyAlignment="1" applyProtection="1">
      <alignment horizontal="left" vertical="top"/>
      <protection locked="0"/>
    </xf>
    <xf numFmtId="167" fontId="19" fillId="0" borderId="0" xfId="3" applyNumberFormat="1" applyFont="1" applyBorder="1" applyAlignment="1" applyProtection="1">
      <alignment horizontal="left" vertical="top"/>
      <protection locked="0"/>
    </xf>
    <xf numFmtId="167" fontId="19" fillId="0" borderId="0" xfId="3" applyNumberFormat="1" applyFont="1" applyFill="1" applyBorder="1" applyAlignment="1" applyProtection="1">
      <alignment horizontal="left" vertical="top"/>
      <protection locked="0"/>
    </xf>
    <xf numFmtId="167" fontId="17" fillId="7" borderId="0" xfId="3" applyNumberFormat="1" applyFont="1" applyFill="1" applyBorder="1" applyAlignment="1" applyProtection="1">
      <alignment horizontal="left" vertical="top"/>
      <protection locked="0"/>
    </xf>
    <xf numFmtId="167" fontId="133" fillId="0" borderId="0" xfId="4" applyNumberFormat="1" applyFont="1" applyFill="1" applyBorder="1" applyAlignment="1" applyProtection="1">
      <alignment horizontal="right" vertical="center"/>
      <protection locked="0"/>
    </xf>
    <xf numFmtId="167" fontId="12" fillId="0" borderId="9" xfId="15" applyNumberFormat="1" applyFont="1" applyFill="1" applyBorder="1" applyAlignment="1" applyProtection="1">
      <alignment horizontal="center" vertical="center" wrapText="1"/>
      <protection locked="0"/>
    </xf>
    <xf numFmtId="167" fontId="133" fillId="0" borderId="30" xfId="3" applyNumberFormat="1" applyFont="1" applyBorder="1" applyAlignment="1" applyProtection="1">
      <alignment vertical="center"/>
      <protection locked="0"/>
    </xf>
    <xf numFmtId="167" fontId="17" fillId="0" borderId="9" xfId="16" applyNumberFormat="1" applyFont="1" applyBorder="1" applyAlignment="1" applyProtection="1">
      <alignment horizontal="center" vertical="center"/>
      <protection locked="0"/>
    </xf>
    <xf numFmtId="167" fontId="4" fillId="62" borderId="9" xfId="16" applyNumberFormat="1" applyFont="1" applyFill="1" applyBorder="1" applyAlignment="1" applyProtection="1">
      <alignment horizontal="center" vertical="center"/>
      <protection locked="0"/>
    </xf>
    <xf numFmtId="167" fontId="147" fillId="0" borderId="69" xfId="16" applyNumberFormat="1" applyFont="1" applyBorder="1" applyAlignment="1" applyProtection="1">
      <alignment vertical="center"/>
      <protection locked="0"/>
    </xf>
    <xf numFmtId="167" fontId="46" fillId="0" borderId="0" xfId="3" applyNumberFormat="1" applyFont="1" applyFill="1" applyBorder="1" applyAlignment="1" applyProtection="1">
      <alignment vertical="center"/>
      <protection locked="0"/>
    </xf>
    <xf numFmtId="167" fontId="102" fillId="6" borderId="120" xfId="3" applyNumberFormat="1" applyFont="1" applyFill="1" applyBorder="1" applyAlignment="1" applyProtection="1">
      <alignment vertical="center"/>
      <protection locked="0"/>
    </xf>
    <xf numFmtId="167" fontId="46" fillId="0" borderId="0" xfId="3" applyNumberFormat="1" applyFont="1" applyBorder="1" applyAlignment="1" applyProtection="1">
      <alignment vertical="center"/>
      <protection locked="0"/>
    </xf>
    <xf numFmtId="167" fontId="15" fillId="0" borderId="0" xfId="3" applyNumberFormat="1" applyFont="1" applyBorder="1" applyAlignment="1" applyProtection="1">
      <alignment vertical="center"/>
      <protection locked="0"/>
    </xf>
    <xf numFmtId="167" fontId="31" fillId="0" borderId="17" xfId="3" applyNumberFormat="1" applyFont="1" applyBorder="1" applyProtection="1">
      <protection locked="0"/>
    </xf>
    <xf numFmtId="167" fontId="46" fillId="0" borderId="17" xfId="3" applyNumberFormat="1" applyFont="1" applyBorder="1" applyProtection="1">
      <protection locked="0"/>
    </xf>
    <xf numFmtId="167" fontId="15" fillId="0" borderId="17" xfId="3" applyNumberFormat="1" applyFont="1" applyBorder="1" applyProtection="1">
      <protection locked="0"/>
    </xf>
    <xf numFmtId="167" fontId="52" fillId="2" borderId="41" xfId="3" applyNumberFormat="1" applyFont="1" applyFill="1" applyBorder="1" applyAlignment="1" applyProtection="1">
      <alignment horizontal="center"/>
      <protection locked="0"/>
    </xf>
    <xf numFmtId="167" fontId="12" fillId="0" borderId="40" xfId="17" applyNumberFormat="1" applyFont="1" applyBorder="1" applyAlignment="1" applyProtection="1">
      <alignment horizontal="center" vertical="center" wrapText="1"/>
      <protection locked="0"/>
    </xf>
    <xf numFmtId="167" fontId="9" fillId="2" borderId="20" xfId="3" applyNumberFormat="1" applyFont="1" applyFill="1" applyBorder="1" applyAlignment="1" applyProtection="1">
      <alignment horizontal="center" textRotation="90" wrapText="1"/>
      <protection locked="0"/>
    </xf>
    <xf numFmtId="167" fontId="9" fillId="11" borderId="64" xfId="2" applyNumberFormat="1" applyFont="1" applyFill="1" applyBorder="1" applyAlignment="1" applyProtection="1">
      <alignment horizontal="center" textRotation="90" wrapText="1"/>
      <protection locked="0"/>
    </xf>
    <xf numFmtId="167" fontId="9" fillId="9" borderId="23" xfId="3" applyNumberFormat="1" applyFont="1" applyFill="1" applyBorder="1" applyAlignment="1" applyProtection="1">
      <alignment horizontal="right" vertical="center" wrapText="1"/>
      <protection locked="0"/>
    </xf>
    <xf numFmtId="167" fontId="9" fillId="9" borderId="58" xfId="3" applyNumberFormat="1" applyFont="1" applyFill="1" applyBorder="1" applyAlignment="1" applyProtection="1">
      <alignment horizontal="right" vertical="center"/>
      <protection locked="0"/>
    </xf>
    <xf numFmtId="167" fontId="9" fillId="9" borderId="24" xfId="3" applyNumberFormat="1" applyFont="1" applyFill="1" applyBorder="1" applyAlignment="1" applyProtection="1">
      <alignment horizontal="right" vertical="center"/>
      <protection locked="0"/>
    </xf>
    <xf numFmtId="167" fontId="9" fillId="9" borderId="20" xfId="3" applyNumberFormat="1" applyFont="1" applyFill="1" applyBorder="1" applyAlignment="1" applyProtection="1">
      <alignment horizontal="right" vertical="center"/>
      <protection locked="0"/>
    </xf>
    <xf numFmtId="167" fontId="9" fillId="9" borderId="64" xfId="17" applyNumberFormat="1" applyFont="1" applyFill="1" applyBorder="1" applyAlignment="1" applyProtection="1">
      <alignment horizontal="right" vertical="center"/>
      <protection locked="0"/>
    </xf>
    <xf numFmtId="167" fontId="9" fillId="9" borderId="57" xfId="3" applyNumberFormat="1" applyFont="1" applyFill="1" applyBorder="1" applyAlignment="1" applyProtection="1">
      <alignment horizontal="right" vertical="center"/>
      <protection locked="0"/>
    </xf>
    <xf numFmtId="167" fontId="9" fillId="9" borderId="23" xfId="3" applyNumberFormat="1" applyFont="1" applyFill="1" applyBorder="1" applyAlignment="1" applyProtection="1">
      <alignment horizontal="right" vertical="center"/>
      <protection locked="0"/>
    </xf>
    <xf numFmtId="167" fontId="12" fillId="0" borderId="5" xfId="3" applyNumberFormat="1" applyFont="1" applyBorder="1" applyAlignment="1" applyProtection="1">
      <alignment vertical="center" wrapText="1"/>
      <protection locked="0"/>
    </xf>
    <xf numFmtId="167" fontId="12" fillId="0" borderId="5" xfId="3" applyNumberFormat="1" applyFont="1" applyBorder="1" applyAlignment="1" applyProtection="1">
      <alignment vertical="center"/>
      <protection locked="0"/>
    </xf>
    <xf numFmtId="167" fontId="14" fillId="0" borderId="5" xfId="3" applyNumberFormat="1" applyFont="1" applyBorder="1" applyAlignment="1" applyProtection="1">
      <alignment vertical="center"/>
      <protection locked="0"/>
    </xf>
    <xf numFmtId="167" fontId="14" fillId="0" borderId="5" xfId="2" applyNumberFormat="1" applyFont="1" applyBorder="1" applyAlignment="1" applyProtection="1">
      <alignment vertical="center"/>
      <protection locked="0"/>
    </xf>
    <xf numFmtId="167" fontId="12" fillId="0" borderId="2" xfId="3" applyNumberFormat="1" applyFont="1" applyBorder="1" applyAlignment="1" applyProtection="1">
      <alignment vertical="center" wrapText="1"/>
      <protection locked="0"/>
    </xf>
    <xf numFmtId="167" fontId="12" fillId="0" borderId="2" xfId="3" applyNumberFormat="1" applyFont="1" applyBorder="1" applyAlignment="1" applyProtection="1">
      <alignment vertical="center"/>
      <protection locked="0"/>
    </xf>
    <xf numFmtId="167" fontId="14" fillId="0" borderId="2" xfId="3" applyNumberFormat="1" applyFont="1" applyBorder="1" applyAlignment="1" applyProtection="1">
      <alignment vertical="center"/>
      <protection locked="0"/>
    </xf>
    <xf numFmtId="167" fontId="14" fillId="0" borderId="2" xfId="2" applyNumberFormat="1" applyFont="1" applyBorder="1" applyAlignment="1" applyProtection="1">
      <alignment vertical="center"/>
      <protection locked="0"/>
    </xf>
    <xf numFmtId="167" fontId="4" fillId="8" borderId="20" xfId="3" applyNumberFormat="1" applyFont="1" applyFill="1" applyBorder="1" applyAlignment="1" applyProtection="1">
      <alignment vertical="center"/>
      <protection locked="0"/>
    </xf>
    <xf numFmtId="167" fontId="4" fillId="8" borderId="23" xfId="3" applyNumberFormat="1" applyFont="1" applyFill="1" applyBorder="1" applyAlignment="1" applyProtection="1">
      <alignment vertical="center"/>
      <protection locked="0"/>
    </xf>
    <xf numFmtId="167" fontId="4" fillId="8" borderId="24" xfId="3" applyNumberFormat="1" applyFont="1" applyFill="1" applyBorder="1" applyAlignment="1" applyProtection="1">
      <alignment vertical="center"/>
      <protection locked="0"/>
    </xf>
    <xf numFmtId="167" fontId="4" fillId="6" borderId="17" xfId="3" applyNumberFormat="1" applyFont="1" applyFill="1" applyBorder="1" applyAlignment="1" applyProtection="1">
      <alignment horizontal="center" vertical="center" wrapText="1"/>
      <protection locked="0"/>
    </xf>
    <xf numFmtId="167" fontId="4" fillId="6" borderId="17" xfId="3" applyNumberFormat="1" applyFont="1" applyFill="1" applyBorder="1" applyAlignment="1" applyProtection="1">
      <alignment vertical="center"/>
      <protection locked="0"/>
    </xf>
    <xf numFmtId="167" fontId="17" fillId="6" borderId="17" xfId="3" applyNumberFormat="1" applyFont="1" applyFill="1" applyBorder="1" applyAlignment="1" applyProtection="1">
      <alignment horizontal="right" vertical="center" wrapText="1"/>
      <protection locked="0"/>
    </xf>
    <xf numFmtId="167" fontId="12" fillId="0" borderId="100" xfId="3" applyNumberFormat="1" applyFont="1" applyBorder="1" applyAlignment="1" applyProtection="1">
      <alignment horizontal="right" vertical="center"/>
      <protection locked="0"/>
    </xf>
    <xf numFmtId="167" fontId="12" fillId="0" borderId="101" xfId="3" applyNumberFormat="1" applyFont="1" applyBorder="1" applyAlignment="1" applyProtection="1">
      <alignment horizontal="right" vertical="center"/>
      <protection locked="0"/>
    </xf>
    <xf numFmtId="167" fontId="12" fillId="0" borderId="102" xfId="3" applyNumberFormat="1" applyFont="1" applyBorder="1" applyAlignment="1" applyProtection="1">
      <alignment horizontal="right" vertical="center"/>
      <protection locked="0"/>
    </xf>
    <xf numFmtId="167" fontId="22" fillId="0" borderId="0" xfId="27" applyNumberFormat="1" applyFont="1" applyAlignment="1" applyProtection="1">
      <alignment vertical="center"/>
      <protection locked="0"/>
    </xf>
    <xf numFmtId="167" fontId="9" fillId="0" borderId="0" xfId="3" applyNumberFormat="1" applyFont="1" applyFill="1" applyBorder="1" applyAlignment="1" applyProtection="1">
      <alignment horizontal="right" vertical="center"/>
      <protection locked="0"/>
    </xf>
    <xf numFmtId="167" fontId="22" fillId="0" borderId="17" xfId="27" applyNumberFormat="1" applyFont="1" applyBorder="1" applyAlignment="1" applyProtection="1">
      <alignment vertical="center"/>
      <protection locked="0"/>
    </xf>
    <xf numFmtId="167" fontId="12" fillId="0" borderId="107" xfId="3" applyNumberFormat="1" applyFont="1" applyBorder="1" applyAlignment="1" applyProtection="1">
      <alignment horizontal="right" vertical="center"/>
      <protection locked="0"/>
    </xf>
    <xf numFmtId="167" fontId="12" fillId="0" borderId="108" xfId="3" applyNumberFormat="1" applyFont="1" applyBorder="1" applyAlignment="1" applyProtection="1">
      <alignment horizontal="right" vertical="center"/>
      <protection locked="0"/>
    </xf>
    <xf numFmtId="167" fontId="12" fillId="0" borderId="103" xfId="3" applyNumberFormat="1" applyFont="1" applyBorder="1" applyAlignment="1" applyProtection="1">
      <alignment horizontal="right" vertical="center"/>
      <protection locked="0"/>
    </xf>
    <xf numFmtId="166" fontId="22" fillId="11" borderId="107" xfId="27" applyNumberFormat="1" applyFont="1" applyFill="1" applyBorder="1" applyAlignment="1" applyProtection="1">
      <alignment vertical="center"/>
      <protection locked="0"/>
    </xf>
    <xf numFmtId="166" fontId="22" fillId="11" borderId="108" xfId="27" applyNumberFormat="1" applyFont="1" applyFill="1" applyBorder="1" applyAlignment="1" applyProtection="1">
      <alignment vertical="center"/>
      <protection locked="0"/>
    </xf>
    <xf numFmtId="166" fontId="22" fillId="11" borderId="103" xfId="27" applyNumberFormat="1" applyFont="1" applyFill="1" applyBorder="1" applyAlignment="1" applyProtection="1">
      <alignment vertical="center"/>
      <protection locked="0"/>
    </xf>
    <xf numFmtId="166" fontId="22" fillId="2" borderId="107" xfId="27" applyNumberFormat="1" applyFont="1" applyFill="1" applyBorder="1" applyAlignment="1" applyProtection="1">
      <alignment vertical="center"/>
      <protection locked="0"/>
    </xf>
    <xf numFmtId="166" fontId="22" fillId="2" borderId="108" xfId="27" applyNumberFormat="1" applyFont="1" applyFill="1" applyBorder="1" applyAlignment="1" applyProtection="1">
      <alignment vertical="center"/>
      <protection locked="0"/>
    </xf>
    <xf numFmtId="166" fontId="22" fillId="2" borderId="103" xfId="27" applyNumberFormat="1" applyFont="1" applyFill="1" applyBorder="1" applyAlignment="1" applyProtection="1">
      <alignment vertical="center"/>
      <protection locked="0"/>
    </xf>
    <xf numFmtId="166" fontId="22" fillId="0" borderId="107" xfId="27" applyNumberFormat="1" applyFont="1" applyBorder="1" applyAlignment="1" applyProtection="1">
      <alignment vertical="center"/>
      <protection locked="0"/>
    </xf>
    <xf numFmtId="166" fontId="22" fillId="0" borderId="108" xfId="27" applyNumberFormat="1" applyFont="1" applyBorder="1" applyAlignment="1" applyProtection="1">
      <alignment vertical="center"/>
      <protection locked="0"/>
    </xf>
    <xf numFmtId="166" fontId="22" fillId="0" borderId="103" xfId="27" applyNumberFormat="1" applyFont="1" applyBorder="1" applyAlignment="1" applyProtection="1">
      <alignment vertical="center"/>
      <protection locked="0"/>
    </xf>
    <xf numFmtId="166" fontId="22" fillId="3" borderId="100" xfId="27" applyNumberFormat="1" applyFont="1" applyFill="1" applyBorder="1" applyAlignment="1" applyProtection="1">
      <alignment vertical="center"/>
      <protection locked="0"/>
    </xf>
    <xf numFmtId="166" fontId="22" fillId="3" borderId="101" xfId="27" applyNumberFormat="1" applyFont="1" applyFill="1" applyBorder="1" applyAlignment="1" applyProtection="1">
      <alignment vertical="center"/>
      <protection locked="0"/>
    </xf>
    <xf numFmtId="166" fontId="22" fillId="3" borderId="102" xfId="27" applyNumberFormat="1" applyFont="1" applyFill="1" applyBorder="1" applyAlignment="1" applyProtection="1">
      <alignment vertical="center"/>
      <protection locked="0"/>
    </xf>
    <xf numFmtId="166" fontId="22" fillId="11" borderId="100" xfId="27" applyNumberFormat="1" applyFont="1" applyFill="1" applyBorder="1" applyAlignment="1" applyProtection="1">
      <alignment vertical="center"/>
      <protection locked="0"/>
    </xf>
    <xf numFmtId="166" fontId="22" fillId="11" borderId="101" xfId="27" applyNumberFormat="1" applyFont="1" applyFill="1" applyBorder="1" applyAlignment="1" applyProtection="1">
      <alignment vertical="center"/>
      <protection locked="0"/>
    </xf>
    <xf numFmtId="166" fontId="22" fillId="11" borderId="102" xfId="27" applyNumberFormat="1" applyFont="1" applyFill="1" applyBorder="1" applyAlignment="1" applyProtection="1">
      <alignment vertical="center"/>
      <protection locked="0"/>
    </xf>
    <xf numFmtId="166" fontId="22" fillId="2" borderId="100" xfId="27" applyNumberFormat="1" applyFont="1" applyFill="1" applyBorder="1" applyAlignment="1" applyProtection="1">
      <alignment vertical="center"/>
      <protection locked="0"/>
    </xf>
    <xf numFmtId="166" fontId="22" fillId="2" borderId="101" xfId="27" applyNumberFormat="1" applyFont="1" applyFill="1" applyBorder="1" applyAlignment="1" applyProtection="1">
      <alignment vertical="center"/>
      <protection locked="0"/>
    </xf>
    <xf numFmtId="166" fontId="22" fillId="2" borderId="102" xfId="27" applyNumberFormat="1" applyFont="1" applyFill="1" applyBorder="1" applyAlignment="1" applyProtection="1">
      <alignment vertical="center"/>
      <protection locked="0"/>
    </xf>
    <xf numFmtId="166" fontId="22" fillId="0" borderId="101" xfId="27" applyNumberFormat="1" applyFont="1" applyBorder="1" applyAlignment="1" applyProtection="1">
      <alignment vertical="center"/>
      <protection locked="0"/>
    </xf>
    <xf numFmtId="166" fontId="22" fillId="11" borderId="111" xfId="27" applyNumberFormat="1" applyFont="1" applyFill="1" applyBorder="1" applyAlignment="1" applyProtection="1">
      <alignment vertical="center"/>
      <protection locked="0"/>
    </xf>
    <xf numFmtId="166" fontId="22" fillId="11" borderId="112" xfId="27" applyNumberFormat="1" applyFont="1" applyFill="1" applyBorder="1" applyAlignment="1" applyProtection="1">
      <alignment vertical="center"/>
      <protection locked="0"/>
    </xf>
    <xf numFmtId="166" fontId="22" fillId="11" borderId="113" xfId="27" applyNumberFormat="1" applyFont="1" applyFill="1" applyBorder="1" applyAlignment="1" applyProtection="1">
      <alignment vertical="center"/>
      <protection locked="0"/>
    </xf>
    <xf numFmtId="166" fontId="22" fillId="2" borderId="111" xfId="27" applyNumberFormat="1" applyFont="1" applyFill="1" applyBorder="1" applyAlignment="1" applyProtection="1">
      <alignment vertical="center"/>
      <protection locked="0"/>
    </xf>
    <xf numFmtId="166" fontId="22" fillId="2" borderId="112" xfId="27" applyNumberFormat="1" applyFont="1" applyFill="1" applyBorder="1" applyAlignment="1" applyProtection="1">
      <alignment vertical="center"/>
      <protection locked="0"/>
    </xf>
    <xf numFmtId="166" fontId="22" fillId="2" borderId="113" xfId="27" applyNumberFormat="1" applyFont="1" applyFill="1" applyBorder="1" applyAlignment="1" applyProtection="1">
      <alignment vertical="center"/>
      <protection locked="0"/>
    </xf>
    <xf numFmtId="166" fontId="22" fillId="3" borderId="104" xfId="27" applyNumberFormat="1" applyFont="1" applyFill="1" applyBorder="1" applyAlignment="1" applyProtection="1">
      <alignment vertical="center"/>
      <protection locked="0"/>
    </xf>
    <xf numFmtId="166" fontId="22" fillId="3" borderId="105" xfId="27" applyNumberFormat="1" applyFont="1" applyFill="1" applyBorder="1" applyAlignment="1" applyProtection="1">
      <alignment vertical="center"/>
      <protection locked="0"/>
    </xf>
    <xf numFmtId="166" fontId="22" fillId="3" borderId="106" xfId="27" applyNumberFormat="1" applyFont="1" applyFill="1" applyBorder="1" applyAlignment="1" applyProtection="1">
      <alignment vertical="center"/>
      <protection locked="0"/>
    </xf>
    <xf numFmtId="166" fontId="22" fillId="0" borderId="112" xfId="27" applyNumberFormat="1" applyFont="1" applyBorder="1" applyAlignment="1" applyProtection="1">
      <alignment vertical="center"/>
      <protection locked="0"/>
    </xf>
    <xf numFmtId="166" fontId="21" fillId="9" borderId="114" xfId="27" applyNumberFormat="1" applyFont="1" applyFill="1" applyBorder="1" applyAlignment="1" applyProtection="1">
      <alignment vertical="center"/>
      <protection locked="0"/>
    </xf>
    <xf numFmtId="166" fontId="22" fillId="7" borderId="0" xfId="27" applyNumberFormat="1" applyFont="1" applyFill="1" applyAlignment="1" applyProtection="1">
      <alignment horizontal="center" vertical="center" wrapText="1"/>
      <protection locked="0"/>
    </xf>
    <xf numFmtId="166" fontId="22" fillId="7" borderId="0" xfId="27" applyNumberFormat="1" applyFont="1" applyFill="1" applyAlignment="1" applyProtection="1">
      <alignment vertical="center"/>
      <protection locked="0"/>
    </xf>
    <xf numFmtId="166" fontId="22" fillId="7" borderId="0" xfId="27" applyNumberFormat="1" applyFont="1" applyFill="1" applyAlignment="1" applyProtection="1">
      <alignment horizontal="left" vertical="center"/>
      <protection locked="0"/>
    </xf>
    <xf numFmtId="166" fontId="50" fillId="7" borderId="0" xfId="27" applyNumberFormat="1" applyFont="1" applyFill="1" applyAlignment="1" applyProtection="1">
      <alignment vertical="center"/>
      <protection locked="0"/>
    </xf>
    <xf numFmtId="166" fontId="50" fillId="7" borderId="17" xfId="27" applyNumberFormat="1" applyFont="1" applyFill="1" applyBorder="1" applyAlignment="1" applyProtection="1">
      <alignment vertical="center"/>
      <protection locked="0"/>
    </xf>
    <xf numFmtId="166" fontId="22" fillId="7" borderId="17" xfId="27" applyNumberFormat="1" applyFont="1" applyFill="1" applyBorder="1" applyAlignment="1" applyProtection="1">
      <alignment vertical="center"/>
      <protection locked="0"/>
    </xf>
    <xf numFmtId="166" fontId="22" fillId="3" borderId="107" xfId="27" applyNumberFormat="1" applyFont="1" applyFill="1" applyBorder="1" applyAlignment="1" applyProtection="1">
      <alignment vertical="center"/>
      <protection locked="0"/>
    </xf>
    <xf numFmtId="166" fontId="22" fillId="3" borderId="108" xfId="27" applyNumberFormat="1" applyFont="1" applyFill="1" applyBorder="1" applyAlignment="1" applyProtection="1">
      <alignment vertical="center"/>
      <protection locked="0"/>
    </xf>
    <xf numFmtId="166" fontId="22" fillId="3" borderId="103" xfId="27" applyNumberFormat="1" applyFont="1" applyFill="1" applyBorder="1" applyAlignment="1" applyProtection="1">
      <alignment vertical="center"/>
      <protection locked="0"/>
    </xf>
    <xf numFmtId="166" fontId="22" fillId="0" borderId="100" xfId="27" applyNumberFormat="1" applyFont="1" applyBorder="1" applyAlignment="1" applyProtection="1">
      <alignment vertical="center"/>
      <protection locked="0"/>
    </xf>
    <xf numFmtId="166" fontId="22" fillId="3" borderId="111" xfId="27" applyNumberFormat="1" applyFont="1" applyFill="1" applyBorder="1" applyAlignment="1" applyProtection="1">
      <alignment vertical="center"/>
      <protection locked="0"/>
    </xf>
    <xf numFmtId="166" fontId="22" fillId="3" borderId="112" xfId="27" applyNumberFormat="1" applyFont="1" applyFill="1" applyBorder="1" applyAlignment="1" applyProtection="1">
      <alignment vertical="center"/>
      <protection locked="0"/>
    </xf>
    <xf numFmtId="166" fontId="22" fillId="3" borderId="113" xfId="27" applyNumberFormat="1" applyFont="1" applyFill="1" applyBorder="1" applyAlignment="1" applyProtection="1">
      <alignment vertical="center"/>
      <protection locked="0"/>
    </xf>
    <xf numFmtId="166" fontId="22" fillId="11" borderId="107" xfId="16" applyNumberFormat="1" applyFont="1" applyFill="1" applyBorder="1" applyAlignment="1" applyProtection="1">
      <alignment vertical="center"/>
      <protection locked="0"/>
    </xf>
    <xf numFmtId="166" fontId="22" fillId="11" borderId="108" xfId="16" applyNumberFormat="1" applyFont="1" applyFill="1" applyBorder="1" applyAlignment="1" applyProtection="1">
      <alignment vertical="center"/>
      <protection locked="0"/>
    </xf>
    <xf numFmtId="166" fontId="22" fillId="11" borderId="103" xfId="16" applyNumberFormat="1" applyFont="1" applyFill="1" applyBorder="1" applyAlignment="1" applyProtection="1">
      <alignment vertical="center"/>
      <protection locked="0"/>
    </xf>
    <xf numFmtId="166" fontId="22" fillId="0" borderId="102" xfId="27" applyNumberFormat="1" applyFont="1" applyBorder="1" applyAlignment="1" applyProtection="1">
      <alignment vertical="center"/>
      <protection locked="0"/>
    </xf>
    <xf numFmtId="166" fontId="22" fillId="11" borderId="100" xfId="16" applyNumberFormat="1" applyFont="1" applyFill="1" applyBorder="1" applyAlignment="1" applyProtection="1">
      <alignment vertical="center"/>
      <protection locked="0"/>
    </xf>
    <xf numFmtId="166" fontId="22" fillId="11" borderId="101" xfId="16" applyNumberFormat="1" applyFont="1" applyFill="1" applyBorder="1" applyAlignment="1" applyProtection="1">
      <alignment vertical="center"/>
      <protection locked="0"/>
    </xf>
    <xf numFmtId="166" fontId="22" fillId="11" borderId="102" xfId="16" applyNumberFormat="1" applyFont="1" applyFill="1" applyBorder="1" applyAlignment="1" applyProtection="1">
      <alignment vertical="center"/>
      <protection locked="0"/>
    </xf>
    <xf numFmtId="166" fontId="21" fillId="9" borderId="114" xfId="16" applyNumberFormat="1" applyFont="1" applyFill="1" applyBorder="1" applyAlignment="1" applyProtection="1">
      <alignment vertical="center"/>
      <protection locked="0"/>
    </xf>
    <xf numFmtId="166" fontId="22" fillId="0" borderId="100" xfId="27" applyNumberFormat="1" applyFont="1" applyBorder="1" applyAlignment="1" applyProtection="1">
      <alignment horizontal="right" vertical="center"/>
      <protection locked="0"/>
    </xf>
    <xf numFmtId="166" fontId="22" fillId="0" borderId="101" xfId="27" applyNumberFormat="1" applyFont="1" applyBorder="1" applyAlignment="1" applyProtection="1">
      <alignment horizontal="right" vertical="center"/>
      <protection locked="0"/>
    </xf>
    <xf numFmtId="166" fontId="22" fillId="0" borderId="102" xfId="27" applyNumberFormat="1" applyFont="1" applyBorder="1" applyAlignment="1" applyProtection="1">
      <alignment horizontal="right" vertical="center"/>
      <protection locked="0"/>
    </xf>
    <xf numFmtId="166" fontId="22" fillId="0" borderId="111" xfId="27" applyNumberFormat="1" applyFont="1" applyBorder="1" applyAlignment="1" applyProtection="1">
      <alignment vertical="center"/>
      <protection locked="0"/>
    </xf>
    <xf numFmtId="166" fontId="22" fillId="0" borderId="113" xfId="27" applyNumberFormat="1" applyFont="1" applyBorder="1" applyAlignment="1" applyProtection="1">
      <alignment vertical="center"/>
      <protection locked="0"/>
    </xf>
    <xf numFmtId="166" fontId="77" fillId="0" borderId="0" xfId="0" applyNumberFormat="1" applyFont="1"/>
    <xf numFmtId="166" fontId="125" fillId="48" borderId="85" xfId="29" applyNumberFormat="1" applyFont="1" applyFill="1" applyBorder="1" applyAlignment="1">
      <alignment vertical="center"/>
    </xf>
    <xf numFmtId="166" fontId="125" fillId="48" borderId="82" xfId="29" applyNumberFormat="1" applyFont="1" applyFill="1" applyBorder="1" applyAlignment="1">
      <alignment vertical="center"/>
    </xf>
    <xf numFmtId="166" fontId="125" fillId="49" borderId="78" xfId="29" applyNumberFormat="1" applyFont="1" applyFill="1" applyBorder="1" applyAlignment="1">
      <alignment vertical="center"/>
    </xf>
    <xf numFmtId="166" fontId="125" fillId="49" borderId="85" xfId="29" applyNumberFormat="1" applyFont="1" applyFill="1" applyBorder="1" applyAlignment="1">
      <alignment vertical="center"/>
    </xf>
    <xf numFmtId="166" fontId="125" fillId="49" borderId="95" xfId="29" applyNumberFormat="1" applyFont="1" applyFill="1" applyBorder="1" applyAlignment="1">
      <alignment vertical="center"/>
    </xf>
    <xf numFmtId="166" fontId="125" fillId="50" borderId="85" xfId="29" applyNumberFormat="1" applyFont="1" applyFill="1" applyBorder="1" applyAlignment="1">
      <alignment vertical="center"/>
    </xf>
    <xf numFmtId="166" fontId="125" fillId="50" borderId="82" xfId="29" applyNumberFormat="1" applyFont="1" applyFill="1" applyBorder="1" applyAlignment="1">
      <alignment vertical="center"/>
    </xf>
    <xf numFmtId="167" fontId="121" fillId="0" borderId="0" xfId="18" applyNumberFormat="1" applyFont="1" applyAlignment="1">
      <alignment vertical="center"/>
    </xf>
    <xf numFmtId="167" fontId="121" fillId="0" borderId="30" xfId="18" applyNumberFormat="1" applyFont="1" applyBorder="1" applyAlignment="1">
      <alignment vertical="center"/>
    </xf>
    <xf numFmtId="167" fontId="16" fillId="0" borderId="0" xfId="18" applyNumberFormat="1" applyFont="1" applyAlignment="1" applyProtection="1">
      <alignment horizontal="left" vertical="center"/>
      <protection locked="0"/>
    </xf>
    <xf numFmtId="167" fontId="4" fillId="0" borderId="0" xfId="18" applyNumberFormat="1" applyFont="1" applyAlignment="1" applyProtection="1">
      <alignment horizontal="center" vertical="center"/>
      <protection locked="0"/>
    </xf>
    <xf numFmtId="167" fontId="16" fillId="0" borderId="0" xfId="18" applyNumberFormat="1" applyFont="1" applyAlignment="1" applyProtection="1">
      <alignment horizontal="center" vertical="center"/>
      <protection locked="0"/>
    </xf>
    <xf numFmtId="167" fontId="102" fillId="0" borderId="0" xfId="0" applyNumberFormat="1" applyFont="1" applyAlignment="1">
      <alignment vertical="center"/>
    </xf>
    <xf numFmtId="167" fontId="4" fillId="0" borderId="0" xfId="18" applyNumberFormat="1" applyFont="1" applyAlignment="1">
      <alignment vertical="center"/>
    </xf>
    <xf numFmtId="167" fontId="16" fillId="0" borderId="0" xfId="18" applyNumberFormat="1" applyFont="1" applyAlignment="1">
      <alignment horizontal="left" vertical="center"/>
    </xf>
    <xf numFmtId="167" fontId="4" fillId="0" borderId="0" xfId="18" applyNumberFormat="1" applyFont="1" applyAlignment="1">
      <alignment horizontal="center" vertical="center"/>
    </xf>
    <xf numFmtId="167" fontId="16" fillId="0" borderId="0" xfId="18" applyNumberFormat="1" applyFont="1" applyAlignment="1">
      <alignment horizontal="center" vertical="center"/>
    </xf>
    <xf numFmtId="167" fontId="125" fillId="34" borderId="2" xfId="18" applyNumberFormat="1" applyFont="1" applyFill="1" applyBorder="1" applyAlignment="1">
      <alignment horizontal="center" vertical="center"/>
    </xf>
    <xf numFmtId="167" fontId="125" fillId="47" borderId="22" xfId="29" applyNumberFormat="1" applyFont="1" applyFill="1" applyBorder="1" applyAlignment="1" applyProtection="1">
      <alignment vertical="center"/>
    </xf>
    <xf numFmtId="167" fontId="125" fillId="47" borderId="23" xfId="29" applyNumberFormat="1" applyFont="1" applyFill="1" applyBorder="1" applyAlignment="1" applyProtection="1">
      <alignment vertical="center"/>
    </xf>
    <xf numFmtId="167" fontId="125" fillId="47" borderId="24" xfId="29" applyNumberFormat="1" applyFont="1" applyFill="1" applyBorder="1" applyAlignment="1" applyProtection="1">
      <alignment vertical="center"/>
    </xf>
    <xf numFmtId="167" fontId="125" fillId="47" borderId="57" xfId="29" applyNumberFormat="1" applyFont="1" applyFill="1" applyBorder="1" applyAlignment="1" applyProtection="1">
      <alignment vertical="center"/>
    </xf>
    <xf numFmtId="167" fontId="125" fillId="47" borderId="58" xfId="29" applyNumberFormat="1" applyFont="1" applyFill="1" applyBorder="1" applyAlignment="1" applyProtection="1">
      <alignment vertical="center"/>
    </xf>
    <xf numFmtId="167" fontId="126" fillId="0" borderId="30" xfId="18" applyNumberFormat="1" applyFont="1" applyBorder="1" applyAlignment="1">
      <alignment vertical="center"/>
    </xf>
    <xf numFmtId="167" fontId="126" fillId="0" borderId="0" xfId="18" applyNumberFormat="1" applyFont="1" applyAlignment="1">
      <alignment vertical="center"/>
    </xf>
    <xf numFmtId="167" fontId="16" fillId="0" borderId="2" xfId="18" applyNumberFormat="1" applyFont="1" applyBorder="1" applyAlignment="1">
      <alignment horizontal="left" vertical="center"/>
    </xf>
    <xf numFmtId="167" fontId="126" fillId="0" borderId="42" xfId="29" applyNumberFormat="1" applyFont="1" applyFill="1" applyBorder="1" applyAlignment="1" applyProtection="1">
      <alignment vertical="center"/>
    </xf>
    <xf numFmtId="167" fontId="126" fillId="0" borderId="0" xfId="29" applyNumberFormat="1" applyFont="1" applyFill="1" applyBorder="1" applyAlignment="1" applyProtection="1">
      <alignment vertical="center"/>
    </xf>
    <xf numFmtId="167" fontId="125" fillId="34" borderId="2" xfId="30" applyNumberFormat="1" applyFont="1" applyFill="1" applyBorder="1" applyAlignment="1">
      <alignment horizontal="center" vertical="center"/>
    </xf>
    <xf numFmtId="167" fontId="126" fillId="55" borderId="69" xfId="29" applyNumberFormat="1" applyFont="1" applyFill="1" applyBorder="1" applyAlignment="1">
      <alignment vertical="center"/>
    </xf>
    <xf numFmtId="0" fontId="15" fillId="0" borderId="0" xfId="6" applyFont="1" applyAlignment="1" applyProtection="1">
      <alignment vertical="center"/>
      <protection locked="0"/>
    </xf>
    <xf numFmtId="0" fontId="6" fillId="0" borderId="3" xfId="0" applyFont="1" applyBorder="1" applyAlignment="1" applyProtection="1">
      <alignment vertical="center"/>
      <protection locked="0"/>
    </xf>
    <xf numFmtId="49" fontId="4" fillId="2" borderId="84" xfId="3" applyNumberFormat="1" applyFont="1" applyFill="1" applyBorder="1" applyAlignment="1" applyProtection="1">
      <alignment horizontal="center"/>
      <protection locked="0"/>
    </xf>
    <xf numFmtId="49" fontId="4" fillId="2" borderId="81" xfId="3" applyNumberFormat="1" applyFont="1" applyFill="1" applyBorder="1" applyAlignment="1" applyProtection="1">
      <alignment horizontal="center"/>
      <protection locked="0"/>
    </xf>
    <xf numFmtId="167" fontId="12" fillId="6" borderId="17" xfId="3" applyNumberFormat="1" applyFont="1" applyFill="1" applyBorder="1" applyAlignment="1" applyProtection="1">
      <alignment horizontal="right" vertical="center" wrapText="1"/>
      <protection locked="0"/>
    </xf>
    <xf numFmtId="43" fontId="133" fillId="0" borderId="28" xfId="3" applyFont="1" applyBorder="1" applyAlignment="1" applyProtection="1">
      <alignment vertical="center" wrapText="1"/>
      <protection locked="0"/>
    </xf>
    <xf numFmtId="167" fontId="133" fillId="0" borderId="30" xfId="3" applyNumberFormat="1" applyFont="1" applyBorder="1" applyAlignment="1" applyProtection="1">
      <alignment horizontal="right" vertical="center"/>
      <protection locked="0"/>
    </xf>
    <xf numFmtId="43" fontId="12" fillId="0" borderId="16" xfId="3" applyFont="1" applyFill="1" applyBorder="1" applyAlignment="1" applyProtection="1">
      <protection locked="0"/>
    </xf>
    <xf numFmtId="43" fontId="12" fillId="0" borderId="17" xfId="3" applyFont="1" applyFill="1" applyBorder="1" applyAlignment="1" applyProtection="1">
      <protection locked="0"/>
    </xf>
    <xf numFmtId="43" fontId="12" fillId="0" borderId="17" xfId="3" applyFont="1" applyBorder="1" applyAlignment="1" applyProtection="1">
      <protection locked="0"/>
    </xf>
    <xf numFmtId="167" fontId="12" fillId="0" borderId="0" xfId="3" applyNumberFormat="1" applyFont="1" applyFill="1" applyBorder="1" applyAlignment="1" applyProtection="1">
      <alignment vertical="center" wrapText="1"/>
      <protection locked="0"/>
    </xf>
    <xf numFmtId="43" fontId="19" fillId="0" borderId="122" xfId="3" applyFont="1" applyFill="1" applyBorder="1" applyProtection="1">
      <protection locked="0"/>
    </xf>
    <xf numFmtId="43" fontId="19" fillId="0" borderId="123" xfId="3" applyFont="1" applyFill="1" applyBorder="1" applyProtection="1">
      <protection locked="0"/>
    </xf>
    <xf numFmtId="43" fontId="19" fillId="0" borderId="124" xfId="3" applyFont="1" applyFill="1" applyBorder="1" applyProtection="1">
      <protection locked="0"/>
    </xf>
    <xf numFmtId="43" fontId="19" fillId="0" borderId="125" xfId="3" applyFont="1" applyFill="1" applyBorder="1" applyProtection="1">
      <protection locked="0"/>
    </xf>
    <xf numFmtId="43" fontId="17" fillId="0" borderId="125" xfId="3" applyFont="1" applyFill="1" applyBorder="1" applyAlignment="1" applyProtection="1">
      <alignment vertical="center"/>
      <protection locked="0"/>
    </xf>
    <xf numFmtId="43" fontId="12" fillId="6" borderId="121" xfId="3" applyFont="1" applyFill="1" applyBorder="1" applyAlignment="1" applyProtection="1">
      <alignment horizontal="right" vertical="center"/>
      <protection locked="0"/>
    </xf>
    <xf numFmtId="167" fontId="133" fillId="0" borderId="125" xfId="2" applyNumberFormat="1" applyFont="1" applyBorder="1" applyAlignment="1" applyProtection="1">
      <alignment horizontal="right" vertical="center"/>
      <protection locked="0"/>
    </xf>
    <xf numFmtId="43" fontId="17" fillId="0" borderId="124" xfId="3" applyFont="1" applyFill="1" applyBorder="1" applyProtection="1">
      <protection locked="0"/>
    </xf>
    <xf numFmtId="43" fontId="12" fillId="0" borderId="0" xfId="3" applyFont="1" applyFill="1" applyBorder="1" applyAlignment="1" applyProtection="1">
      <protection locked="0"/>
    </xf>
    <xf numFmtId="43" fontId="4" fillId="6" borderId="16" xfId="3" applyFont="1" applyFill="1" applyBorder="1" applyAlignment="1" applyProtection="1">
      <alignment horizontal="left" vertical="center" wrapText="1"/>
      <protection locked="0"/>
    </xf>
    <xf numFmtId="0" fontId="19" fillId="0" borderId="26" xfId="0" applyFont="1" applyBorder="1" applyProtection="1">
      <protection locked="0"/>
    </xf>
    <xf numFmtId="0" fontId="89" fillId="0" borderId="26" xfId="0" applyFont="1" applyBorder="1" applyProtection="1">
      <protection locked="0"/>
    </xf>
    <xf numFmtId="0" fontId="47" fillId="0" borderId="0" xfId="0" applyFont="1" applyProtection="1">
      <protection locked="0"/>
    </xf>
    <xf numFmtId="0" fontId="30" fillId="7" borderId="0" xfId="2" applyFont="1" applyFill="1" applyProtection="1">
      <protection locked="0"/>
    </xf>
    <xf numFmtId="0" fontId="96" fillId="0" borderId="0" xfId="0" applyFont="1" applyProtection="1">
      <protection locked="0"/>
    </xf>
    <xf numFmtId="0" fontId="22" fillId="0" borderId="16" xfId="0" applyFont="1" applyBorder="1" applyProtection="1">
      <protection locked="0"/>
    </xf>
    <xf numFmtId="0" fontId="89" fillId="0" borderId="17" xfId="0" applyFont="1" applyBorder="1" applyProtection="1">
      <protection locked="0"/>
    </xf>
    <xf numFmtId="0" fontId="19" fillId="0" borderId="48" xfId="0" applyFont="1" applyBorder="1" applyProtection="1">
      <protection locked="0"/>
    </xf>
    <xf numFmtId="167" fontId="17" fillId="0" borderId="0" xfId="3" applyNumberFormat="1" applyFont="1" applyFill="1" applyBorder="1" applyAlignment="1" applyProtection="1">
      <alignment horizontal="right" vertical="center" wrapText="1"/>
      <protection locked="0"/>
    </xf>
    <xf numFmtId="43" fontId="131" fillId="0" borderId="28" xfId="3" applyFont="1" applyBorder="1" applyAlignment="1" applyProtection="1">
      <alignment vertical="center" wrapText="1"/>
      <protection locked="0"/>
    </xf>
    <xf numFmtId="167" fontId="147" fillId="0" borderId="30" xfId="16" applyNumberFormat="1" applyFont="1" applyBorder="1" applyAlignment="1" applyProtection="1">
      <alignment vertical="center"/>
      <protection locked="0"/>
    </xf>
    <xf numFmtId="167" fontId="147" fillId="0" borderId="44" xfId="3" applyNumberFormat="1" applyFont="1" applyBorder="1" applyAlignment="1" applyProtection="1">
      <alignment vertical="center"/>
      <protection locked="0"/>
    </xf>
    <xf numFmtId="167" fontId="9" fillId="9" borderId="128" xfId="3" applyNumberFormat="1" applyFont="1" applyFill="1" applyBorder="1" applyAlignment="1" applyProtection="1">
      <alignment horizontal="right" vertical="center"/>
      <protection locked="0"/>
    </xf>
    <xf numFmtId="167" fontId="17" fillId="0" borderId="44" xfId="3" applyNumberFormat="1" applyFont="1" applyFill="1" applyBorder="1" applyAlignment="1" applyProtection="1">
      <alignment horizontal="right" vertical="center" wrapText="1"/>
      <protection locked="0"/>
    </xf>
    <xf numFmtId="167" fontId="101" fillId="0" borderId="0" xfId="3" applyNumberFormat="1" applyFont="1" applyFill="1" applyBorder="1" applyAlignment="1" applyProtection="1">
      <alignment horizontal="right" vertical="center" wrapText="1"/>
      <protection locked="0"/>
    </xf>
    <xf numFmtId="43" fontId="12" fillId="2" borderId="8" xfId="3" applyFont="1" applyFill="1" applyBorder="1" applyProtection="1">
      <protection locked="0"/>
    </xf>
    <xf numFmtId="167" fontId="12" fillId="0" borderId="8" xfId="3" applyNumberFormat="1" applyFont="1" applyBorder="1" applyAlignment="1" applyProtection="1">
      <alignment vertical="center"/>
      <protection locked="0"/>
    </xf>
    <xf numFmtId="167" fontId="12" fillId="0" borderId="3" xfId="3" applyNumberFormat="1" applyFont="1" applyBorder="1" applyAlignment="1" applyProtection="1">
      <alignment vertical="center"/>
      <protection locked="0"/>
    </xf>
    <xf numFmtId="43" fontId="12" fillId="0" borderId="69" xfId="3" applyFont="1" applyBorder="1" applyAlignment="1" applyProtection="1">
      <alignment vertical="center" wrapText="1"/>
      <protection locked="0"/>
    </xf>
    <xf numFmtId="43" fontId="12" fillId="0" borderId="69" xfId="3" applyFont="1" applyBorder="1" applyAlignment="1" applyProtection="1">
      <alignment vertical="center"/>
      <protection locked="0"/>
    </xf>
    <xf numFmtId="167" fontId="12" fillId="0" borderId="40" xfId="2" applyNumberFormat="1" applyFont="1" applyBorder="1" applyAlignment="1" applyProtection="1">
      <alignment horizontal="center" vertical="center"/>
      <protection locked="0"/>
    </xf>
    <xf numFmtId="43" fontId="96" fillId="0" borderId="0" xfId="3" applyFont="1" applyFill="1" applyBorder="1" applyProtection="1">
      <protection locked="0"/>
    </xf>
    <xf numFmtId="0" fontId="151" fillId="0" borderId="0" xfId="0" applyFont="1" applyProtection="1">
      <protection locked="0"/>
    </xf>
    <xf numFmtId="0" fontId="5" fillId="0" borderId="79" xfId="18" applyFont="1" applyBorder="1" applyAlignment="1" applyProtection="1">
      <alignment horizontal="left"/>
      <protection locked="0"/>
    </xf>
    <xf numFmtId="0" fontId="153" fillId="0" borderId="0" xfId="0" applyFont="1" applyProtection="1">
      <protection locked="0"/>
    </xf>
    <xf numFmtId="43" fontId="5" fillId="18" borderId="2" xfId="3" applyFont="1" applyFill="1" applyBorder="1" applyAlignment="1" applyProtection="1">
      <alignment horizontal="center" vertical="center"/>
      <protection locked="0"/>
    </xf>
    <xf numFmtId="0" fontId="155" fillId="0" borderId="0" xfId="0" applyFont="1" applyProtection="1">
      <protection locked="0"/>
    </xf>
    <xf numFmtId="43" fontId="155" fillId="22" borderId="0" xfId="0" applyNumberFormat="1" applyFont="1" applyFill="1" applyProtection="1">
      <protection locked="0"/>
    </xf>
    <xf numFmtId="43" fontId="154" fillId="22" borderId="0" xfId="0" applyNumberFormat="1" applyFont="1" applyFill="1" applyProtection="1">
      <protection locked="0"/>
    </xf>
    <xf numFmtId="0" fontId="5" fillId="0" borderId="4" xfId="18" applyFont="1" applyBorder="1" applyAlignment="1" applyProtection="1">
      <alignment horizontal="left" wrapText="1"/>
      <protection locked="0"/>
    </xf>
    <xf numFmtId="167" fontId="5" fillId="18" borderId="20" xfId="3" applyNumberFormat="1" applyFont="1" applyFill="1" applyBorder="1" applyAlignment="1" applyProtection="1">
      <alignment vertical="center"/>
      <protection locked="0"/>
    </xf>
    <xf numFmtId="167" fontId="5" fillId="18" borderId="23" xfId="3" applyNumberFormat="1" applyFont="1" applyFill="1" applyBorder="1" applyAlignment="1" applyProtection="1">
      <alignment vertical="center"/>
      <protection locked="0"/>
    </xf>
    <xf numFmtId="167" fontId="5" fillId="18" borderId="64" xfId="3" applyNumberFormat="1" applyFont="1" applyFill="1" applyBorder="1" applyAlignment="1" applyProtection="1">
      <alignment vertical="center"/>
      <protection locked="0"/>
    </xf>
    <xf numFmtId="167" fontId="5" fillId="6" borderId="23" xfId="3" applyNumberFormat="1" applyFont="1" applyFill="1" applyBorder="1" applyAlignment="1" applyProtection="1">
      <alignment vertical="center"/>
      <protection locked="0"/>
    </xf>
    <xf numFmtId="167" fontId="5" fillId="6" borderId="64" xfId="3" applyNumberFormat="1" applyFont="1" applyFill="1" applyBorder="1" applyAlignment="1" applyProtection="1">
      <alignment vertical="center"/>
      <protection locked="0"/>
    </xf>
    <xf numFmtId="167" fontId="5" fillId="3" borderId="20" xfId="3" applyNumberFormat="1" applyFont="1" applyFill="1" applyBorder="1" applyAlignment="1" applyProtection="1">
      <alignment vertical="center"/>
      <protection locked="0"/>
    </xf>
    <xf numFmtId="167" fontId="5" fillId="3" borderId="23" xfId="3" applyNumberFormat="1" applyFont="1" applyFill="1" applyBorder="1" applyAlignment="1" applyProtection="1">
      <alignment vertical="center"/>
      <protection locked="0"/>
    </xf>
    <xf numFmtId="167" fontId="5" fillId="3" borderId="24" xfId="3" applyNumberFormat="1" applyFont="1" applyFill="1" applyBorder="1" applyAlignment="1" applyProtection="1">
      <alignment vertical="center"/>
      <protection locked="0"/>
    </xf>
    <xf numFmtId="0" fontId="155" fillId="0" borderId="1" xfId="18" applyFont="1" applyBorder="1" applyProtection="1">
      <protection locked="0"/>
    </xf>
    <xf numFmtId="167" fontId="155" fillId="0" borderId="0" xfId="3" applyNumberFormat="1" applyFont="1" applyBorder="1" applyProtection="1">
      <protection locked="0"/>
    </xf>
    <xf numFmtId="167" fontId="96" fillId="0" borderId="0" xfId="3" applyNumberFormat="1" applyFont="1" applyBorder="1" applyProtection="1">
      <protection locked="0"/>
    </xf>
    <xf numFmtId="167" fontId="155" fillId="0" borderId="0" xfId="0" applyNumberFormat="1" applyFont="1"/>
    <xf numFmtId="167" fontId="155" fillId="0" borderId="0" xfId="3" applyNumberFormat="1" applyFont="1" applyFill="1" applyBorder="1" applyProtection="1">
      <protection locked="0"/>
    </xf>
    <xf numFmtId="0" fontId="57" fillId="6" borderId="28" xfId="21" applyFont="1" applyFill="1" applyBorder="1" applyAlignment="1" applyProtection="1">
      <alignment horizontal="left" vertical="center" wrapText="1"/>
      <protection locked="0"/>
    </xf>
    <xf numFmtId="0" fontId="57" fillId="36" borderId="34" xfId="21" applyFont="1" applyFill="1" applyBorder="1" applyAlignment="1" applyProtection="1">
      <alignment vertical="center" textRotation="255" wrapText="1"/>
      <protection locked="0"/>
    </xf>
    <xf numFmtId="0" fontId="57" fillId="36" borderId="51" xfId="21" applyFont="1" applyFill="1" applyBorder="1" applyAlignment="1" applyProtection="1">
      <alignment vertical="center" textRotation="255" wrapText="1"/>
      <protection locked="0"/>
    </xf>
    <xf numFmtId="0" fontId="57" fillId="6" borderId="83" xfId="21" applyFont="1" applyFill="1" applyBorder="1" applyAlignment="1" applyProtection="1">
      <alignment horizontal="center" vertical="center" wrapText="1"/>
      <protection locked="0"/>
    </xf>
    <xf numFmtId="165" fontId="57" fillId="0" borderId="0" xfId="21" applyNumberFormat="1" applyFont="1" applyAlignment="1" applyProtection="1">
      <alignment horizontal="left"/>
      <protection locked="0"/>
    </xf>
    <xf numFmtId="0" fontId="4" fillId="2" borderId="21" xfId="22" applyFont="1" applyFill="1" applyBorder="1" applyAlignment="1" applyProtection="1">
      <alignment horizontal="center" vertical="center"/>
      <protection locked="0"/>
    </xf>
    <xf numFmtId="1" fontId="4" fillId="8" borderId="4" xfId="7" applyNumberFormat="1" applyFont="1" applyFill="1" applyBorder="1" applyAlignment="1" applyProtection="1">
      <alignment vertical="center"/>
      <protection locked="0"/>
    </xf>
    <xf numFmtId="167" fontId="4" fillId="8" borderId="57" xfId="3" applyNumberFormat="1" applyFont="1" applyFill="1" applyBorder="1" applyAlignment="1" applyProtection="1">
      <alignment vertical="center"/>
      <protection locked="0"/>
    </xf>
    <xf numFmtId="167" fontId="4" fillId="8" borderId="64" xfId="3" applyNumberFormat="1" applyFont="1" applyFill="1" applyBorder="1" applyAlignment="1" applyProtection="1">
      <alignment vertical="center"/>
      <protection locked="0"/>
    </xf>
    <xf numFmtId="167" fontId="102" fillId="63" borderId="20" xfId="3" applyNumberFormat="1" applyFont="1" applyFill="1" applyBorder="1" applyAlignment="1" applyProtection="1">
      <alignment vertical="center"/>
      <protection locked="0"/>
    </xf>
    <xf numFmtId="167" fontId="102" fillId="63" borderId="23" xfId="3" applyNumberFormat="1" applyFont="1" applyFill="1" applyBorder="1" applyAlignment="1" applyProtection="1">
      <alignment vertical="center"/>
      <protection locked="0"/>
    </xf>
    <xf numFmtId="167" fontId="102" fillId="63" borderId="57" xfId="3" applyNumberFormat="1" applyFont="1" applyFill="1" applyBorder="1" applyAlignment="1" applyProtection="1">
      <alignment vertical="center"/>
      <protection locked="0"/>
    </xf>
    <xf numFmtId="167" fontId="102" fillId="63" borderId="24" xfId="3" applyNumberFormat="1" applyFont="1" applyFill="1" applyBorder="1" applyAlignment="1" applyProtection="1">
      <alignment vertical="center"/>
      <protection locked="0"/>
    </xf>
    <xf numFmtId="0" fontId="101" fillId="0" borderId="1" xfId="0" applyFont="1" applyBorder="1" applyAlignment="1" applyProtection="1">
      <alignment vertical="center"/>
      <protection locked="0"/>
    </xf>
    <xf numFmtId="0" fontId="21" fillId="0" borderId="1" xfId="0" applyFont="1" applyBorder="1" applyProtection="1">
      <protection locked="0"/>
    </xf>
    <xf numFmtId="0" fontId="21" fillId="15" borderId="45" xfId="0" applyFont="1" applyFill="1" applyBorder="1" applyProtection="1">
      <protection locked="0"/>
    </xf>
    <xf numFmtId="0" fontId="156" fillId="0" borderId="1" xfId="25" applyFont="1" applyBorder="1" applyProtection="1">
      <protection locked="0"/>
    </xf>
    <xf numFmtId="0" fontId="55" fillId="0" borderId="0" xfId="25" applyProtection="1">
      <protection locked="0"/>
    </xf>
    <xf numFmtId="0" fontId="55" fillId="0" borderId="0" xfId="25" applyAlignment="1" applyProtection="1">
      <alignment horizontal="right"/>
      <protection locked="0"/>
    </xf>
    <xf numFmtId="0" fontId="66" fillId="0" borderId="0" xfId="26" applyFont="1" applyAlignment="1" applyProtection="1">
      <alignment horizontal="centerContinuous"/>
      <protection locked="0"/>
    </xf>
    <xf numFmtId="0" fontId="152" fillId="0" borderId="0" xfId="26" applyFont="1" applyAlignment="1" applyProtection="1">
      <alignment horizontal="centerContinuous"/>
      <protection locked="0"/>
    </xf>
    <xf numFmtId="0" fontId="6" fillId="0" borderId="1" xfId="26" applyFont="1" applyBorder="1" applyAlignment="1" applyProtection="1">
      <alignment horizontal="centerContinuous"/>
      <protection locked="0"/>
    </xf>
    <xf numFmtId="0" fontId="7" fillId="11" borderId="28" xfId="26" applyFont="1" applyFill="1" applyBorder="1" applyAlignment="1" applyProtection="1">
      <alignment wrapText="1"/>
      <protection locked="0"/>
    </xf>
    <xf numFmtId="0" fontId="7" fillId="11" borderId="87" xfId="26" applyFont="1" applyFill="1" applyBorder="1" applyAlignment="1" applyProtection="1">
      <alignment wrapText="1"/>
      <protection locked="0"/>
    </xf>
    <xf numFmtId="0" fontId="78" fillId="0" borderId="0" xfId="0" applyFont="1" applyProtection="1">
      <protection locked="0"/>
    </xf>
    <xf numFmtId="0" fontId="157" fillId="0" borderId="0" xfId="0" applyFont="1" applyAlignment="1" applyProtection="1">
      <alignment vertical="center"/>
      <protection locked="0"/>
    </xf>
    <xf numFmtId="0" fontId="150" fillId="0" borderId="0" xfId="0" applyFont="1" applyAlignment="1" applyProtection="1">
      <alignment vertical="center"/>
      <protection locked="0"/>
    </xf>
    <xf numFmtId="0" fontId="150" fillId="0" borderId="69" xfId="0" applyFont="1" applyBorder="1" applyAlignment="1" applyProtection="1">
      <alignment vertical="center"/>
      <protection locked="0"/>
    </xf>
    <xf numFmtId="0" fontId="150" fillId="0" borderId="91" xfId="0" applyFont="1" applyBorder="1" applyAlignment="1" applyProtection="1">
      <alignment vertical="center"/>
      <protection locked="0"/>
    </xf>
    <xf numFmtId="0" fontId="34" fillId="0" borderId="0" xfId="0" applyFont="1" applyProtection="1">
      <protection locked="0"/>
    </xf>
    <xf numFmtId="0" fontId="7" fillId="11" borderId="88" xfId="26" applyFont="1" applyFill="1" applyBorder="1" applyAlignment="1" applyProtection="1">
      <alignment horizontal="center" wrapText="1"/>
      <protection locked="0"/>
    </xf>
    <xf numFmtId="0" fontId="7" fillId="11" borderId="89" xfId="26" applyFont="1" applyFill="1" applyBorder="1" applyAlignment="1" applyProtection="1">
      <alignment horizontal="center" wrapText="1"/>
      <protection locked="0"/>
    </xf>
    <xf numFmtId="0" fontId="7" fillId="11" borderId="54" xfId="26" applyFont="1" applyFill="1" applyBorder="1" applyAlignment="1" applyProtection="1">
      <alignment horizontal="center" wrapText="1"/>
      <protection locked="0"/>
    </xf>
    <xf numFmtId="0" fontId="7" fillId="11" borderId="90" xfId="26" applyFont="1" applyFill="1" applyBorder="1" applyAlignment="1" applyProtection="1">
      <alignment horizontal="center" wrapText="1"/>
      <protection locked="0"/>
    </xf>
    <xf numFmtId="0" fontId="7" fillId="6" borderId="28" xfId="26" applyFont="1" applyFill="1" applyBorder="1" applyAlignment="1" applyProtection="1">
      <alignment wrapText="1"/>
      <protection locked="0"/>
    </xf>
    <xf numFmtId="43" fontId="7" fillId="6" borderId="88" xfId="3" applyFont="1" applyFill="1" applyBorder="1" applyAlignment="1" applyProtection="1">
      <alignment horizontal="left" wrapText="1"/>
      <protection locked="0"/>
    </xf>
    <xf numFmtId="43" fontId="7" fillId="6" borderId="73" xfId="3" applyFont="1" applyFill="1" applyBorder="1" applyAlignment="1" applyProtection="1">
      <alignment wrapText="1"/>
      <protection locked="0"/>
    </xf>
    <xf numFmtId="43" fontId="7" fillId="6" borderId="58" xfId="3" applyFont="1" applyFill="1" applyBorder="1" applyAlignment="1" applyProtection="1">
      <alignment wrapText="1"/>
      <protection locked="0"/>
    </xf>
    <xf numFmtId="43" fontId="7" fillId="6" borderId="24" xfId="3" applyFont="1" applyFill="1" applyBorder="1" applyAlignment="1" applyProtection="1">
      <alignment wrapText="1"/>
      <protection locked="0"/>
    </xf>
    <xf numFmtId="0" fontId="33" fillId="0" borderId="79" xfId="0" applyFont="1" applyBorder="1" applyAlignment="1" applyProtection="1">
      <alignment horizontal="center" vertical="center" wrapText="1"/>
      <protection locked="0"/>
    </xf>
    <xf numFmtId="167" fontId="33" fillId="0" borderId="92" xfId="3" applyNumberFormat="1" applyFont="1" applyFill="1" applyBorder="1" applyAlignment="1" applyProtection="1">
      <alignment horizontal="center" vertical="center" wrapText="1"/>
      <protection locked="0"/>
    </xf>
    <xf numFmtId="167" fontId="33" fillId="0" borderId="72" xfId="3" applyNumberFormat="1" applyFont="1" applyFill="1" applyBorder="1" applyAlignment="1" applyProtection="1">
      <alignment horizontal="center" vertical="center" wrapText="1"/>
      <protection locked="0"/>
    </xf>
    <xf numFmtId="167" fontId="33" fillId="0" borderId="54" xfId="3" applyNumberFormat="1" applyFont="1" applyFill="1" applyBorder="1" applyAlignment="1" applyProtection="1">
      <alignment vertical="center"/>
      <protection locked="0"/>
    </xf>
    <xf numFmtId="167" fontId="33" fillId="0" borderId="89" xfId="3" applyNumberFormat="1" applyFont="1" applyFill="1" applyBorder="1" applyAlignment="1" applyProtection="1">
      <alignment horizontal="center" vertical="center" wrapText="1"/>
      <protection locked="0"/>
    </xf>
    <xf numFmtId="167" fontId="33" fillId="0" borderId="90" xfId="3" applyNumberFormat="1" applyFont="1" applyFill="1" applyBorder="1" applyAlignment="1" applyProtection="1">
      <alignment vertical="center"/>
      <protection locked="0"/>
    </xf>
    <xf numFmtId="167" fontId="33" fillId="0" borderId="87" xfId="3" applyNumberFormat="1" applyFont="1" applyFill="1" applyBorder="1" applyAlignment="1" applyProtection="1">
      <alignment vertical="center"/>
      <protection locked="0"/>
    </xf>
    <xf numFmtId="167" fontId="33" fillId="0" borderId="93" xfId="3" applyNumberFormat="1" applyFont="1" applyFill="1" applyBorder="1" applyAlignment="1" applyProtection="1">
      <alignment vertical="center"/>
      <protection locked="0"/>
    </xf>
    <xf numFmtId="0" fontId="23" fillId="0" borderId="0" xfId="0" applyFont="1" applyAlignment="1" applyProtection="1">
      <alignment vertical="center"/>
      <protection locked="0"/>
    </xf>
    <xf numFmtId="43" fontId="11" fillId="0" borderId="0" xfId="3" applyFont="1" applyFill="1" applyAlignment="1" applyProtection="1">
      <alignment horizontal="center" vertical="center"/>
      <protection locked="0"/>
    </xf>
    <xf numFmtId="43" fontId="66" fillId="0" borderId="0" xfId="3" applyFont="1" applyBorder="1" applyAlignment="1" applyProtection="1">
      <alignment horizontal="centerContinuous"/>
      <protection locked="0"/>
    </xf>
    <xf numFmtId="43" fontId="17" fillId="0" borderId="0" xfId="3" applyFont="1" applyBorder="1" applyAlignment="1" applyProtection="1">
      <alignment horizontal="centerContinuous"/>
      <protection locked="0"/>
    </xf>
    <xf numFmtId="43" fontId="15" fillId="0" borderId="0" xfId="3" applyFont="1" applyBorder="1" applyAlignment="1" applyProtection="1">
      <alignment horizontal="centerContinuous"/>
      <protection locked="0"/>
    </xf>
    <xf numFmtId="167" fontId="34" fillId="26" borderId="94" xfId="3" applyNumberFormat="1" applyFont="1" applyFill="1" applyBorder="1" applyAlignment="1" applyProtection="1">
      <alignment vertical="center"/>
      <protection locked="0"/>
    </xf>
    <xf numFmtId="167" fontId="34" fillId="26" borderId="78" xfId="3" applyNumberFormat="1" applyFont="1" applyFill="1" applyBorder="1" applyAlignment="1" applyProtection="1">
      <alignment vertical="center"/>
      <protection locked="0"/>
    </xf>
    <xf numFmtId="167" fontId="34" fillId="26" borderId="95" xfId="3" applyNumberFormat="1" applyFont="1" applyFill="1" applyBorder="1" applyAlignment="1" applyProtection="1">
      <alignment vertical="center"/>
      <protection locked="0"/>
    </xf>
    <xf numFmtId="167" fontId="34" fillId="26" borderId="96" xfId="3" applyNumberFormat="1" applyFont="1" applyFill="1" applyBorder="1" applyAlignment="1" applyProtection="1">
      <alignment vertical="center"/>
      <protection locked="0"/>
    </xf>
    <xf numFmtId="167" fontId="34" fillId="26" borderId="97" xfId="3" applyNumberFormat="1" applyFont="1" applyFill="1" applyBorder="1" applyAlignment="1" applyProtection="1">
      <alignment vertical="center"/>
      <protection locked="0"/>
    </xf>
    <xf numFmtId="167" fontId="34" fillId="26" borderId="82" xfId="3" applyNumberFormat="1" applyFont="1" applyFill="1" applyBorder="1" applyAlignment="1" applyProtection="1">
      <alignment vertical="center"/>
      <protection locked="0"/>
    </xf>
    <xf numFmtId="0" fontId="118" fillId="0" borderId="1" xfId="0" applyFont="1" applyBorder="1" applyAlignment="1" applyProtection="1">
      <alignment horizontal="left" vertical="center"/>
      <protection locked="0"/>
    </xf>
    <xf numFmtId="0" fontId="124" fillId="0" borderId="0" xfId="0" applyFont="1" applyAlignment="1" applyProtection="1">
      <alignment horizontal="left" vertical="center"/>
      <protection locked="0"/>
    </xf>
    <xf numFmtId="0" fontId="118" fillId="0" borderId="0" xfId="0" applyFont="1" applyAlignment="1" applyProtection="1">
      <alignment horizontal="center" vertical="center"/>
      <protection locked="0"/>
    </xf>
    <xf numFmtId="0" fontId="118" fillId="0" borderId="0" xfId="0" applyFont="1" applyAlignment="1" applyProtection="1">
      <alignment vertical="center"/>
      <protection locked="0"/>
    </xf>
    <xf numFmtId="0" fontId="2" fillId="0" borderId="1" xfId="0" applyFont="1" applyBorder="1"/>
    <xf numFmtId="0" fontId="82" fillId="0" borderId="0" xfId="0" applyFont="1"/>
    <xf numFmtId="0" fontId="118" fillId="0" borderId="1" xfId="0" applyFont="1" applyBorder="1"/>
    <xf numFmtId="0" fontId="0" fillId="0" borderId="1" xfId="0" applyBorder="1"/>
    <xf numFmtId="0" fontId="118" fillId="0" borderId="0" xfId="0" applyFont="1" applyAlignment="1">
      <alignment horizontal="right"/>
    </xf>
    <xf numFmtId="166" fontId="0" fillId="0" borderId="0" xfId="31" applyNumberFormat="1" applyFont="1" applyBorder="1"/>
    <xf numFmtId="0" fontId="0" fillId="0" borderId="16" xfId="0" applyBorder="1"/>
    <xf numFmtId="0" fontId="0" fillId="0" borderId="17" xfId="0" applyBorder="1"/>
    <xf numFmtId="0" fontId="0" fillId="0" borderId="17" xfId="0" applyBorder="1" applyAlignment="1" applyProtection="1">
      <alignment vertical="center"/>
      <protection locked="0"/>
    </xf>
    <xf numFmtId="0" fontId="109" fillId="0" borderId="0" xfId="28" applyFont="1" applyAlignment="1" applyProtection="1">
      <alignment vertical="center"/>
      <protection locked="0"/>
    </xf>
    <xf numFmtId="0" fontId="108" fillId="0" borderId="17" xfId="28" applyFont="1" applyBorder="1" applyAlignment="1" applyProtection="1">
      <alignment horizontal="left" vertical="center" wrapText="1"/>
      <protection locked="0"/>
    </xf>
    <xf numFmtId="43" fontId="51" fillId="0" borderId="0" xfId="3" applyFont="1"/>
    <xf numFmtId="0" fontId="82" fillId="0" borderId="0" xfId="0" applyFont="1" applyAlignment="1">
      <alignment vertical="center"/>
    </xf>
    <xf numFmtId="43" fontId="120" fillId="0" borderId="0" xfId="3" applyFont="1" applyBorder="1" applyAlignment="1">
      <alignment vertical="center" wrapText="1"/>
    </xf>
    <xf numFmtId="167" fontId="120" fillId="0" borderId="0" xfId="3" applyNumberFormat="1" applyFont="1" applyBorder="1" applyAlignment="1">
      <alignment vertical="center"/>
    </xf>
    <xf numFmtId="167" fontId="121" fillId="0" borderId="0" xfId="3" applyNumberFormat="1" applyFont="1" applyBorder="1" applyAlignment="1">
      <alignment vertical="center"/>
    </xf>
    <xf numFmtId="167" fontId="121" fillId="0" borderId="0" xfId="0" applyNumberFormat="1" applyFont="1" applyAlignment="1">
      <alignment vertical="center"/>
    </xf>
    <xf numFmtId="0" fontId="125" fillId="47" borderId="79" xfId="18" applyFont="1" applyFill="1" applyBorder="1" applyAlignment="1">
      <alignment horizontal="left" vertical="center"/>
    </xf>
    <xf numFmtId="0" fontId="125" fillId="47" borderId="4" xfId="18" applyFont="1" applyFill="1" applyBorder="1" applyAlignment="1">
      <alignment horizontal="left" vertical="center" wrapText="1"/>
    </xf>
    <xf numFmtId="0" fontId="121" fillId="0" borderId="1" xfId="18" applyFont="1" applyBorder="1" applyAlignment="1">
      <alignment vertical="center"/>
    </xf>
    <xf numFmtId="0" fontId="127" fillId="0" borderId="0" xfId="0" applyFont="1" applyAlignment="1">
      <alignment vertical="center"/>
    </xf>
    <xf numFmtId="0" fontId="125" fillId="47" borderId="0" xfId="18" applyFont="1" applyFill="1" applyAlignment="1">
      <alignment horizontal="left" vertical="center" wrapText="1"/>
    </xf>
    <xf numFmtId="0" fontId="0" fillId="0" borderId="1" xfId="0" applyBorder="1" applyAlignment="1">
      <alignment vertical="center"/>
    </xf>
    <xf numFmtId="0" fontId="120" fillId="0" borderId="1" xfId="0" applyFont="1" applyBorder="1" applyAlignment="1">
      <alignment vertical="center"/>
    </xf>
    <xf numFmtId="0" fontId="92" fillId="0" borderId="1" xfId="0" applyFont="1" applyBorder="1" applyAlignment="1">
      <alignment vertical="center" textRotation="45"/>
    </xf>
    <xf numFmtId="0" fontId="92" fillId="0" borderId="16" xfId="0" applyFont="1" applyBorder="1" applyAlignment="1">
      <alignment vertical="center" textRotation="45"/>
    </xf>
    <xf numFmtId="0" fontId="120" fillId="51" borderId="129" xfId="0" applyFont="1" applyFill="1" applyBorder="1" applyAlignment="1">
      <alignment vertical="center"/>
    </xf>
    <xf numFmtId="0" fontId="120" fillId="51" borderId="130" xfId="0" applyFont="1" applyFill="1" applyBorder="1" applyAlignment="1">
      <alignment vertical="center"/>
    </xf>
    <xf numFmtId="0" fontId="4" fillId="56" borderId="64" xfId="22" applyFont="1" applyFill="1" applyBorder="1" applyAlignment="1" applyProtection="1">
      <alignment vertical="center" textRotation="255"/>
      <protection locked="0"/>
    </xf>
    <xf numFmtId="0" fontId="20" fillId="3" borderId="131" xfId="0" applyFont="1" applyFill="1" applyBorder="1" applyAlignment="1" applyProtection="1">
      <alignment vertical="center"/>
      <protection locked="0"/>
    </xf>
    <xf numFmtId="0" fontId="9" fillId="3" borderId="136" xfId="0" applyFont="1" applyFill="1" applyBorder="1" applyAlignment="1" applyProtection="1">
      <alignment horizontal="center" wrapText="1"/>
      <protection locked="0"/>
    </xf>
    <xf numFmtId="0" fontId="19" fillId="3" borderId="131" xfId="0" applyFont="1" applyFill="1" applyBorder="1" applyAlignment="1" applyProtection="1">
      <alignment vertical="center"/>
      <protection locked="0"/>
    </xf>
    <xf numFmtId="167" fontId="94" fillId="0" borderId="101" xfId="3" applyNumberFormat="1" applyFont="1" applyBorder="1" applyAlignment="1" applyProtection="1">
      <alignment horizontal="right" vertical="center"/>
      <protection locked="0"/>
    </xf>
    <xf numFmtId="0" fontId="13" fillId="24" borderId="1" xfId="2" applyFont="1" applyFill="1" applyBorder="1" applyProtection="1">
      <protection locked="0"/>
    </xf>
    <xf numFmtId="0" fontId="13" fillId="24" borderId="0" xfId="2" applyFont="1" applyFill="1" applyProtection="1">
      <protection locked="0"/>
    </xf>
    <xf numFmtId="0" fontId="17" fillId="24" borderId="0" xfId="2" applyFont="1" applyFill="1" applyProtection="1">
      <protection locked="0"/>
    </xf>
    <xf numFmtId="0" fontId="13" fillId="24" borderId="0" xfId="2" applyFont="1" applyFill="1" applyAlignment="1" applyProtection="1">
      <alignment horizontal="right" vertical="center"/>
      <protection locked="0"/>
    </xf>
    <xf numFmtId="167" fontId="95" fillId="24" borderId="0" xfId="3" applyNumberFormat="1" applyFont="1" applyFill="1" applyBorder="1" applyAlignment="1" applyProtection="1">
      <alignment horizontal="right" vertical="center"/>
      <protection locked="0"/>
    </xf>
    <xf numFmtId="0" fontId="12" fillId="0" borderId="1" xfId="2" applyFont="1" applyBorder="1" applyAlignment="1" applyProtection="1">
      <alignment horizontal="left" vertical="center"/>
      <protection locked="0"/>
    </xf>
    <xf numFmtId="167" fontId="13" fillId="0" borderId="0" xfId="3" applyNumberFormat="1" applyFont="1" applyBorder="1" applyAlignment="1" applyProtection="1">
      <alignment horizontal="right" vertical="center"/>
      <protection locked="0"/>
    </xf>
    <xf numFmtId="167" fontId="14" fillId="5" borderId="0" xfId="3" applyNumberFormat="1" applyFont="1" applyFill="1" applyBorder="1" applyAlignment="1" applyProtection="1">
      <alignment horizontal="right" vertical="center"/>
      <protection locked="0"/>
    </xf>
    <xf numFmtId="167" fontId="14" fillId="8" borderId="0" xfId="17" applyNumberFormat="1" applyFont="1" applyFill="1" applyAlignment="1" applyProtection="1">
      <alignment horizontal="right" vertical="center"/>
      <protection locked="0"/>
    </xf>
    <xf numFmtId="0" fontId="13" fillId="0" borderId="40" xfId="2" applyFont="1" applyBorder="1" applyAlignment="1" applyProtection="1">
      <alignment horizontal="right" vertical="center"/>
      <protection locked="0"/>
    </xf>
    <xf numFmtId="0" fontId="27" fillId="0" borderId="0" xfId="2" applyFont="1" applyAlignment="1" applyProtection="1">
      <alignment vertical="center"/>
      <protection locked="0"/>
    </xf>
    <xf numFmtId="0" fontId="87" fillId="0" borderId="43" xfId="0" applyFont="1" applyBorder="1" applyAlignment="1">
      <alignment horizontal="left" vertical="center"/>
    </xf>
    <xf numFmtId="0" fontId="87" fillId="0" borderId="0" xfId="0" applyFont="1" applyAlignment="1">
      <alignment horizontal="left" vertical="center"/>
    </xf>
    <xf numFmtId="166" fontId="12" fillId="0" borderId="40" xfId="3" applyNumberFormat="1" applyFont="1" applyFill="1" applyBorder="1" applyAlignment="1" applyProtection="1">
      <alignment vertical="center"/>
      <protection locked="0"/>
    </xf>
    <xf numFmtId="167" fontId="19" fillId="0" borderId="0" xfId="3" applyNumberFormat="1" applyFont="1" applyBorder="1" applyProtection="1">
      <protection locked="0"/>
    </xf>
    <xf numFmtId="167" fontId="19" fillId="0" borderId="17" xfId="3" applyNumberFormat="1" applyFont="1" applyBorder="1" applyProtection="1">
      <protection locked="0"/>
    </xf>
    <xf numFmtId="0" fontId="93" fillId="0" borderId="118" xfId="2" applyFont="1" applyBorder="1" applyAlignment="1" applyProtection="1">
      <alignment horizontal="left"/>
      <protection locked="0"/>
    </xf>
    <xf numFmtId="0" fontId="94" fillId="0" borderId="77" xfId="2" applyFont="1" applyBorder="1" applyProtection="1">
      <protection locked="0"/>
    </xf>
    <xf numFmtId="0" fontId="94" fillId="0" borderId="74" xfId="2" applyFont="1" applyBorder="1" applyProtection="1">
      <protection locked="0"/>
    </xf>
    <xf numFmtId="0" fontId="102" fillId="2" borderId="0" xfId="2" applyFont="1" applyFill="1" applyAlignment="1" applyProtection="1">
      <alignment horizontal="center"/>
      <protection locked="0"/>
    </xf>
    <xf numFmtId="0" fontId="93" fillId="17" borderId="0" xfId="2" applyFont="1" applyFill="1" applyProtection="1">
      <protection locked="0"/>
    </xf>
    <xf numFmtId="167" fontId="22" fillId="0" borderId="0" xfId="2" applyNumberFormat="1" applyFont="1" applyAlignment="1" applyProtection="1">
      <alignment vertical="center"/>
      <protection locked="0"/>
    </xf>
    <xf numFmtId="0" fontId="9" fillId="4" borderId="40" xfId="2" applyFont="1" applyFill="1" applyBorder="1" applyAlignment="1" applyProtection="1">
      <alignment horizontal="center" textRotation="90" wrapText="1"/>
      <protection locked="0"/>
    </xf>
    <xf numFmtId="0" fontId="9" fillId="4" borderId="41" xfId="2" applyFont="1" applyFill="1" applyBorder="1" applyAlignment="1" applyProtection="1">
      <alignment horizontal="center" textRotation="90" wrapText="1"/>
      <protection locked="0"/>
    </xf>
    <xf numFmtId="167" fontId="133" fillId="0" borderId="0" xfId="3" applyNumberFormat="1" applyFont="1" applyBorder="1" applyAlignment="1" applyProtection="1">
      <alignment vertical="center" wrapText="1"/>
      <protection locked="0"/>
    </xf>
    <xf numFmtId="0" fontId="6" fillId="25" borderId="0" xfId="2" applyFont="1" applyFill="1" applyAlignment="1" applyProtection="1">
      <alignment horizontal="left" vertical="center"/>
      <protection locked="0"/>
    </xf>
    <xf numFmtId="167" fontId="12" fillId="0" borderId="137" xfId="8" applyNumberFormat="1" applyFont="1" applyFill="1" applyBorder="1" applyAlignment="1" applyProtection="1">
      <alignment horizontal="center" vertical="center"/>
      <protection locked="0"/>
    </xf>
    <xf numFmtId="167" fontId="12" fillId="0" borderId="38" xfId="8" applyNumberFormat="1" applyFont="1" applyFill="1" applyBorder="1" applyAlignment="1" applyProtection="1">
      <alignment horizontal="center" vertical="center"/>
      <protection locked="0"/>
    </xf>
    <xf numFmtId="167" fontId="12" fillId="0" borderId="98" xfId="2" applyNumberFormat="1" applyFont="1" applyBorder="1" applyAlignment="1" applyProtection="1">
      <alignment horizontal="center"/>
      <protection locked="0"/>
    </xf>
    <xf numFmtId="167" fontId="95" fillId="63" borderId="139" xfId="8" applyNumberFormat="1" applyFont="1" applyFill="1" applyBorder="1" applyAlignment="1" applyProtection="1">
      <alignment horizontal="center" vertical="center"/>
      <protection locked="0"/>
    </xf>
    <xf numFmtId="167" fontId="95" fillId="63" borderId="140" xfId="8" applyNumberFormat="1" applyFont="1" applyFill="1" applyBorder="1" applyAlignment="1" applyProtection="1">
      <alignment horizontal="center" vertical="center"/>
      <protection locked="0"/>
    </xf>
    <xf numFmtId="167" fontId="139" fillId="0" borderId="26" xfId="3" applyNumberFormat="1" applyFont="1" applyFill="1" applyBorder="1" applyAlignment="1" applyProtection="1">
      <alignment vertical="center" wrapText="1"/>
      <protection locked="0"/>
    </xf>
    <xf numFmtId="0" fontId="6" fillId="25" borderId="2" xfId="2" applyFont="1" applyFill="1" applyBorder="1" applyAlignment="1" applyProtection="1">
      <alignment vertical="center"/>
      <protection locked="0"/>
    </xf>
    <xf numFmtId="0" fontId="4" fillId="34" borderId="16" xfId="0" applyFont="1" applyFill="1" applyBorder="1" applyAlignment="1" applyProtection="1">
      <alignment horizontal="left" vertical="center" wrapText="1"/>
      <protection locked="0"/>
    </xf>
    <xf numFmtId="43" fontId="4" fillId="34" borderId="17" xfId="3" applyFont="1" applyFill="1" applyBorder="1" applyAlignment="1" applyProtection="1">
      <alignment horizontal="center" vertical="center" wrapText="1"/>
      <protection locked="0"/>
    </xf>
    <xf numFmtId="0" fontId="6" fillId="25" borderId="0" xfId="2" applyFont="1" applyFill="1" applyAlignment="1" applyProtection="1">
      <alignment vertical="center"/>
      <protection locked="0"/>
    </xf>
    <xf numFmtId="167" fontId="9" fillId="63" borderId="12" xfId="3" applyNumberFormat="1" applyFont="1" applyFill="1" applyBorder="1" applyAlignment="1" applyProtection="1">
      <alignment horizontal="center" vertical="center"/>
      <protection locked="0"/>
    </xf>
    <xf numFmtId="167" fontId="9" fillId="63" borderId="13" xfId="3" applyNumberFormat="1" applyFont="1" applyFill="1" applyBorder="1" applyAlignment="1" applyProtection="1">
      <alignment horizontal="center" vertical="center"/>
      <protection locked="0"/>
    </xf>
    <xf numFmtId="167" fontId="9" fillId="63" borderId="15" xfId="3" applyNumberFormat="1" applyFont="1" applyFill="1" applyBorder="1" applyAlignment="1" applyProtection="1">
      <alignment horizontal="center" vertical="center"/>
      <protection locked="0"/>
    </xf>
    <xf numFmtId="167" fontId="9" fillId="63" borderId="141" xfId="8" applyNumberFormat="1" applyFont="1" applyFill="1" applyBorder="1" applyAlignment="1" applyProtection="1">
      <alignment horizontal="center" vertical="center"/>
      <protection locked="0"/>
    </xf>
    <xf numFmtId="167" fontId="9" fillId="63" borderId="2" xfId="8" applyNumberFormat="1" applyFont="1" applyFill="1" applyBorder="1" applyAlignment="1" applyProtection="1">
      <alignment horizontal="center" vertical="center"/>
      <protection locked="0"/>
    </xf>
    <xf numFmtId="167" fontId="9" fillId="63" borderId="13" xfId="8" applyNumberFormat="1" applyFont="1" applyFill="1" applyBorder="1" applyAlignment="1" applyProtection="1">
      <alignment horizontal="center" vertical="center"/>
      <protection locked="0"/>
    </xf>
    <xf numFmtId="167" fontId="9" fillId="63" borderId="2" xfId="3" applyNumberFormat="1" applyFont="1" applyFill="1" applyBorder="1" applyAlignment="1" applyProtection="1">
      <alignment horizontal="center" vertical="center"/>
      <protection locked="0"/>
    </xf>
    <xf numFmtId="167" fontId="9" fillId="63" borderId="62" xfId="8" applyNumberFormat="1" applyFont="1" applyFill="1" applyBorder="1" applyAlignment="1" applyProtection="1">
      <alignment horizontal="center" vertical="center"/>
      <protection locked="0"/>
    </xf>
    <xf numFmtId="167" fontId="9" fillId="63" borderId="3" xfId="8" applyNumberFormat="1" applyFont="1" applyFill="1" applyBorder="1" applyAlignment="1" applyProtection="1">
      <alignment horizontal="center" vertical="center"/>
      <protection locked="0"/>
    </xf>
    <xf numFmtId="0" fontId="5" fillId="25" borderId="2" xfId="2" applyFont="1" applyFill="1" applyBorder="1" applyAlignment="1" applyProtection="1">
      <alignment horizontal="left" vertical="center"/>
      <protection locked="0"/>
    </xf>
    <xf numFmtId="0" fontId="155" fillId="25" borderId="0" xfId="2" applyFont="1" applyFill="1" applyAlignment="1" applyProtection="1">
      <alignment vertical="center"/>
      <protection locked="0"/>
    </xf>
    <xf numFmtId="0" fontId="155" fillId="25" borderId="0" xfId="2" applyFont="1" applyFill="1" applyAlignment="1" applyProtection="1">
      <alignment horizontal="left" vertical="center"/>
      <protection locked="0"/>
    </xf>
    <xf numFmtId="0" fontId="9" fillId="4" borderId="41" xfId="2" applyFont="1" applyFill="1" applyBorder="1" applyAlignment="1" applyProtection="1">
      <alignment horizontal="right" textRotation="90" wrapText="1"/>
      <protection locked="0"/>
    </xf>
    <xf numFmtId="0" fontId="9" fillId="3" borderId="98" xfId="0" applyFont="1" applyFill="1" applyBorder="1" applyAlignment="1" applyProtection="1">
      <alignment horizontal="center" textRotation="90" wrapText="1"/>
      <protection locked="0"/>
    </xf>
    <xf numFmtId="0" fontId="5" fillId="25" borderId="2" xfId="0" applyFont="1" applyFill="1" applyBorder="1" applyAlignment="1" applyProtection="1">
      <alignment horizontal="center" vertical="top"/>
      <protection locked="0"/>
    </xf>
    <xf numFmtId="0" fontId="9" fillId="25" borderId="0" xfId="0" applyFont="1" applyFill="1" applyAlignment="1" applyProtection="1">
      <alignment vertical="top"/>
      <protection locked="0"/>
    </xf>
    <xf numFmtId="0" fontId="6" fillId="25" borderId="2" xfId="0" applyFont="1" applyFill="1" applyBorder="1" applyAlignment="1" applyProtection="1">
      <alignment horizontal="center" vertical="top"/>
      <protection locked="0"/>
    </xf>
    <xf numFmtId="0" fontId="133" fillId="0" borderId="1" xfId="0" applyFont="1" applyBorder="1" applyAlignment="1" applyProtection="1">
      <alignment vertical="center" wrapText="1"/>
      <protection locked="0"/>
    </xf>
    <xf numFmtId="166" fontId="133" fillId="0" borderId="0" xfId="3" applyNumberFormat="1" applyFont="1" applyBorder="1" applyAlignment="1" applyProtection="1">
      <alignment vertical="center"/>
      <protection locked="0"/>
    </xf>
    <xf numFmtId="166" fontId="133" fillId="0" borderId="42" xfId="3" applyNumberFormat="1" applyFont="1" applyBorder="1" applyAlignment="1" applyProtection="1">
      <alignment vertical="center"/>
      <protection locked="0"/>
    </xf>
    <xf numFmtId="166" fontId="12" fillId="0" borderId="42" xfId="7" applyNumberFormat="1" applyFont="1" applyBorder="1" applyAlignment="1" applyProtection="1">
      <alignment vertical="center"/>
      <protection locked="0"/>
    </xf>
    <xf numFmtId="166" fontId="12" fillId="0" borderId="142" xfId="7" applyNumberFormat="1" applyFont="1" applyBorder="1" applyAlignment="1" applyProtection="1">
      <alignment vertical="center"/>
      <protection locked="0"/>
    </xf>
    <xf numFmtId="166" fontId="12" fillId="0" borderId="69" xfId="3" applyNumberFormat="1" applyFont="1" applyFill="1" applyBorder="1" applyAlignment="1" applyProtection="1">
      <alignment horizontal="right" vertical="center"/>
      <protection locked="0"/>
    </xf>
    <xf numFmtId="43" fontId="17" fillId="0" borderId="69" xfId="3" applyFont="1" applyBorder="1" applyAlignment="1" applyProtection="1">
      <alignment horizontal="left" vertical="top"/>
      <protection locked="0"/>
    </xf>
    <xf numFmtId="167" fontId="22" fillId="7" borderId="40" xfId="3" applyNumberFormat="1" applyFont="1" applyFill="1" applyBorder="1" applyAlignment="1" applyProtection="1">
      <alignment horizontal="left" vertical="top" wrapText="1"/>
      <protection locked="0"/>
    </xf>
    <xf numFmtId="0" fontId="9" fillId="4" borderId="41" xfId="0" applyFont="1" applyFill="1" applyBorder="1" applyAlignment="1" applyProtection="1">
      <alignment horizontal="center" textRotation="90" wrapText="1"/>
      <protection locked="0"/>
    </xf>
    <xf numFmtId="167" fontId="133" fillId="0" borderId="44" xfId="3" applyNumberFormat="1" applyFont="1" applyBorder="1" applyAlignment="1" applyProtection="1">
      <alignment vertical="center"/>
      <protection locked="0"/>
    </xf>
    <xf numFmtId="43" fontId="133" fillId="0" borderId="0" xfId="3" applyFont="1" applyBorder="1" applyAlignment="1" applyProtection="1">
      <alignment vertical="center"/>
      <protection locked="0"/>
    </xf>
    <xf numFmtId="167" fontId="133" fillId="0" borderId="0" xfId="3" applyNumberFormat="1" applyFont="1" applyBorder="1" applyAlignment="1" applyProtection="1">
      <alignment vertical="center"/>
      <protection locked="0"/>
    </xf>
    <xf numFmtId="167" fontId="133" fillId="0" borderId="69" xfId="3" applyNumberFormat="1" applyFont="1" applyBorder="1" applyAlignment="1" applyProtection="1">
      <alignment vertical="center"/>
      <protection locked="0"/>
    </xf>
    <xf numFmtId="167" fontId="12" fillId="0" borderId="143" xfId="15" applyNumberFormat="1" applyFont="1" applyFill="1" applyBorder="1" applyAlignment="1" applyProtection="1">
      <alignment horizontal="center" vertical="center" wrapText="1"/>
      <protection locked="0"/>
    </xf>
    <xf numFmtId="167" fontId="12" fillId="0" borderId="26" xfId="16" applyNumberFormat="1" applyFont="1" applyFill="1" applyBorder="1" applyAlignment="1" applyProtection="1">
      <alignment vertical="center" wrapText="1"/>
      <protection locked="0"/>
    </xf>
    <xf numFmtId="167" fontId="12" fillId="0" borderId="38" xfId="16" applyNumberFormat="1" applyFont="1" applyFill="1" applyBorder="1" applyAlignment="1" applyProtection="1">
      <alignment vertical="center" wrapText="1"/>
      <protection locked="0"/>
    </xf>
    <xf numFmtId="167" fontId="12" fillId="0" borderId="138" xfId="16" applyNumberFormat="1" applyFont="1" applyFill="1" applyBorder="1" applyAlignment="1" applyProtection="1">
      <alignment vertical="center" wrapText="1"/>
      <protection locked="0"/>
    </xf>
    <xf numFmtId="167" fontId="12" fillId="0" borderId="77" xfId="0" applyNumberFormat="1" applyFont="1" applyBorder="1" applyAlignment="1" applyProtection="1">
      <alignment vertical="center" wrapText="1"/>
      <protection locked="0"/>
    </xf>
    <xf numFmtId="167" fontId="133" fillId="0" borderId="42" xfId="3" applyNumberFormat="1" applyFont="1" applyBorder="1" applyAlignment="1" applyProtection="1">
      <alignment vertical="center"/>
      <protection locked="0"/>
    </xf>
    <xf numFmtId="167" fontId="12" fillId="0" borderId="42" xfId="15" applyNumberFormat="1" applyFont="1" applyFill="1" applyBorder="1" applyAlignment="1" applyProtection="1">
      <alignment horizontal="center" vertical="center" wrapText="1"/>
      <protection locked="0"/>
    </xf>
    <xf numFmtId="0" fontId="6" fillId="25" borderId="69" xfId="0" applyFont="1" applyFill="1" applyBorder="1" applyAlignment="1" applyProtection="1">
      <alignment vertical="center"/>
      <protection locked="0"/>
    </xf>
    <xf numFmtId="0" fontId="6" fillId="25" borderId="2" xfId="0" applyFont="1" applyFill="1" applyBorder="1" applyAlignment="1" applyProtection="1">
      <alignment horizontal="left" vertical="center"/>
      <protection locked="0"/>
    </xf>
    <xf numFmtId="43" fontId="6" fillId="25" borderId="2" xfId="3" applyFont="1" applyFill="1" applyBorder="1" applyAlignment="1" applyProtection="1">
      <alignment vertical="center"/>
      <protection locked="0"/>
    </xf>
    <xf numFmtId="0" fontId="5" fillId="25" borderId="0" xfId="0" applyFont="1" applyFill="1" applyAlignment="1" applyProtection="1">
      <alignment vertical="center"/>
      <protection locked="0"/>
    </xf>
    <xf numFmtId="0" fontId="17" fillId="25" borderId="0" xfId="0" applyFont="1" applyFill="1" applyAlignment="1" applyProtection="1">
      <alignment vertical="center"/>
      <protection locked="0"/>
    </xf>
    <xf numFmtId="43" fontId="5" fillId="25" borderId="69" xfId="3" applyFont="1" applyFill="1" applyBorder="1" applyAlignment="1" applyProtection="1">
      <alignment vertical="center"/>
      <protection locked="0"/>
    </xf>
    <xf numFmtId="0" fontId="95" fillId="5" borderId="16" xfId="2" applyFont="1" applyFill="1" applyBorder="1" applyAlignment="1" applyProtection="1">
      <alignment vertical="center" wrapText="1"/>
      <protection locked="0"/>
    </xf>
    <xf numFmtId="167" fontId="95" fillId="5" borderId="144" xfId="3" applyNumberFormat="1" applyFont="1" applyFill="1" applyBorder="1" applyAlignment="1" applyProtection="1">
      <alignment horizontal="right" vertical="center"/>
      <protection locked="0"/>
    </xf>
    <xf numFmtId="0" fontId="162" fillId="59" borderId="0" xfId="0" applyFont="1" applyFill="1" applyAlignment="1">
      <alignment horizontal="center"/>
    </xf>
    <xf numFmtId="0" fontId="6" fillId="25" borderId="0" xfId="3" applyNumberFormat="1" applyFont="1" applyFill="1" applyBorder="1" applyAlignment="1" applyProtection="1">
      <alignment vertical="center"/>
      <protection locked="0"/>
    </xf>
    <xf numFmtId="43" fontId="9" fillId="4" borderId="2" xfId="3" applyFont="1" applyFill="1" applyBorder="1" applyAlignment="1" applyProtection="1">
      <alignment wrapText="1"/>
      <protection locked="0"/>
    </xf>
    <xf numFmtId="43" fontId="4" fillId="6" borderId="17" xfId="3" applyFont="1" applyFill="1" applyBorder="1" applyAlignment="1" applyProtection="1">
      <alignment horizontal="left" vertical="center" wrapText="1"/>
      <protection locked="0"/>
    </xf>
    <xf numFmtId="43" fontId="17" fillId="0" borderId="69" xfId="3" applyFont="1" applyFill="1" applyBorder="1" applyAlignment="1" applyProtection="1">
      <alignment vertical="center" wrapText="1"/>
      <protection locked="0"/>
    </xf>
    <xf numFmtId="43" fontId="17" fillId="0" borderId="0" xfId="3" applyFont="1" applyBorder="1" applyAlignment="1" applyProtection="1">
      <alignment horizontal="left" vertical="top"/>
      <protection locked="0"/>
    </xf>
    <xf numFmtId="43" fontId="4" fillId="62" borderId="0" xfId="3" applyFont="1" applyFill="1" applyBorder="1" applyAlignment="1" applyProtection="1">
      <alignment vertical="center" wrapText="1"/>
      <protection locked="0"/>
    </xf>
    <xf numFmtId="43" fontId="9" fillId="4" borderId="69" xfId="3" applyFont="1" applyFill="1" applyBorder="1" applyAlignment="1" applyProtection="1">
      <alignment horizontal="left" wrapText="1"/>
      <protection locked="0"/>
    </xf>
    <xf numFmtId="0" fontId="94" fillId="24" borderId="0" xfId="2" applyFont="1" applyFill="1" applyAlignment="1" applyProtection="1">
      <alignment vertical="center"/>
      <protection locked="0"/>
    </xf>
    <xf numFmtId="0" fontId="4" fillId="4" borderId="69" xfId="2" applyFont="1" applyFill="1" applyBorder="1" applyAlignment="1" applyProtection="1">
      <alignment wrapText="1"/>
      <protection locked="0"/>
    </xf>
    <xf numFmtId="0" fontId="4" fillId="4" borderId="0" xfId="2" applyFont="1" applyFill="1" applyAlignment="1" applyProtection="1">
      <alignment wrapText="1"/>
      <protection locked="0"/>
    </xf>
    <xf numFmtId="0" fontId="4" fillId="34" borderId="17" xfId="0" applyFont="1" applyFill="1" applyBorder="1" applyAlignment="1" applyProtection="1">
      <alignment horizontal="left" vertical="center" wrapText="1"/>
      <protection locked="0"/>
    </xf>
    <xf numFmtId="0" fontId="17" fillId="0" borderId="0" xfId="0" applyFont="1"/>
    <xf numFmtId="0" fontId="4" fillId="0" borderId="17" xfId="2" applyFont="1" applyBorder="1" applyAlignment="1" applyProtection="1">
      <alignment vertical="center"/>
      <protection locked="0"/>
    </xf>
    <xf numFmtId="0" fontId="5" fillId="0" borderId="0" xfId="0" applyFont="1" applyAlignment="1" applyProtection="1">
      <alignment horizontal="left" vertical="center"/>
      <protection locked="0"/>
    </xf>
    <xf numFmtId="0" fontId="6" fillId="0" borderId="0" xfId="0" applyFont="1" applyAlignment="1" applyProtection="1">
      <alignment vertical="top"/>
      <protection locked="0"/>
    </xf>
    <xf numFmtId="0" fontId="9" fillId="4" borderId="2" xfId="2" applyFont="1" applyFill="1" applyBorder="1" applyAlignment="1" applyProtection="1">
      <alignment wrapText="1"/>
      <protection locked="0"/>
    </xf>
    <xf numFmtId="0" fontId="9" fillId="6" borderId="17" xfId="0" applyFont="1" applyFill="1" applyBorder="1" applyAlignment="1" applyProtection="1">
      <alignment horizontal="left" vertical="center"/>
      <protection locked="0"/>
    </xf>
    <xf numFmtId="0" fontId="12" fillId="46" borderId="0" xfId="7" applyFont="1" applyFill="1" applyAlignment="1" applyProtection="1">
      <alignment horizontal="left" vertical="center"/>
      <protection locked="0"/>
    </xf>
    <xf numFmtId="0" fontId="12" fillId="0" borderId="0" xfId="0" applyFont="1" applyAlignment="1" applyProtection="1">
      <alignment horizontal="left"/>
      <protection locked="0"/>
    </xf>
    <xf numFmtId="0" fontId="29" fillId="0" borderId="0" xfId="0" applyFont="1" applyAlignment="1">
      <alignment horizontal="left" vertical="center"/>
    </xf>
    <xf numFmtId="0" fontId="13" fillId="0" borderId="146" xfId="2" applyFont="1" applyBorder="1" applyAlignment="1">
      <alignment horizontal="left" vertical="center"/>
    </xf>
    <xf numFmtId="0" fontId="22" fillId="0" borderId="0" xfId="0" applyFont="1" applyAlignment="1" applyProtection="1">
      <alignment horizontal="center"/>
      <protection locked="0"/>
    </xf>
    <xf numFmtId="0" fontId="11" fillId="0" borderId="0" xfId="0" applyFont="1"/>
    <xf numFmtId="0" fontId="11" fillId="0" borderId="0" xfId="0" applyFont="1" applyAlignment="1">
      <alignment vertical="center"/>
    </xf>
    <xf numFmtId="0" fontId="32" fillId="0" borderId="0" xfId="0" applyFont="1" applyAlignment="1" applyProtection="1">
      <alignment horizontal="left"/>
      <protection locked="0"/>
    </xf>
    <xf numFmtId="0" fontId="19" fillId="0" borderId="0" xfId="0" applyFont="1" applyAlignment="1" applyProtection="1">
      <alignment horizontal="left"/>
      <protection locked="0"/>
    </xf>
    <xf numFmtId="0" fontId="11" fillId="0" borderId="0" xfId="0" applyFont="1" applyAlignment="1" applyProtection="1">
      <alignment horizontal="left"/>
      <protection locked="0"/>
    </xf>
    <xf numFmtId="0" fontId="167" fillId="0" borderId="0" xfId="0" applyFont="1"/>
    <xf numFmtId="0" fontId="19" fillId="0" borderId="0" xfId="0" applyFont="1" applyAlignment="1">
      <alignment vertical="center"/>
    </xf>
    <xf numFmtId="0" fontId="66" fillId="7" borderId="0" xfId="2" applyFont="1" applyFill="1" applyAlignment="1" applyProtection="1">
      <alignment horizontal="left"/>
      <protection locked="0"/>
    </xf>
    <xf numFmtId="0" fontId="66" fillId="0" borderId="0" xfId="2" applyFont="1" applyAlignment="1" applyProtection="1">
      <alignment horizontal="left"/>
      <protection locked="0"/>
    </xf>
    <xf numFmtId="167" fontId="17" fillId="0" borderId="9" xfId="15" applyNumberFormat="1" applyFont="1" applyFill="1" applyBorder="1" applyAlignment="1" applyProtection="1">
      <alignment horizontal="center" vertical="center" wrapText="1"/>
      <protection locked="0"/>
    </xf>
    <xf numFmtId="0" fontId="17" fillId="0" borderId="0" xfId="0" applyFont="1" applyAlignment="1" applyProtection="1">
      <alignment vertical="center" wrapText="1"/>
      <protection locked="0"/>
    </xf>
    <xf numFmtId="43" fontId="17" fillId="0" borderId="0" xfId="15" applyFont="1" applyFill="1" applyBorder="1" applyAlignment="1" applyProtection="1">
      <alignment vertical="center" wrapText="1"/>
      <protection locked="0"/>
    </xf>
    <xf numFmtId="0" fontId="101" fillId="0" borderId="0" xfId="0" applyFont="1" applyAlignment="1" applyProtection="1">
      <alignment vertical="center" wrapText="1"/>
      <protection locked="0"/>
    </xf>
    <xf numFmtId="0" fontId="147" fillId="0" borderId="28" xfId="0" applyFont="1" applyBorder="1" applyAlignment="1" applyProtection="1">
      <alignment vertical="center" wrapText="1"/>
      <protection locked="0"/>
    </xf>
    <xf numFmtId="167" fontId="147" fillId="0" borderId="30" xfId="3" applyNumberFormat="1" applyFont="1" applyBorder="1" applyAlignment="1" applyProtection="1">
      <alignment vertical="center"/>
      <protection locked="0"/>
    </xf>
    <xf numFmtId="166" fontId="147" fillId="0" borderId="0" xfId="31" applyNumberFormat="1" applyFont="1" applyFill="1" applyBorder="1" applyAlignment="1" applyProtection="1">
      <alignment vertical="center"/>
      <protection locked="0"/>
    </xf>
    <xf numFmtId="0" fontId="147" fillId="0" borderId="0" xfId="0" applyFont="1" applyAlignment="1" applyProtection="1">
      <alignment vertical="center"/>
      <protection locked="0"/>
    </xf>
    <xf numFmtId="0" fontId="4" fillId="0" borderId="0" xfId="0" applyFont="1" applyAlignment="1" applyProtection="1">
      <alignment vertical="center" wrapText="1"/>
      <protection locked="0"/>
    </xf>
    <xf numFmtId="43" fontId="4" fillId="0" borderId="0" xfId="3" applyFont="1" applyFill="1" applyBorder="1" applyAlignment="1" applyProtection="1">
      <alignment horizontal="left" vertical="center" wrapText="1"/>
      <protection locked="0"/>
    </xf>
    <xf numFmtId="43" fontId="4" fillId="0" borderId="0" xfId="15" applyFont="1" applyFill="1" applyBorder="1" applyAlignment="1" applyProtection="1">
      <alignment horizontal="center" vertical="center" wrapText="1"/>
      <protection locked="0"/>
    </xf>
    <xf numFmtId="167" fontId="17" fillId="9" borderId="0" xfId="0" applyNumberFormat="1" applyFont="1" applyFill="1" applyAlignment="1" applyProtection="1">
      <alignment vertical="center"/>
      <protection locked="0"/>
    </xf>
    <xf numFmtId="0" fontId="0" fillId="60" borderId="0" xfId="0" applyFill="1"/>
    <xf numFmtId="0" fontId="120" fillId="29" borderId="148" xfId="0" applyFont="1" applyFill="1" applyBorder="1" applyAlignment="1">
      <alignment vertical="center"/>
    </xf>
    <xf numFmtId="167" fontId="126" fillId="0" borderId="149" xfId="29" applyNumberFormat="1" applyFont="1" applyFill="1" applyBorder="1" applyAlignment="1" applyProtection="1">
      <alignment vertical="center"/>
    </xf>
    <xf numFmtId="167" fontId="126" fillId="47" borderId="150" xfId="29" applyNumberFormat="1" applyFont="1" applyFill="1" applyBorder="1" applyAlignment="1" applyProtection="1">
      <alignment vertical="center"/>
    </xf>
    <xf numFmtId="0" fontId="126" fillId="0" borderId="0" xfId="0" applyFont="1" applyAlignment="1">
      <alignment vertical="center"/>
    </xf>
    <xf numFmtId="0" fontId="132" fillId="0" borderId="1" xfId="0" applyFont="1" applyBorder="1" applyAlignment="1">
      <alignment vertical="center" textRotation="45"/>
    </xf>
    <xf numFmtId="0" fontId="126" fillId="51" borderId="129" xfId="0" applyFont="1" applyFill="1" applyBorder="1" applyAlignment="1">
      <alignment vertical="center"/>
    </xf>
    <xf numFmtId="0" fontId="126" fillId="47" borderId="0" xfId="0" applyFont="1" applyFill="1" applyAlignment="1">
      <alignment vertical="center"/>
    </xf>
    <xf numFmtId="0" fontId="7" fillId="2" borderId="5" xfId="2" applyFont="1" applyFill="1" applyBorder="1" applyAlignment="1" applyProtection="1">
      <alignment horizontal="center" vertical="center"/>
      <protection locked="0"/>
    </xf>
    <xf numFmtId="0" fontId="7" fillId="2" borderId="30" xfId="2" applyFont="1" applyFill="1" applyBorder="1" applyAlignment="1" applyProtection="1">
      <alignment horizontal="left" vertical="center"/>
      <protection locked="0"/>
    </xf>
    <xf numFmtId="0" fontId="4" fillId="2" borderId="50" xfId="2" applyFont="1" applyFill="1" applyBorder="1" applyAlignment="1" applyProtection="1">
      <alignment horizontal="center"/>
      <protection locked="0"/>
    </xf>
    <xf numFmtId="0" fontId="7" fillId="2" borderId="31" xfId="2" applyFont="1" applyFill="1" applyBorder="1" applyAlignment="1" applyProtection="1">
      <alignment horizontal="center" vertical="center"/>
      <protection locked="0"/>
    </xf>
    <xf numFmtId="0" fontId="70" fillId="0" borderId="151" xfId="27" applyFont="1" applyBorder="1" applyAlignment="1" applyProtection="1">
      <alignment horizontal="center" vertical="center" wrapText="1"/>
      <protection locked="0"/>
    </xf>
    <xf numFmtId="167" fontId="9" fillId="0" borderId="147" xfId="3" applyNumberFormat="1" applyFont="1" applyFill="1" applyBorder="1" applyAlignment="1" applyProtection="1">
      <alignment horizontal="right" vertical="center"/>
      <protection locked="0"/>
    </xf>
    <xf numFmtId="167" fontId="22" fillId="0" borderId="152" xfId="27" applyNumberFormat="1" applyFont="1" applyBorder="1" applyAlignment="1" applyProtection="1">
      <alignment vertical="center"/>
      <protection locked="0"/>
    </xf>
    <xf numFmtId="0" fontId="17" fillId="2" borderId="148" xfId="2" applyFont="1" applyFill="1" applyBorder="1" applyAlignment="1" applyProtection="1">
      <alignment horizontal="center" vertical="center" wrapText="1"/>
      <protection locked="0"/>
    </xf>
    <xf numFmtId="0" fontId="100" fillId="2" borderId="148" xfId="2" applyFont="1" applyFill="1" applyBorder="1" applyAlignment="1" applyProtection="1">
      <alignment horizontal="center" vertical="center"/>
      <protection locked="0"/>
    </xf>
    <xf numFmtId="0" fontId="12" fillId="5" borderId="148" xfId="2" applyFont="1" applyFill="1" applyBorder="1" applyAlignment="1" applyProtection="1">
      <alignment horizontal="center" vertical="center" wrapText="1"/>
      <protection locked="0"/>
    </xf>
    <xf numFmtId="0" fontId="12" fillId="2" borderId="148" xfId="2" applyFont="1" applyFill="1" applyBorder="1" applyAlignment="1" applyProtection="1">
      <alignment horizontal="center" vertical="center" wrapText="1"/>
      <protection locked="0"/>
    </xf>
    <xf numFmtId="0" fontId="5" fillId="0" borderId="147" xfId="2" applyFont="1" applyBorder="1" applyAlignment="1" applyProtection="1">
      <alignment horizontal="center" vertical="center"/>
      <protection locked="0"/>
    </xf>
    <xf numFmtId="0" fontId="6" fillId="0" borderId="153" xfId="2" applyFont="1" applyBorder="1" applyAlignment="1" applyProtection="1">
      <alignment horizontal="left" vertical="center"/>
      <protection locked="0"/>
    </xf>
    <xf numFmtId="167" fontId="12" fillId="0" borderId="147" xfId="2" applyNumberFormat="1" applyFont="1" applyBorder="1" applyAlignment="1" applyProtection="1">
      <alignment horizontal="center" vertical="center"/>
      <protection locked="0"/>
    </xf>
    <xf numFmtId="167" fontId="12" fillId="0" borderId="149" xfId="8" applyNumberFormat="1" applyFont="1" applyFill="1" applyBorder="1" applyAlignment="1" applyProtection="1">
      <alignment horizontal="center" vertical="center"/>
      <protection locked="0"/>
    </xf>
    <xf numFmtId="167" fontId="139" fillId="0" borderId="149" xfId="3" applyNumberFormat="1" applyFont="1" applyFill="1" applyBorder="1" applyAlignment="1" applyProtection="1">
      <alignment vertical="center" wrapText="1"/>
      <protection locked="0"/>
    </xf>
    <xf numFmtId="0" fontId="6" fillId="0" borderId="147" xfId="2" applyFont="1" applyBorder="1" applyAlignment="1" applyProtection="1">
      <alignment vertical="center"/>
      <protection locked="0"/>
    </xf>
    <xf numFmtId="167" fontId="141" fillId="0" borderId="149" xfId="3" applyNumberFormat="1" applyFont="1" applyFill="1" applyBorder="1" applyAlignment="1" applyProtection="1">
      <alignment horizontal="right" vertical="center"/>
      <protection locked="0"/>
    </xf>
    <xf numFmtId="167" fontId="139" fillId="0" borderId="150" xfId="3" applyNumberFormat="1" applyFont="1" applyFill="1" applyBorder="1" applyAlignment="1" applyProtection="1">
      <alignment horizontal="right" vertical="center"/>
      <protection locked="0"/>
    </xf>
    <xf numFmtId="167" fontId="139" fillId="0" borderId="149" xfId="3" applyNumberFormat="1" applyFont="1" applyFill="1" applyBorder="1" applyAlignment="1" applyProtection="1">
      <alignment horizontal="right" vertical="center" wrapText="1"/>
      <protection locked="0"/>
    </xf>
    <xf numFmtId="167" fontId="139" fillId="0" borderId="149" xfId="3" applyNumberFormat="1" applyFont="1" applyFill="1" applyBorder="1" applyAlignment="1" applyProtection="1">
      <alignment horizontal="right" vertical="center"/>
      <protection locked="0"/>
    </xf>
    <xf numFmtId="0" fontId="99" fillId="0" borderId="147" xfId="2" applyFont="1" applyBorder="1" applyAlignment="1" applyProtection="1">
      <alignment horizontal="left"/>
      <protection locked="0"/>
    </xf>
    <xf numFmtId="0" fontId="100" fillId="0" borderId="147" xfId="2" applyFont="1" applyBorder="1" applyAlignment="1" applyProtection="1">
      <alignment vertical="center"/>
      <protection locked="0"/>
    </xf>
    <xf numFmtId="0" fontId="102" fillId="2" borderId="59" xfId="2" applyFont="1" applyFill="1" applyBorder="1" applyAlignment="1" applyProtection="1">
      <alignment horizontal="center"/>
      <protection locked="0"/>
    </xf>
    <xf numFmtId="0" fontId="95" fillId="11" borderId="98" xfId="2" applyFont="1" applyFill="1" applyBorder="1" applyAlignment="1" applyProtection="1">
      <alignment horizontal="center" wrapText="1"/>
      <protection locked="0"/>
    </xf>
    <xf numFmtId="167" fontId="94" fillId="0" borderId="67" xfId="2" applyNumberFormat="1" applyFont="1" applyBorder="1" applyAlignment="1" applyProtection="1">
      <alignment horizontal="right" vertical="center"/>
      <protection locked="0"/>
    </xf>
    <xf numFmtId="167" fontId="133" fillId="0" borderId="147" xfId="2" applyNumberFormat="1" applyFont="1" applyBorder="1" applyAlignment="1" applyProtection="1">
      <alignment horizontal="right" vertical="center"/>
      <protection locked="0"/>
    </xf>
    <xf numFmtId="0" fontId="5" fillId="0" borderId="147" xfId="2" applyFont="1" applyBorder="1" applyAlignment="1" applyProtection="1">
      <alignment vertical="center"/>
      <protection locked="0"/>
    </xf>
    <xf numFmtId="0" fontId="4" fillId="4" borderId="155" xfId="2" applyFont="1" applyFill="1" applyBorder="1" applyAlignment="1" applyProtection="1">
      <alignment wrapText="1"/>
      <protection locked="0"/>
    </xf>
    <xf numFmtId="0" fontId="4" fillId="2" borderId="14" xfId="0" applyFont="1" applyFill="1" applyBorder="1" applyAlignment="1" applyProtection="1">
      <alignment horizontal="center" wrapText="1"/>
      <protection locked="0"/>
    </xf>
    <xf numFmtId="43" fontId="4" fillId="34" borderId="152" xfId="3" applyFont="1" applyFill="1" applyBorder="1" applyAlignment="1" applyProtection="1">
      <alignment horizontal="center" vertical="center" wrapText="1"/>
      <protection locked="0"/>
    </xf>
    <xf numFmtId="0" fontId="4" fillId="17" borderId="156" xfId="0" applyFont="1" applyFill="1" applyBorder="1" applyAlignment="1" applyProtection="1">
      <alignment vertical="center"/>
      <protection locked="0"/>
    </xf>
    <xf numFmtId="0" fontId="4" fillId="17" borderId="78" xfId="0" applyFont="1" applyFill="1" applyBorder="1" applyAlignment="1" applyProtection="1">
      <alignment vertical="center"/>
      <protection locked="0"/>
    </xf>
    <xf numFmtId="167" fontId="4" fillId="17" borderId="84" xfId="3" applyNumberFormat="1" applyFont="1" applyFill="1" applyBorder="1" applyAlignment="1" applyProtection="1">
      <alignment horizontal="center" vertical="center"/>
      <protection locked="0"/>
    </xf>
    <xf numFmtId="167" fontId="4" fillId="17" borderId="81" xfId="3" applyNumberFormat="1" applyFont="1" applyFill="1" applyBorder="1" applyAlignment="1" applyProtection="1">
      <alignment horizontal="center" vertical="center"/>
      <protection locked="0"/>
    </xf>
    <xf numFmtId="167" fontId="4" fillId="17" borderId="85" xfId="3" applyNumberFormat="1" applyFont="1" applyFill="1" applyBorder="1" applyAlignment="1" applyProtection="1">
      <alignment horizontal="center" vertical="center"/>
      <protection locked="0"/>
    </xf>
    <xf numFmtId="0" fontId="5" fillId="0" borderId="147" xfId="2" applyFont="1" applyBorder="1" applyAlignment="1" applyProtection="1">
      <alignment horizontal="center"/>
      <protection locked="0"/>
    </xf>
    <xf numFmtId="0" fontId="6" fillId="0" borderId="147" xfId="2" applyFont="1" applyBorder="1" applyAlignment="1" applyProtection="1">
      <alignment horizontal="center" vertical="center"/>
      <protection locked="0"/>
    </xf>
    <xf numFmtId="167" fontId="12" fillId="7" borderId="150" xfId="2" applyNumberFormat="1" applyFont="1" applyFill="1" applyBorder="1" applyAlignment="1" applyProtection="1">
      <alignment horizontal="center" vertical="center"/>
      <protection locked="0"/>
    </xf>
    <xf numFmtId="167" fontId="133" fillId="0" borderId="147" xfId="8" applyNumberFormat="1" applyFont="1" applyFill="1" applyBorder="1" applyAlignment="1" applyProtection="1">
      <alignment horizontal="center" vertical="center"/>
      <protection locked="0"/>
    </xf>
    <xf numFmtId="167" fontId="12" fillId="34" borderId="149" xfId="0" applyNumberFormat="1" applyFont="1" applyFill="1" applyBorder="1" applyAlignment="1" applyProtection="1">
      <alignment horizontal="right" vertical="center"/>
      <protection locked="0"/>
    </xf>
    <xf numFmtId="167" fontId="12" fillId="5" borderId="149" xfId="0" applyNumberFormat="1" applyFont="1" applyFill="1" applyBorder="1" applyAlignment="1" applyProtection="1">
      <alignment horizontal="right" vertical="center"/>
      <protection locked="0"/>
    </xf>
    <xf numFmtId="167" fontId="12" fillId="0" borderId="149" xfId="0" applyNumberFormat="1" applyFont="1" applyBorder="1" applyAlignment="1" applyProtection="1">
      <alignment horizontal="right" vertical="center"/>
      <protection locked="0"/>
    </xf>
    <xf numFmtId="0" fontId="43" fillId="9" borderId="155" xfId="2" applyFont="1" applyFill="1" applyBorder="1" applyAlignment="1" applyProtection="1">
      <alignment vertical="center"/>
      <protection locked="0"/>
    </xf>
    <xf numFmtId="167" fontId="9" fillId="9" borderId="144" xfId="8" applyNumberFormat="1" applyFont="1" applyFill="1" applyBorder="1" applyAlignment="1" applyProtection="1">
      <alignment horizontal="right" vertical="center"/>
      <protection locked="0"/>
    </xf>
    <xf numFmtId="167" fontId="9" fillId="9" borderId="157" xfId="8" applyNumberFormat="1" applyFont="1" applyFill="1" applyBorder="1" applyAlignment="1" applyProtection="1">
      <alignment horizontal="right" vertical="center"/>
      <protection locked="0"/>
    </xf>
    <xf numFmtId="167" fontId="9" fillId="9" borderId="158" xfId="8" applyNumberFormat="1" applyFont="1" applyFill="1" applyBorder="1" applyAlignment="1" applyProtection="1">
      <alignment horizontal="right" vertical="center"/>
      <protection locked="0"/>
    </xf>
    <xf numFmtId="167" fontId="9" fillId="9" borderId="18" xfId="8" applyNumberFormat="1" applyFont="1" applyFill="1" applyBorder="1" applyAlignment="1" applyProtection="1">
      <alignment horizontal="right" vertical="center"/>
      <protection locked="0"/>
    </xf>
    <xf numFmtId="167" fontId="9" fillId="9" borderId="115" xfId="8" applyNumberFormat="1" applyFont="1" applyFill="1" applyBorder="1" applyAlignment="1" applyProtection="1">
      <alignment horizontal="right" vertical="center"/>
      <protection locked="0"/>
    </xf>
    <xf numFmtId="167" fontId="9" fillId="67" borderId="17" xfId="8" applyNumberFormat="1" applyFont="1" applyFill="1" applyBorder="1" applyAlignment="1" applyProtection="1">
      <alignment horizontal="right" vertical="center"/>
      <protection locked="0"/>
    </xf>
    <xf numFmtId="167" fontId="9" fillId="9" borderId="144" xfId="8" applyNumberFormat="1" applyFont="1" applyFill="1" applyBorder="1" applyAlignment="1" applyProtection="1">
      <alignment horizontal="center" vertical="center"/>
      <protection locked="0"/>
    </xf>
    <xf numFmtId="167" fontId="9" fillId="9" borderId="115" xfId="8" applyNumberFormat="1" applyFont="1" applyFill="1" applyBorder="1" applyAlignment="1" applyProtection="1">
      <alignment horizontal="center" vertical="center"/>
      <protection locked="0"/>
    </xf>
    <xf numFmtId="167" fontId="9" fillId="9" borderId="47" xfId="8" applyNumberFormat="1" applyFont="1" applyFill="1" applyBorder="1" applyAlignment="1" applyProtection="1">
      <alignment horizontal="center" vertical="center"/>
      <protection locked="0"/>
    </xf>
    <xf numFmtId="166" fontId="32" fillId="0" borderId="147" xfId="0" applyNumberFormat="1" applyFont="1" applyBorder="1"/>
    <xf numFmtId="166" fontId="146" fillId="0" borderId="147" xfId="0" applyNumberFormat="1" applyFont="1" applyBorder="1"/>
    <xf numFmtId="0" fontId="9" fillId="9" borderId="159" xfId="9" applyFont="1" applyFill="1" applyBorder="1" applyAlignment="1" applyProtection="1">
      <alignment vertical="center"/>
      <protection locked="0"/>
    </xf>
    <xf numFmtId="166" fontId="9" fillId="9" borderId="84" xfId="0" applyNumberFormat="1" applyFont="1" applyFill="1" applyBorder="1" applyAlignment="1" applyProtection="1">
      <alignment horizontal="right" vertical="center"/>
      <protection locked="0"/>
    </xf>
    <xf numFmtId="166" fontId="9" fillId="9" borderId="117" xfId="0" applyNumberFormat="1" applyFont="1" applyFill="1" applyBorder="1" applyAlignment="1" applyProtection="1">
      <alignment horizontal="right" vertical="center"/>
      <protection locked="0"/>
    </xf>
    <xf numFmtId="166" fontId="9" fillId="9" borderId="78" xfId="0" applyNumberFormat="1" applyFont="1" applyFill="1" applyBorder="1" applyAlignment="1" applyProtection="1">
      <alignment horizontal="right" vertical="center"/>
      <protection locked="0"/>
    </xf>
    <xf numFmtId="166" fontId="9" fillId="9" borderId="66" xfId="0" applyNumberFormat="1" applyFont="1" applyFill="1" applyBorder="1" applyAlignment="1" applyProtection="1">
      <alignment horizontal="right" vertical="center"/>
      <protection locked="0"/>
    </xf>
    <xf numFmtId="166" fontId="9" fillId="9" borderId="67" xfId="0" applyNumberFormat="1" applyFont="1" applyFill="1" applyBorder="1" applyAlignment="1" applyProtection="1">
      <alignment horizontal="right" vertical="center"/>
      <protection locked="0"/>
    </xf>
    <xf numFmtId="167" fontId="9" fillId="9" borderId="5" xfId="3" applyNumberFormat="1" applyFont="1" applyFill="1" applyBorder="1" applyAlignment="1" applyProtection="1">
      <alignment horizontal="center" vertical="center"/>
      <protection locked="0"/>
    </xf>
    <xf numFmtId="0" fontId="4" fillId="0" borderId="147" xfId="0" applyFont="1" applyBorder="1" applyAlignment="1" applyProtection="1">
      <alignment horizontal="left" vertical="center"/>
      <protection locked="0"/>
    </xf>
    <xf numFmtId="0" fontId="9" fillId="0" borderId="147" xfId="0" applyFont="1" applyBorder="1" applyAlignment="1" applyProtection="1">
      <alignment vertical="top"/>
      <protection locked="0"/>
    </xf>
    <xf numFmtId="0" fontId="4" fillId="4" borderId="160" xfId="2" applyFont="1" applyFill="1" applyBorder="1" applyAlignment="1" applyProtection="1">
      <alignment wrapText="1"/>
      <protection locked="0"/>
    </xf>
    <xf numFmtId="43" fontId="9" fillId="9" borderId="156" xfId="3" applyFont="1" applyFill="1" applyBorder="1" applyAlignment="1" applyProtection="1">
      <alignment horizontal="left" vertical="center" wrapText="1"/>
      <protection locked="0"/>
    </xf>
    <xf numFmtId="43" fontId="9" fillId="9" borderId="78" xfId="3" applyFont="1" applyFill="1" applyBorder="1" applyAlignment="1" applyProtection="1">
      <alignment horizontal="left" vertical="center" wrapText="1"/>
      <protection locked="0"/>
    </xf>
    <xf numFmtId="167" fontId="9" fillId="9" borderId="84" xfId="3" applyNumberFormat="1" applyFont="1" applyFill="1" applyBorder="1" applyAlignment="1" applyProtection="1">
      <alignment horizontal="center" vertical="center"/>
      <protection locked="0"/>
    </xf>
    <xf numFmtId="167" fontId="9" fillId="9" borderId="85" xfId="3" applyNumberFormat="1" applyFont="1" applyFill="1" applyBorder="1" applyAlignment="1" applyProtection="1">
      <alignment horizontal="center" vertical="center"/>
      <protection locked="0"/>
    </xf>
    <xf numFmtId="167" fontId="9" fillId="9" borderId="81" xfId="3" applyNumberFormat="1" applyFont="1" applyFill="1" applyBorder="1" applyAlignment="1" applyProtection="1">
      <alignment horizontal="center" vertical="center"/>
      <protection locked="0"/>
    </xf>
    <xf numFmtId="167" fontId="9" fillId="9" borderId="82" xfId="3" applyNumberFormat="1" applyFont="1" applyFill="1" applyBorder="1" applyAlignment="1" applyProtection="1">
      <alignment horizontal="center" vertical="center"/>
      <protection locked="0"/>
    </xf>
    <xf numFmtId="166" fontId="12" fillId="0" borderId="149" xfId="3" applyNumberFormat="1" applyFont="1" applyFill="1" applyBorder="1" applyAlignment="1" applyProtection="1">
      <alignment vertical="center"/>
      <protection locked="0"/>
    </xf>
    <xf numFmtId="166" fontId="12" fillId="0" borderId="149" xfId="3" applyNumberFormat="1" applyFont="1" applyFill="1" applyBorder="1" applyAlignment="1" applyProtection="1">
      <alignment horizontal="right" vertical="center"/>
      <protection locked="0"/>
    </xf>
    <xf numFmtId="166" fontId="12" fillId="0" borderId="149" xfId="3" applyNumberFormat="1" applyFont="1" applyFill="1" applyBorder="1" applyAlignment="1" applyProtection="1">
      <alignment horizontal="center" vertical="center"/>
      <protection locked="0"/>
    </xf>
    <xf numFmtId="0" fontId="5" fillId="0" borderId="161" xfId="0" applyFont="1" applyBorder="1" applyAlignment="1" applyProtection="1">
      <alignment horizontal="left"/>
      <protection locked="0"/>
    </xf>
    <xf numFmtId="0" fontId="17" fillId="0" borderId="162" xfId="0" applyFont="1" applyBorder="1" applyAlignment="1" applyProtection="1">
      <alignment horizontal="left"/>
      <protection locked="0"/>
    </xf>
    <xf numFmtId="0" fontId="5" fillId="0" borderId="162" xfId="0" applyFont="1" applyBorder="1" applyProtection="1">
      <protection locked="0"/>
    </xf>
    <xf numFmtId="0" fontId="132" fillId="0" borderId="150" xfId="0" applyFont="1" applyBorder="1" applyAlignment="1" applyProtection="1">
      <alignment vertical="center"/>
      <protection locked="0"/>
    </xf>
    <xf numFmtId="166" fontId="133" fillId="0" borderId="154" xfId="3" applyNumberFormat="1" applyFont="1" applyBorder="1" applyAlignment="1" applyProtection="1">
      <alignment vertical="center"/>
      <protection locked="0"/>
    </xf>
    <xf numFmtId="166" fontId="12" fillId="0" borderId="154" xfId="7" applyNumberFormat="1" applyFont="1" applyBorder="1" applyAlignment="1" applyProtection="1">
      <alignment vertical="center"/>
      <protection locked="0"/>
    </xf>
    <xf numFmtId="43" fontId="17" fillId="0" borderId="1" xfId="3" applyFont="1" applyFill="1" applyBorder="1" applyAlignment="1" applyProtection="1">
      <alignment vertical="center" wrapText="1"/>
      <protection locked="0"/>
    </xf>
    <xf numFmtId="167" fontId="101" fillId="0" borderId="1" xfId="3" applyNumberFormat="1" applyFont="1" applyFill="1" applyBorder="1" applyAlignment="1" applyProtection="1">
      <alignment vertical="center"/>
      <protection locked="0"/>
    </xf>
    <xf numFmtId="167" fontId="101" fillId="5" borderId="42" xfId="3" applyNumberFormat="1" applyFont="1" applyFill="1" applyBorder="1" applyAlignment="1" applyProtection="1">
      <alignment vertical="center"/>
      <protection locked="0"/>
    </xf>
    <xf numFmtId="167" fontId="17" fillId="0" borderId="147" xfId="3" applyNumberFormat="1" applyFont="1" applyBorder="1" applyAlignment="1" applyProtection="1">
      <alignment vertical="center"/>
      <protection locked="0"/>
    </xf>
    <xf numFmtId="43" fontId="5" fillId="0" borderId="162" xfId="3" applyFont="1" applyBorder="1" applyAlignment="1" applyProtection="1">
      <protection locked="0"/>
    </xf>
    <xf numFmtId="43" fontId="4" fillId="0" borderId="162" xfId="3" applyFont="1" applyFill="1" applyBorder="1" applyAlignment="1" applyProtection="1">
      <protection locked="0"/>
    </xf>
    <xf numFmtId="0" fontId="5" fillId="0" borderId="163" xfId="0" applyFont="1" applyBorder="1" applyProtection="1">
      <protection locked="0"/>
    </xf>
    <xf numFmtId="0" fontId="5" fillId="0" borderId="147" xfId="0" applyFont="1" applyBorder="1" applyAlignment="1" applyProtection="1">
      <alignment vertical="center"/>
      <protection locked="0"/>
    </xf>
    <xf numFmtId="43" fontId="9" fillId="4" borderId="165" xfId="3" applyFont="1" applyFill="1" applyBorder="1" applyAlignment="1" applyProtection="1">
      <alignment horizontal="center" wrapText="1"/>
      <protection locked="0"/>
    </xf>
    <xf numFmtId="43" fontId="9" fillId="4" borderId="166" xfId="3" applyFont="1" applyFill="1" applyBorder="1" applyAlignment="1" applyProtection="1">
      <alignment horizontal="center" wrapText="1"/>
      <protection locked="0"/>
    </xf>
    <xf numFmtId="43" fontId="9" fillId="4" borderId="167" xfId="3" applyFont="1" applyFill="1" applyBorder="1" applyAlignment="1" applyProtection="1">
      <alignment horizontal="center" wrapText="1"/>
      <protection locked="0"/>
    </xf>
    <xf numFmtId="43" fontId="9" fillId="4" borderId="168" xfId="3" applyFont="1" applyFill="1" applyBorder="1" applyAlignment="1" applyProtection="1">
      <alignment horizontal="center" wrapText="1"/>
      <protection locked="0"/>
    </xf>
    <xf numFmtId="43" fontId="9" fillId="4" borderId="169" xfId="3" applyFont="1" applyFill="1" applyBorder="1" applyAlignment="1" applyProtection="1">
      <alignment horizontal="center" wrapText="1"/>
      <protection locked="0"/>
    </xf>
    <xf numFmtId="43" fontId="12" fillId="6" borderId="174" xfId="3" applyFont="1" applyFill="1" applyBorder="1" applyAlignment="1" applyProtection="1">
      <alignment horizontal="right" vertical="center"/>
      <protection locked="0"/>
    </xf>
    <xf numFmtId="43" fontId="133" fillId="0" borderId="159" xfId="3" applyFont="1" applyBorder="1" applyAlignment="1" applyProtection="1">
      <alignment vertical="center" wrapText="1"/>
      <protection locked="0"/>
    </xf>
    <xf numFmtId="167" fontId="133" fillId="0" borderId="147" xfId="3" applyNumberFormat="1" applyFont="1" applyBorder="1" applyAlignment="1" applyProtection="1">
      <alignment horizontal="right" vertical="center"/>
      <protection locked="0"/>
    </xf>
    <xf numFmtId="167" fontId="12" fillId="6" borderId="174" xfId="3" applyNumberFormat="1" applyFont="1" applyFill="1" applyBorder="1" applyAlignment="1" applyProtection="1">
      <alignment horizontal="right" vertical="center" wrapText="1"/>
      <protection locked="0"/>
    </xf>
    <xf numFmtId="167" fontId="12" fillId="34" borderId="174" xfId="3" applyNumberFormat="1" applyFont="1" applyFill="1" applyBorder="1" applyAlignment="1" applyProtection="1">
      <alignment horizontal="right" vertical="center" wrapText="1"/>
      <protection locked="0"/>
    </xf>
    <xf numFmtId="167" fontId="12" fillId="6" borderId="174" xfId="3" applyNumberFormat="1" applyFont="1" applyFill="1" applyBorder="1" applyAlignment="1" applyProtection="1">
      <alignment horizontal="right" vertical="center"/>
      <protection locked="0"/>
    </xf>
    <xf numFmtId="167" fontId="12" fillId="6" borderId="175" xfId="3" applyNumberFormat="1" applyFont="1" applyFill="1" applyBorder="1" applyAlignment="1" applyProtection="1">
      <alignment horizontal="right" vertical="center"/>
      <protection locked="0"/>
    </xf>
    <xf numFmtId="167" fontId="9" fillId="9" borderId="178" xfId="3" applyNumberFormat="1" applyFont="1" applyFill="1" applyBorder="1" applyAlignment="1" applyProtection="1">
      <alignment horizontal="right" vertical="center"/>
      <protection locked="0"/>
    </xf>
    <xf numFmtId="167" fontId="12" fillId="0" borderId="165" xfId="3" applyNumberFormat="1" applyFont="1" applyFill="1" applyBorder="1" applyAlignment="1" applyProtection="1">
      <alignment horizontal="right" vertical="center"/>
      <protection locked="0"/>
    </xf>
    <xf numFmtId="167" fontId="12" fillId="0" borderId="149" xfId="3" applyNumberFormat="1" applyFont="1" applyFill="1" applyBorder="1" applyAlignment="1" applyProtection="1">
      <alignment horizontal="center" vertical="center"/>
      <protection locked="0"/>
    </xf>
    <xf numFmtId="43" fontId="6" fillId="0" borderId="3" xfId="3" applyFont="1" applyBorder="1" applyAlignment="1" applyProtection="1">
      <alignment vertical="center"/>
      <protection locked="0"/>
    </xf>
    <xf numFmtId="43" fontId="43" fillId="2" borderId="14" xfId="3" applyFont="1" applyFill="1" applyBorder="1" applyAlignment="1" applyProtection="1">
      <alignment horizontal="center" wrapText="1"/>
      <protection locked="0"/>
    </xf>
    <xf numFmtId="43" fontId="12" fillId="6" borderId="175" xfId="3" applyFont="1" applyFill="1" applyBorder="1" applyAlignment="1" applyProtection="1">
      <alignment horizontal="right" vertical="center"/>
      <protection locked="0"/>
    </xf>
    <xf numFmtId="0" fontId="133" fillId="0" borderId="1" xfId="2" applyFont="1" applyBorder="1" applyAlignment="1" applyProtection="1">
      <alignment horizontal="right" vertical="center"/>
      <protection locked="0"/>
    </xf>
    <xf numFmtId="43" fontId="4" fillId="6" borderId="176" xfId="3" applyFont="1" applyFill="1" applyBorder="1" applyAlignment="1" applyProtection="1">
      <alignment horizontal="left" vertical="center" wrapText="1"/>
      <protection locked="0"/>
    </xf>
    <xf numFmtId="43" fontId="4" fillId="6" borderId="174" xfId="3" applyFont="1" applyFill="1" applyBorder="1" applyAlignment="1" applyProtection="1">
      <alignment horizontal="left" vertical="center" wrapText="1"/>
      <protection locked="0"/>
    </xf>
    <xf numFmtId="0" fontId="140" fillId="60" borderId="176" xfId="2" applyFont="1" applyFill="1" applyBorder="1" applyAlignment="1" applyProtection="1">
      <alignment vertical="center"/>
      <protection locked="0"/>
    </xf>
    <xf numFmtId="0" fontId="140" fillId="60" borderId="174" xfId="2" applyFont="1" applyFill="1" applyBorder="1" applyAlignment="1" applyProtection="1">
      <alignment vertical="center"/>
      <protection locked="0"/>
    </xf>
    <xf numFmtId="167" fontId="140" fillId="60" borderId="181" xfId="4" applyNumberFormat="1" applyFont="1" applyFill="1" applyBorder="1" applyAlignment="1" applyProtection="1">
      <alignment horizontal="center" vertical="center"/>
      <protection locked="0"/>
    </xf>
    <xf numFmtId="0" fontId="89" fillId="0" borderId="147" xfId="0" applyFont="1" applyBorder="1" applyProtection="1">
      <protection locked="0"/>
    </xf>
    <xf numFmtId="43" fontId="9" fillId="6" borderId="174" xfId="16" applyFont="1" applyFill="1" applyBorder="1" applyAlignment="1" applyProtection="1">
      <alignment vertical="center" wrapText="1"/>
      <protection locked="0"/>
    </xf>
    <xf numFmtId="167" fontId="12" fillId="0" borderId="149" xfId="16" applyNumberFormat="1" applyFont="1" applyFill="1" applyBorder="1" applyAlignment="1" applyProtection="1">
      <alignment vertical="center" wrapText="1"/>
      <protection locked="0"/>
    </xf>
    <xf numFmtId="167" fontId="9" fillId="6" borderId="174" xfId="16" applyNumberFormat="1" applyFont="1" applyFill="1" applyBorder="1" applyAlignment="1" applyProtection="1">
      <alignment vertical="center" wrapText="1"/>
      <protection locked="0"/>
    </xf>
    <xf numFmtId="167" fontId="17" fillId="0" borderId="149" xfId="16" applyNumberFormat="1" applyFont="1" applyFill="1" applyBorder="1" applyAlignment="1" applyProtection="1">
      <alignment vertical="center" wrapText="1"/>
      <protection locked="0"/>
    </xf>
    <xf numFmtId="167" fontId="4" fillId="6" borderId="174" xfId="16" applyNumberFormat="1" applyFont="1" applyFill="1" applyBorder="1" applyAlignment="1" applyProtection="1">
      <alignment vertical="center" wrapText="1"/>
      <protection locked="0"/>
    </xf>
    <xf numFmtId="167" fontId="4" fillId="6" borderId="174" xfId="0" applyNumberFormat="1" applyFont="1" applyFill="1" applyBorder="1" applyAlignment="1" applyProtection="1">
      <alignment vertical="center" wrapText="1"/>
      <protection locked="0"/>
    </xf>
    <xf numFmtId="0" fontId="125" fillId="35" borderId="42" xfId="0" applyFont="1" applyFill="1" applyBorder="1" applyAlignment="1" applyProtection="1">
      <alignment vertical="center"/>
      <protection locked="0"/>
    </xf>
    <xf numFmtId="166" fontId="21" fillId="5" borderId="148" xfId="31" applyNumberFormat="1" applyFont="1" applyFill="1" applyBorder="1" applyAlignment="1" applyProtection="1">
      <protection locked="0"/>
    </xf>
    <xf numFmtId="166" fontId="21" fillId="10" borderId="148" xfId="31" applyNumberFormat="1" applyFont="1" applyFill="1" applyBorder="1" applyAlignment="1" applyProtection="1">
      <protection locked="0"/>
    </xf>
    <xf numFmtId="43" fontId="5" fillId="0" borderId="161" xfId="3" applyFont="1" applyBorder="1" applyAlignment="1" applyProtection="1">
      <protection locked="0"/>
    </xf>
    <xf numFmtId="43" fontId="19" fillId="0" borderId="162" xfId="3" applyFont="1" applyFill="1" applyBorder="1" applyProtection="1">
      <protection locked="0"/>
    </xf>
    <xf numFmtId="43" fontId="19" fillId="0" borderId="162" xfId="3" applyFont="1" applyFill="1" applyBorder="1" applyAlignment="1" applyProtection="1">
      <protection locked="0"/>
    </xf>
    <xf numFmtId="0" fontId="89" fillId="0" borderId="162" xfId="0" applyFont="1" applyBorder="1" applyProtection="1">
      <protection locked="0"/>
    </xf>
    <xf numFmtId="0" fontId="89" fillId="0" borderId="163" xfId="0" applyFont="1" applyBorder="1" applyProtection="1">
      <protection locked="0"/>
    </xf>
    <xf numFmtId="0" fontId="17" fillId="0" borderId="147" xfId="0" applyFont="1" applyBorder="1" applyAlignment="1" applyProtection="1">
      <alignment vertical="center"/>
      <protection locked="0"/>
    </xf>
    <xf numFmtId="0" fontId="21" fillId="2" borderId="176" xfId="0" applyFont="1" applyFill="1" applyBorder="1" applyAlignment="1" applyProtection="1">
      <alignment horizontal="left" vertical="center"/>
      <protection locked="0"/>
    </xf>
    <xf numFmtId="0" fontId="7" fillId="2" borderId="174" xfId="0" applyFont="1" applyFill="1" applyBorder="1" applyAlignment="1" applyProtection="1">
      <alignment horizontal="center" vertical="center"/>
      <protection locked="0"/>
    </xf>
    <xf numFmtId="0" fontId="21" fillId="4" borderId="188" xfId="0" applyFont="1" applyFill="1" applyBorder="1" applyAlignment="1" applyProtection="1">
      <alignment wrapText="1"/>
      <protection locked="0"/>
    </xf>
    <xf numFmtId="0" fontId="21" fillId="4" borderId="192" xfId="0" applyFont="1" applyFill="1" applyBorder="1" applyAlignment="1" applyProtection="1">
      <alignment wrapText="1"/>
      <protection locked="0"/>
    </xf>
    <xf numFmtId="43" fontId="21" fillId="6" borderId="176" xfId="3" applyFont="1" applyFill="1" applyBorder="1" applyAlignment="1" applyProtection="1">
      <alignment horizontal="left" vertical="center" wrapText="1"/>
      <protection locked="0"/>
    </xf>
    <xf numFmtId="43" fontId="9" fillId="6" borderId="174" xfId="15" applyFont="1" applyFill="1" applyBorder="1" applyAlignment="1" applyProtection="1">
      <alignment horizontal="center" vertical="center" wrapText="1"/>
      <protection locked="0"/>
    </xf>
    <xf numFmtId="43" fontId="9" fillId="6" borderId="174" xfId="15" applyFont="1" applyFill="1" applyBorder="1" applyAlignment="1" applyProtection="1">
      <alignment vertical="center" wrapText="1"/>
      <protection locked="0"/>
    </xf>
    <xf numFmtId="43" fontId="9" fillId="6" borderId="175" xfId="16" applyFont="1" applyFill="1" applyBorder="1" applyAlignment="1" applyProtection="1">
      <alignment vertical="center" wrapText="1"/>
      <protection locked="0"/>
    </xf>
    <xf numFmtId="167" fontId="12" fillId="0" borderId="154" xfId="15" applyNumberFormat="1" applyFont="1" applyFill="1" applyBorder="1" applyAlignment="1" applyProtection="1">
      <alignment horizontal="center" vertical="center" wrapText="1"/>
      <protection locked="0"/>
    </xf>
    <xf numFmtId="43" fontId="9" fillId="6" borderId="182" xfId="16" applyFont="1" applyFill="1" applyBorder="1" applyAlignment="1" applyProtection="1">
      <alignment vertical="center" wrapText="1"/>
      <protection locked="0"/>
    </xf>
    <xf numFmtId="167" fontId="12" fillId="34" borderId="182" xfId="15" applyNumberFormat="1" applyFont="1" applyFill="1" applyBorder="1" applyAlignment="1" applyProtection="1">
      <alignment horizontal="center" vertical="center" wrapText="1"/>
      <protection locked="0"/>
    </xf>
    <xf numFmtId="167" fontId="12" fillId="34" borderId="183" xfId="15" applyNumberFormat="1" applyFont="1" applyFill="1" applyBorder="1" applyAlignment="1" applyProtection="1">
      <alignment horizontal="center" vertical="center" wrapText="1"/>
      <protection locked="0"/>
    </xf>
    <xf numFmtId="167" fontId="9" fillId="6" borderId="174" xfId="15" applyNumberFormat="1" applyFont="1" applyFill="1" applyBorder="1" applyAlignment="1" applyProtection="1">
      <alignment horizontal="center" vertical="center" wrapText="1"/>
      <protection locked="0"/>
    </xf>
    <xf numFmtId="167" fontId="9" fillId="6" borderId="174" xfId="15" applyNumberFormat="1" applyFont="1" applyFill="1" applyBorder="1" applyAlignment="1" applyProtection="1">
      <alignment vertical="center" wrapText="1"/>
      <protection locked="0"/>
    </xf>
    <xf numFmtId="167" fontId="9" fillId="6" borderId="182" xfId="16" applyNumberFormat="1" applyFont="1" applyFill="1" applyBorder="1" applyAlignment="1" applyProtection="1">
      <alignment vertical="center" wrapText="1"/>
      <protection locked="0"/>
    </xf>
    <xf numFmtId="167" fontId="4" fillId="6" borderId="174" xfId="15" applyNumberFormat="1" applyFont="1" applyFill="1" applyBorder="1" applyAlignment="1" applyProtection="1">
      <alignment horizontal="center" vertical="center" wrapText="1"/>
      <protection locked="0"/>
    </xf>
    <xf numFmtId="167" fontId="4" fillId="6" borderId="174" xfId="15" applyNumberFormat="1" applyFont="1" applyFill="1" applyBorder="1" applyAlignment="1" applyProtection="1">
      <alignment vertical="center" wrapText="1"/>
      <protection locked="0"/>
    </xf>
    <xf numFmtId="167" fontId="4" fillId="6" borderId="182" xfId="16" applyNumberFormat="1" applyFont="1" applyFill="1" applyBorder="1" applyAlignment="1" applyProtection="1">
      <alignment vertical="center" wrapText="1"/>
      <protection locked="0"/>
    </xf>
    <xf numFmtId="167" fontId="17" fillId="34" borderId="182" xfId="15" applyNumberFormat="1" applyFont="1" applyFill="1" applyBorder="1" applyAlignment="1" applyProtection="1">
      <alignment horizontal="center" vertical="center" wrapText="1"/>
      <protection locked="0"/>
    </xf>
    <xf numFmtId="167" fontId="17" fillId="34" borderId="183" xfId="15" applyNumberFormat="1" applyFont="1" applyFill="1" applyBorder="1" applyAlignment="1" applyProtection="1">
      <alignment horizontal="center" vertical="center" wrapText="1"/>
      <protection locked="0"/>
    </xf>
    <xf numFmtId="167" fontId="4" fillId="6" borderId="174" xfId="0" applyNumberFormat="1" applyFont="1" applyFill="1" applyBorder="1" applyAlignment="1" applyProtection="1">
      <alignment horizontal="center" vertical="center" wrapText="1"/>
      <protection locked="0"/>
    </xf>
    <xf numFmtId="167" fontId="4" fillId="6" borderId="182" xfId="0" applyNumberFormat="1" applyFont="1" applyFill="1" applyBorder="1" applyAlignment="1" applyProtection="1">
      <alignment vertical="center" wrapText="1"/>
      <protection locked="0"/>
    </xf>
    <xf numFmtId="167" fontId="95" fillId="0" borderId="42" xfId="3" applyNumberFormat="1" applyFont="1" applyBorder="1" applyAlignment="1" applyProtection="1">
      <alignment horizontal="right" vertical="center"/>
      <protection locked="0"/>
    </xf>
    <xf numFmtId="167" fontId="95" fillId="0" borderId="42" xfId="3" applyNumberFormat="1" applyFont="1" applyFill="1" applyBorder="1" applyAlignment="1" applyProtection="1">
      <alignment horizontal="right" vertical="center"/>
      <protection locked="0"/>
    </xf>
    <xf numFmtId="167" fontId="95" fillId="0" borderId="38" xfId="3" applyNumberFormat="1" applyFont="1" applyBorder="1" applyAlignment="1" applyProtection="1">
      <alignment horizontal="right" vertical="center"/>
      <protection locked="0"/>
    </xf>
    <xf numFmtId="43" fontId="17" fillId="0" borderId="147" xfId="3" applyFont="1" applyBorder="1" applyProtection="1">
      <protection locked="0"/>
    </xf>
    <xf numFmtId="43" fontId="17" fillId="0" borderId="147" xfId="3" applyFont="1" applyBorder="1" applyAlignment="1" applyProtection="1">
      <protection locked="0"/>
    </xf>
    <xf numFmtId="0" fontId="19" fillId="0" borderId="153" xfId="2" applyFont="1" applyBorder="1" applyAlignment="1" applyProtection="1">
      <alignment horizontal="center" vertical="top"/>
      <protection locked="0"/>
    </xf>
    <xf numFmtId="43" fontId="12" fillId="0" borderId="147" xfId="3" applyFont="1" applyBorder="1" applyAlignment="1" applyProtection="1">
      <alignment vertical="center"/>
      <protection locked="0"/>
    </xf>
    <xf numFmtId="43" fontId="12" fillId="0" borderId="150" xfId="3" applyFont="1" applyBorder="1" applyAlignment="1" applyProtection="1">
      <alignment vertical="center" wrapText="1"/>
      <protection locked="0"/>
    </xf>
    <xf numFmtId="0" fontId="12" fillId="0" borderId="153" xfId="2" applyFont="1" applyBorder="1" applyAlignment="1" applyProtection="1">
      <alignment wrapText="1"/>
      <protection locked="0"/>
    </xf>
    <xf numFmtId="0" fontId="9" fillId="2" borderId="153" xfId="2" applyFont="1" applyFill="1" applyBorder="1" applyAlignment="1" applyProtection="1">
      <alignment vertical="center"/>
      <protection locked="0"/>
    </xf>
    <xf numFmtId="0" fontId="13" fillId="0" borderId="16" xfId="2" applyFont="1" applyBorder="1" applyProtection="1">
      <protection locked="0"/>
    </xf>
    <xf numFmtId="0" fontId="13" fillId="0" borderId="18" xfId="2" applyFont="1" applyBorder="1" applyAlignment="1" applyProtection="1">
      <alignment horizontal="right" vertical="center"/>
      <protection locked="0"/>
    </xf>
    <xf numFmtId="0" fontId="168" fillId="0" borderId="0" xfId="2" applyFont="1" applyProtection="1">
      <protection locked="0"/>
    </xf>
    <xf numFmtId="43" fontId="96" fillId="0" borderId="147" xfId="3" applyFont="1" applyFill="1" applyBorder="1" applyProtection="1">
      <protection locked="0"/>
    </xf>
    <xf numFmtId="0" fontId="5" fillId="0" borderId="153" xfId="18" applyFont="1" applyBorder="1" applyAlignment="1" applyProtection="1">
      <alignment horizontal="left" wrapText="1"/>
      <protection locked="0"/>
    </xf>
    <xf numFmtId="167" fontId="155" fillId="0" borderId="147" xfId="3" applyNumberFormat="1" applyFont="1" applyBorder="1" applyProtection="1">
      <protection locked="0"/>
    </xf>
    <xf numFmtId="0" fontId="153" fillId="0" borderId="16" xfId="0" applyFont="1" applyBorder="1" applyProtection="1">
      <protection locked="0"/>
    </xf>
    <xf numFmtId="167" fontId="153" fillId="0" borderId="17" xfId="3" applyNumberFormat="1" applyFont="1" applyBorder="1" applyProtection="1">
      <protection locked="0"/>
    </xf>
    <xf numFmtId="167" fontId="154" fillId="0" borderId="17" xfId="3" applyNumberFormat="1" applyFont="1" applyBorder="1" applyProtection="1">
      <protection locked="0"/>
    </xf>
    <xf numFmtId="0" fontId="57" fillId="0" borderId="161" xfId="19" applyFont="1" applyBorder="1" applyAlignment="1" applyProtection="1">
      <alignment horizontal="centerContinuous"/>
      <protection locked="0"/>
    </xf>
    <xf numFmtId="0" fontId="55" fillId="0" borderId="162" xfId="19" applyBorder="1" applyAlignment="1" applyProtection="1">
      <alignment horizontal="centerContinuous"/>
      <protection locked="0"/>
    </xf>
    <xf numFmtId="0" fontId="55" fillId="0" borderId="163" xfId="19" applyBorder="1" applyAlignment="1" applyProtection="1">
      <alignment horizontal="centerContinuous"/>
      <protection locked="0"/>
    </xf>
    <xf numFmtId="0" fontId="55" fillId="0" borderId="147" xfId="19" applyBorder="1" applyAlignment="1" applyProtection="1">
      <alignment horizontal="centerContinuous"/>
      <protection locked="0"/>
    </xf>
    <xf numFmtId="0" fontId="55" fillId="0" borderId="147" xfId="19" applyBorder="1" applyProtection="1">
      <protection locked="0"/>
    </xf>
    <xf numFmtId="0" fontId="61" fillId="0" borderId="193" xfId="20" applyFont="1" applyBorder="1" applyProtection="1">
      <protection locked="0"/>
    </xf>
    <xf numFmtId="166" fontId="61" fillId="0" borderId="166" xfId="20" applyNumberFormat="1" applyFont="1" applyBorder="1" applyProtection="1">
      <protection locked="0"/>
    </xf>
    <xf numFmtId="166" fontId="61" fillId="0" borderId="169" xfId="20" applyNumberFormat="1" applyFont="1" applyBorder="1" applyProtection="1">
      <protection locked="0"/>
    </xf>
    <xf numFmtId="166" fontId="57" fillId="11" borderId="194" xfId="20" applyNumberFormat="1" applyFont="1" applyFill="1" applyBorder="1" applyProtection="1">
      <protection locked="0"/>
    </xf>
    <xf numFmtId="0" fontId="61" fillId="0" borderId="147" xfId="19" applyFont="1" applyBorder="1" applyProtection="1">
      <protection locked="0"/>
    </xf>
    <xf numFmtId="0" fontId="61" fillId="18" borderId="195" xfId="20" applyFont="1" applyFill="1" applyBorder="1" applyProtection="1">
      <protection locked="0"/>
    </xf>
    <xf numFmtId="0" fontId="17" fillId="18" borderId="182" xfId="0" applyFont="1" applyFill="1" applyBorder="1" applyProtection="1">
      <protection locked="0"/>
    </xf>
    <xf numFmtId="0" fontId="57" fillId="0" borderId="161" xfId="21" applyFont="1" applyBorder="1" applyAlignment="1" applyProtection="1">
      <alignment horizontal="centerContinuous"/>
      <protection locked="0"/>
    </xf>
    <xf numFmtId="0" fontId="55" fillId="0" borderId="162" xfId="21" applyBorder="1" applyAlignment="1" applyProtection="1">
      <alignment horizontal="centerContinuous"/>
      <protection locked="0"/>
    </xf>
    <xf numFmtId="0" fontId="55" fillId="0" borderId="163" xfId="21" applyBorder="1" applyAlignment="1" applyProtection="1">
      <alignment horizontal="centerContinuous"/>
      <protection locked="0"/>
    </xf>
    <xf numFmtId="0" fontId="55" fillId="0" borderId="147" xfId="21" applyBorder="1" applyAlignment="1" applyProtection="1">
      <alignment horizontal="centerContinuous"/>
      <protection locked="0"/>
    </xf>
    <xf numFmtId="0" fontId="104" fillId="0" borderId="147" xfId="21" applyFont="1" applyBorder="1" applyProtection="1">
      <protection locked="0"/>
    </xf>
    <xf numFmtId="167" fontId="61" fillId="36" borderId="150" xfId="3" applyNumberFormat="1" applyFont="1" applyFill="1" applyBorder="1" applyProtection="1">
      <protection locked="0"/>
    </xf>
    <xf numFmtId="0" fontId="173" fillId="0" borderId="0" xfId="0" applyFont="1" applyProtection="1">
      <protection locked="0"/>
    </xf>
    <xf numFmtId="0" fontId="174" fillId="0" borderId="0" xfId="0" applyFont="1" applyProtection="1">
      <protection locked="0"/>
    </xf>
    <xf numFmtId="0" fontId="170" fillId="0" borderId="161" xfId="22" applyFont="1" applyBorder="1" applyAlignment="1" applyProtection="1">
      <alignment horizontal="centerContinuous"/>
      <protection locked="0"/>
    </xf>
    <xf numFmtId="0" fontId="171" fillId="0" borderId="162" xfId="22" applyFont="1" applyBorder="1" applyAlignment="1" applyProtection="1">
      <alignment horizontal="centerContinuous"/>
      <protection locked="0"/>
    </xf>
    <xf numFmtId="0" fontId="172" fillId="0" borderId="162" xfId="22" applyFont="1" applyBorder="1" applyAlignment="1" applyProtection="1">
      <alignment horizontal="centerContinuous"/>
      <protection locked="0"/>
    </xf>
    <xf numFmtId="0" fontId="171" fillId="0" borderId="163" xfId="22" applyFont="1" applyBorder="1" applyAlignment="1" applyProtection="1">
      <alignment horizontal="centerContinuous"/>
      <protection locked="0"/>
    </xf>
    <xf numFmtId="0" fontId="55" fillId="0" borderId="147" xfId="22" applyBorder="1" applyAlignment="1" applyProtection="1">
      <alignment horizontal="centerContinuous"/>
      <protection locked="0"/>
    </xf>
    <xf numFmtId="0" fontId="62" fillId="0" borderId="147" xfId="22" applyFont="1" applyBorder="1" applyAlignment="1" applyProtection="1">
      <alignment horizontal="left"/>
      <protection locked="0"/>
    </xf>
    <xf numFmtId="167" fontId="17" fillId="56" borderId="150" xfId="3" applyNumberFormat="1" applyFont="1" applyFill="1" applyBorder="1" applyAlignment="1" applyProtection="1">
      <alignment vertical="center"/>
      <protection locked="0"/>
    </xf>
    <xf numFmtId="0" fontId="168" fillId="0" borderId="0" xfId="0" applyFont="1" applyProtection="1">
      <protection locked="0"/>
    </xf>
    <xf numFmtId="0" fontId="168" fillId="0" borderId="161" xfId="23" applyFont="1" applyBorder="1" applyAlignment="1" applyProtection="1">
      <alignment horizontal="centerContinuous"/>
      <protection locked="0"/>
    </xf>
    <xf numFmtId="0" fontId="168" fillId="0" borderId="162" xfId="23" applyFont="1" applyBorder="1" applyAlignment="1" applyProtection="1">
      <alignment horizontal="centerContinuous"/>
      <protection locked="0"/>
    </xf>
    <xf numFmtId="0" fontId="175" fillId="0" borderId="162" xfId="23" applyFont="1" applyBorder="1" applyAlignment="1" applyProtection="1">
      <alignment horizontal="centerContinuous"/>
      <protection locked="0"/>
    </xf>
    <xf numFmtId="0" fontId="168" fillId="0" borderId="163" xfId="23" applyFont="1" applyBorder="1" applyAlignment="1" applyProtection="1">
      <alignment horizontal="centerContinuous"/>
      <protection locked="0"/>
    </xf>
    <xf numFmtId="0" fontId="21" fillId="0" borderId="147" xfId="23" applyFont="1" applyBorder="1" applyAlignment="1" applyProtection="1">
      <alignment horizontal="centerContinuous"/>
      <protection locked="0"/>
    </xf>
    <xf numFmtId="0" fontId="22" fillId="0" borderId="147" xfId="23" applyFont="1" applyBorder="1" applyAlignment="1" applyProtection="1">
      <alignment horizontal="centerContinuous"/>
      <protection locked="0"/>
    </xf>
    <xf numFmtId="1" fontId="4" fillId="6" borderId="176" xfId="0" applyNumberFormat="1" applyFont="1" applyFill="1" applyBorder="1" applyAlignment="1" applyProtection="1">
      <alignment horizontal="left" vertical="center" wrapText="1"/>
      <protection locked="0"/>
    </xf>
    <xf numFmtId="1" fontId="4" fillId="6" borderId="186" xfId="3" applyNumberFormat="1" applyFont="1" applyFill="1" applyBorder="1" applyAlignment="1" applyProtection="1">
      <alignment horizontal="center" vertical="center" wrapText="1"/>
      <protection locked="0"/>
    </xf>
    <xf numFmtId="1" fontId="4" fillId="6" borderId="174" xfId="3" applyNumberFormat="1" applyFont="1" applyFill="1" applyBorder="1" applyAlignment="1" applyProtection="1">
      <alignment vertical="center"/>
      <protection locked="0"/>
    </xf>
    <xf numFmtId="1" fontId="4" fillId="6" borderId="187" xfId="3" applyNumberFormat="1" applyFont="1" applyFill="1" applyBorder="1" applyAlignment="1" applyProtection="1">
      <alignment vertical="center"/>
      <protection locked="0"/>
    </xf>
    <xf numFmtId="1" fontId="17" fillId="6" borderId="174" xfId="3" applyNumberFormat="1" applyFont="1" applyFill="1" applyBorder="1" applyAlignment="1" applyProtection="1">
      <alignment horizontal="right" vertical="center" wrapText="1"/>
      <protection locked="0"/>
    </xf>
    <xf numFmtId="1" fontId="4" fillId="6" borderId="175" xfId="3" applyNumberFormat="1" applyFont="1" applyFill="1" applyBorder="1" applyAlignment="1" applyProtection="1">
      <alignment vertical="center"/>
      <protection locked="0"/>
    </xf>
    <xf numFmtId="167" fontId="4" fillId="6" borderId="174" xfId="3" applyNumberFormat="1" applyFont="1" applyFill="1" applyBorder="1" applyAlignment="1" applyProtection="1">
      <alignment horizontal="center" vertical="center" wrapText="1"/>
      <protection locked="0"/>
    </xf>
    <xf numFmtId="167" fontId="4" fillId="6" borderId="174" xfId="3" applyNumberFormat="1" applyFont="1" applyFill="1" applyBorder="1" applyAlignment="1" applyProtection="1">
      <alignment vertical="center"/>
      <protection locked="0"/>
    </xf>
    <xf numFmtId="167" fontId="17" fillId="6" borderId="174" xfId="3" applyNumberFormat="1" applyFont="1" applyFill="1" applyBorder="1" applyAlignment="1" applyProtection="1">
      <alignment horizontal="right" vertical="center" wrapText="1"/>
      <protection locked="0"/>
    </xf>
    <xf numFmtId="167" fontId="4" fillId="6" borderId="175" xfId="3" applyNumberFormat="1" applyFont="1" applyFill="1" applyBorder="1" applyAlignment="1" applyProtection="1">
      <alignment vertical="center"/>
      <protection locked="0"/>
    </xf>
    <xf numFmtId="167" fontId="4" fillId="6" borderId="152" xfId="3" applyNumberFormat="1" applyFont="1" applyFill="1" applyBorder="1" applyAlignment="1" applyProtection="1">
      <alignment vertical="center"/>
      <protection locked="0"/>
    </xf>
    <xf numFmtId="167" fontId="17" fillId="0" borderId="149" xfId="3" applyNumberFormat="1" applyFont="1" applyBorder="1" applyAlignment="1" applyProtection="1">
      <alignment vertical="center"/>
      <protection locked="0"/>
    </xf>
    <xf numFmtId="167" fontId="17" fillId="0" borderId="168" xfId="3" applyNumberFormat="1" applyFont="1" applyBorder="1" applyAlignment="1" applyProtection="1">
      <alignment vertical="center"/>
      <protection locked="0"/>
    </xf>
    <xf numFmtId="167" fontId="17" fillId="0" borderId="166" xfId="3" applyNumberFormat="1" applyFont="1" applyBorder="1" applyAlignment="1" applyProtection="1">
      <alignment vertical="center"/>
      <protection locked="0"/>
    </xf>
    <xf numFmtId="167" fontId="17" fillId="0" borderId="169" xfId="3" applyNumberFormat="1" applyFont="1" applyBorder="1" applyAlignment="1" applyProtection="1">
      <alignment vertical="center"/>
      <protection locked="0"/>
    </xf>
    <xf numFmtId="1" fontId="4" fillId="60" borderId="197" xfId="7" applyNumberFormat="1" applyFont="1" applyFill="1" applyBorder="1" applyAlignment="1" applyProtection="1">
      <alignment vertical="center"/>
      <protection locked="0"/>
    </xf>
    <xf numFmtId="167" fontId="4" fillId="60" borderId="85" xfId="3" applyNumberFormat="1" applyFont="1" applyFill="1" applyBorder="1" applyAlignment="1" applyProtection="1">
      <alignment vertical="center"/>
      <protection locked="0"/>
    </xf>
    <xf numFmtId="167" fontId="4" fillId="60" borderId="81" xfId="3" applyNumberFormat="1" applyFont="1" applyFill="1" applyBorder="1" applyAlignment="1" applyProtection="1">
      <alignment vertical="center"/>
      <protection locked="0"/>
    </xf>
    <xf numFmtId="167" fontId="4" fillId="60" borderId="78" xfId="3" applyNumberFormat="1" applyFont="1" applyFill="1" applyBorder="1" applyAlignment="1" applyProtection="1">
      <alignment vertical="center"/>
      <protection locked="0"/>
    </xf>
    <xf numFmtId="167" fontId="4" fillId="60" borderId="82" xfId="3" applyNumberFormat="1" applyFont="1" applyFill="1" applyBorder="1" applyAlignment="1" applyProtection="1">
      <alignment vertical="center"/>
      <protection locked="0"/>
    </xf>
    <xf numFmtId="0" fontId="178" fillId="0" borderId="0" xfId="0" applyFont="1" applyProtection="1">
      <protection locked="0"/>
    </xf>
    <xf numFmtId="0" fontId="176" fillId="0" borderId="161" xfId="25" applyFont="1" applyBorder="1" applyAlignment="1" applyProtection="1">
      <alignment horizontal="centerContinuous"/>
      <protection locked="0"/>
    </xf>
    <xf numFmtId="0" fontId="177" fillId="0" borderId="162" xfId="25" applyFont="1" applyBorder="1" applyAlignment="1" applyProtection="1">
      <alignment horizontal="centerContinuous"/>
      <protection locked="0"/>
    </xf>
    <xf numFmtId="0" fontId="177" fillId="0" borderId="163" xfId="25" applyFont="1" applyBorder="1" applyAlignment="1" applyProtection="1">
      <alignment horizontal="centerContinuous"/>
      <protection locked="0"/>
    </xf>
    <xf numFmtId="0" fontId="55" fillId="0" borderId="147" xfId="25" applyBorder="1" applyAlignment="1" applyProtection="1">
      <alignment horizontal="centerContinuous"/>
      <protection locked="0"/>
    </xf>
    <xf numFmtId="0" fontId="59" fillId="0" borderId="152" xfId="25" applyFont="1" applyBorder="1" applyProtection="1">
      <protection locked="0"/>
    </xf>
    <xf numFmtId="0" fontId="57" fillId="5" borderId="195" xfId="25" applyFont="1" applyFill="1" applyBorder="1" applyAlignment="1" applyProtection="1">
      <alignment horizontal="left" vertical="center"/>
      <protection locked="0"/>
    </xf>
    <xf numFmtId="0" fontId="57" fillId="6" borderId="182" xfId="25" applyFont="1" applyFill="1" applyBorder="1" applyAlignment="1" applyProtection="1">
      <alignment vertical="center" textRotation="255"/>
      <protection locked="0"/>
    </xf>
    <xf numFmtId="0" fontId="57" fillId="17" borderId="182" xfId="25" applyFont="1" applyFill="1" applyBorder="1" applyAlignment="1" applyProtection="1">
      <alignment vertical="center" textRotation="255"/>
      <protection locked="0"/>
    </xf>
    <xf numFmtId="0" fontId="57" fillId="4" borderId="182" xfId="25" applyFont="1" applyFill="1" applyBorder="1" applyAlignment="1" applyProtection="1">
      <alignment vertical="center" textRotation="255"/>
      <protection locked="0"/>
    </xf>
    <xf numFmtId="0" fontId="57" fillId="46" borderId="182" xfId="25" applyFont="1" applyFill="1" applyBorder="1" applyAlignment="1" applyProtection="1">
      <alignment vertical="center" textRotation="255"/>
      <protection locked="0"/>
    </xf>
    <xf numFmtId="0" fontId="57" fillId="5" borderId="183" xfId="25" applyFont="1" applyFill="1" applyBorder="1" applyAlignment="1" applyProtection="1">
      <alignment horizontal="center" vertical="center"/>
      <protection locked="0"/>
    </xf>
    <xf numFmtId="0" fontId="168" fillId="0" borderId="161" xfId="26" applyFont="1" applyBorder="1" applyAlignment="1" applyProtection="1">
      <alignment horizontal="centerContinuous"/>
      <protection locked="0"/>
    </xf>
    <xf numFmtId="0" fontId="179" fillId="0" borderId="162" xfId="26" applyFont="1" applyBorder="1" applyAlignment="1" applyProtection="1">
      <alignment horizontal="centerContinuous"/>
      <protection locked="0"/>
    </xf>
    <xf numFmtId="0" fontId="179" fillId="0" borderId="163" xfId="26" applyFont="1" applyBorder="1" applyAlignment="1" applyProtection="1">
      <alignment horizontal="centerContinuous"/>
      <protection locked="0"/>
    </xf>
    <xf numFmtId="0" fontId="22" fillId="0" borderId="147" xfId="26" applyFont="1" applyBorder="1" applyAlignment="1" applyProtection="1">
      <alignment horizontal="centerContinuous"/>
      <protection locked="0"/>
    </xf>
    <xf numFmtId="0" fontId="26" fillId="0" borderId="161" xfId="26" applyFont="1" applyBorder="1" applyAlignment="1" applyProtection="1">
      <alignment horizontal="left"/>
      <protection locked="0"/>
    </xf>
    <xf numFmtId="0" fontId="22" fillId="0" borderId="162" xfId="26" applyFont="1" applyBorder="1" applyAlignment="1" applyProtection="1">
      <alignment horizontal="centerContinuous"/>
      <protection locked="0"/>
    </xf>
    <xf numFmtId="0" fontId="22" fillId="0" borderId="163" xfId="26" applyFont="1" applyBorder="1" applyAlignment="1" applyProtection="1">
      <alignment horizontal="centerContinuous"/>
      <protection locked="0"/>
    </xf>
    <xf numFmtId="0" fontId="182" fillId="0" borderId="0" xfId="0" applyFont="1" applyProtection="1">
      <protection locked="0"/>
    </xf>
    <xf numFmtId="0" fontId="180" fillId="0" borderId="161" xfId="26" applyFont="1" applyBorder="1" applyAlignment="1" applyProtection="1">
      <alignment horizontal="centerContinuous"/>
      <protection locked="0"/>
    </xf>
    <xf numFmtId="43" fontId="181" fillId="0" borderId="162" xfId="3" applyFont="1" applyBorder="1" applyAlignment="1" applyProtection="1">
      <alignment horizontal="centerContinuous"/>
      <protection locked="0"/>
    </xf>
    <xf numFmtId="43" fontId="181" fillId="0" borderId="163" xfId="3" applyFont="1" applyBorder="1" applyAlignment="1" applyProtection="1">
      <alignment horizontal="centerContinuous"/>
      <protection locked="0"/>
    </xf>
    <xf numFmtId="43" fontId="66" fillId="0" borderId="147" xfId="3" applyFont="1" applyBorder="1" applyAlignment="1" applyProtection="1">
      <alignment horizontal="centerContinuous"/>
      <protection locked="0"/>
    </xf>
    <xf numFmtId="43" fontId="17" fillId="0" borderId="147" xfId="3" applyFont="1" applyBorder="1" applyAlignment="1" applyProtection="1">
      <alignment horizontal="centerContinuous"/>
      <protection locked="0"/>
    </xf>
    <xf numFmtId="0" fontId="26" fillId="0" borderId="161" xfId="0" applyFont="1" applyBorder="1" applyProtection="1">
      <protection locked="0"/>
    </xf>
    <xf numFmtId="43" fontId="11" fillId="0" borderId="162" xfId="3" applyFont="1" applyFill="1" applyBorder="1" applyAlignment="1" applyProtection="1">
      <alignment horizontal="center"/>
      <protection locked="0"/>
    </xf>
    <xf numFmtId="43" fontId="11" fillId="0" borderId="163" xfId="3" applyFont="1" applyFill="1" applyBorder="1" applyAlignment="1" applyProtection="1">
      <alignment horizontal="center"/>
      <protection locked="0"/>
    </xf>
    <xf numFmtId="0" fontId="34" fillId="0" borderId="159" xfId="3" applyNumberFormat="1" applyFont="1" applyFill="1" applyBorder="1" applyAlignment="1" applyProtection="1">
      <alignment horizontal="center" vertical="center"/>
      <protection locked="0"/>
    </xf>
    <xf numFmtId="0" fontId="21" fillId="6" borderId="196" xfId="27" applyFont="1" applyFill="1" applyBorder="1" applyAlignment="1" applyProtection="1">
      <alignment vertical="center"/>
      <protection locked="0"/>
    </xf>
    <xf numFmtId="0" fontId="22" fillId="7" borderId="174" xfId="27" applyFont="1" applyFill="1" applyBorder="1" applyAlignment="1" applyProtection="1">
      <alignment horizontal="center" vertical="center" wrapText="1"/>
      <protection locked="0"/>
    </xf>
    <xf numFmtId="0" fontId="22" fillId="7" borderId="174" xfId="27" applyFont="1" applyFill="1" applyBorder="1" applyAlignment="1" applyProtection="1">
      <alignment vertical="center"/>
      <protection locked="0"/>
    </xf>
    <xf numFmtId="0" fontId="22" fillId="0" borderId="175" xfId="27" applyFont="1" applyBorder="1" applyAlignment="1" applyProtection="1">
      <alignment vertical="center"/>
      <protection locked="0"/>
    </xf>
    <xf numFmtId="0" fontId="21" fillId="32" borderId="196" xfId="27" applyFont="1" applyFill="1" applyBorder="1" applyAlignment="1" applyProtection="1">
      <alignment vertical="center"/>
      <protection locked="0"/>
    </xf>
    <xf numFmtId="167" fontId="9" fillId="32" borderId="198" xfId="3" applyNumberFormat="1" applyFont="1" applyFill="1" applyBorder="1" applyAlignment="1" applyProtection="1">
      <alignment horizontal="right" vertical="center"/>
      <protection locked="0"/>
    </xf>
    <xf numFmtId="167" fontId="9" fillId="32" borderId="199" xfId="3" applyNumberFormat="1" applyFont="1" applyFill="1" applyBorder="1" applyAlignment="1" applyProtection="1">
      <alignment horizontal="right" vertical="center"/>
      <protection locked="0"/>
    </xf>
    <xf numFmtId="167" fontId="9" fillId="32" borderId="200" xfId="3" applyNumberFormat="1" applyFont="1" applyFill="1" applyBorder="1" applyAlignment="1" applyProtection="1">
      <alignment horizontal="right" vertical="center"/>
      <protection locked="0"/>
    </xf>
    <xf numFmtId="167" fontId="9" fillId="33" borderId="200" xfId="3" applyNumberFormat="1" applyFont="1" applyFill="1" applyBorder="1" applyAlignment="1" applyProtection="1">
      <alignment horizontal="right" vertical="center"/>
      <protection locked="0"/>
    </xf>
    <xf numFmtId="167" fontId="12" fillId="0" borderId="201" xfId="3" applyNumberFormat="1" applyFont="1" applyBorder="1" applyAlignment="1" applyProtection="1">
      <alignment horizontal="right" vertical="center"/>
      <protection locked="0"/>
    </xf>
    <xf numFmtId="167" fontId="12" fillId="0" borderId="202" xfId="3" applyNumberFormat="1" applyFont="1" applyBorder="1" applyAlignment="1" applyProtection="1">
      <alignment horizontal="right" vertical="center"/>
      <protection locked="0"/>
    </xf>
    <xf numFmtId="167" fontId="12" fillId="0" borderId="203" xfId="3" applyNumberFormat="1" applyFont="1" applyBorder="1" applyAlignment="1" applyProtection="1">
      <alignment horizontal="right" vertical="center"/>
      <protection locked="0"/>
    </xf>
    <xf numFmtId="0" fontId="77" fillId="6" borderId="204" xfId="0" applyFont="1" applyFill="1" applyBorder="1"/>
    <xf numFmtId="0" fontId="77" fillId="6" borderId="204" xfId="0" applyFont="1" applyFill="1" applyBorder="1" applyAlignment="1">
      <alignment horizontal="center" vertical="center"/>
    </xf>
    <xf numFmtId="0" fontId="78" fillId="6" borderId="148" xfId="0" applyFont="1" applyFill="1" applyBorder="1"/>
    <xf numFmtId="0" fontId="7" fillId="6" borderId="195" xfId="2" applyFont="1" applyFill="1" applyBorder="1" applyAlignment="1" applyProtection="1">
      <alignment horizontal="center" vertical="center"/>
      <protection locked="0"/>
    </xf>
    <xf numFmtId="0" fontId="7" fillId="0" borderId="183" xfId="2" applyFont="1" applyBorder="1" applyAlignment="1" applyProtection="1">
      <alignment horizontal="center" vertical="center"/>
      <protection locked="0"/>
    </xf>
    <xf numFmtId="0" fontId="7" fillId="0" borderId="208" xfId="2" applyFont="1" applyBorder="1" applyAlignment="1" applyProtection="1">
      <alignment horizontal="center" vertical="center"/>
      <protection locked="0"/>
    </xf>
    <xf numFmtId="0" fontId="78" fillId="6" borderId="204" xfId="0" applyFont="1" applyFill="1" applyBorder="1"/>
    <xf numFmtId="43" fontId="78" fillId="0" borderId="209" xfId="3" applyFont="1" applyBorder="1"/>
    <xf numFmtId="166" fontId="78" fillId="0" borderId="165" xfId="3" applyNumberFormat="1" applyFont="1" applyBorder="1"/>
    <xf numFmtId="166" fontId="78" fillId="0" borderId="177" xfId="3" applyNumberFormat="1" applyFont="1" applyBorder="1"/>
    <xf numFmtId="166" fontId="78" fillId="0" borderId="210" xfId="3" applyNumberFormat="1" applyFont="1" applyBorder="1"/>
    <xf numFmtId="166" fontId="78" fillId="0" borderId="167" xfId="3" applyNumberFormat="1" applyFont="1" applyBorder="1"/>
    <xf numFmtId="43" fontId="77" fillId="34" borderId="196" xfId="3" applyFont="1" applyFill="1" applyBorder="1"/>
    <xf numFmtId="166" fontId="77" fillId="34" borderId="180" xfId="3" applyNumberFormat="1" applyFont="1" applyFill="1" applyBorder="1"/>
    <xf numFmtId="166" fontId="77" fillId="34" borderId="183" xfId="3" applyNumberFormat="1" applyFont="1" applyFill="1" applyBorder="1"/>
    <xf numFmtId="166" fontId="77" fillId="34" borderId="195" xfId="3" applyNumberFormat="1" applyFont="1" applyFill="1" applyBorder="1"/>
    <xf numFmtId="166" fontId="77" fillId="34" borderId="208" xfId="3" applyNumberFormat="1" applyFont="1" applyFill="1" applyBorder="1"/>
    <xf numFmtId="166" fontId="77" fillId="34" borderId="196" xfId="3" applyNumberFormat="1" applyFont="1" applyFill="1" applyBorder="1"/>
    <xf numFmtId="166" fontId="77" fillId="0" borderId="147" xfId="0" applyNumberFormat="1" applyFont="1" applyBorder="1"/>
    <xf numFmtId="0" fontId="81" fillId="24" borderId="0" xfId="0" applyFont="1" applyFill="1" applyAlignment="1">
      <alignment vertical="center"/>
    </xf>
    <xf numFmtId="0" fontId="79" fillId="25" borderId="193" xfId="0" applyFont="1" applyFill="1" applyBorder="1" applyAlignment="1">
      <alignment vertical="center"/>
    </xf>
    <xf numFmtId="0" fontId="79" fillId="25" borderId="211" xfId="0" applyFont="1" applyFill="1" applyBorder="1" applyAlignment="1">
      <alignment vertical="center"/>
    </xf>
    <xf numFmtId="10" fontId="79" fillId="25" borderId="162" xfId="1" applyNumberFormat="1" applyFont="1" applyFill="1" applyBorder="1" applyAlignment="1">
      <alignment vertical="center"/>
    </xf>
    <xf numFmtId="0" fontId="79" fillId="25" borderId="162" xfId="0" applyFont="1" applyFill="1" applyBorder="1" applyAlignment="1">
      <alignment vertical="center"/>
    </xf>
    <xf numFmtId="0" fontId="80" fillId="25" borderId="162" xfId="0" applyFont="1" applyFill="1" applyBorder="1" applyAlignment="1">
      <alignment vertical="center"/>
    </xf>
    <xf numFmtId="0" fontId="85" fillId="25" borderId="166" xfId="0" applyFont="1" applyFill="1" applyBorder="1" applyAlignment="1">
      <alignment vertical="center"/>
    </xf>
    <xf numFmtId="0" fontId="84" fillId="25" borderId="177" xfId="0" applyFont="1" applyFill="1" applyBorder="1" applyAlignment="1">
      <alignment vertical="center"/>
    </xf>
    <xf numFmtId="3" fontId="87" fillId="0" borderId="150" xfId="0" applyNumberFormat="1" applyFont="1" applyBorder="1" applyAlignment="1">
      <alignment vertical="center"/>
    </xf>
    <xf numFmtId="0" fontId="184" fillId="0" borderId="0" xfId="0" applyFont="1" applyAlignment="1">
      <alignment vertical="center"/>
    </xf>
    <xf numFmtId="0" fontId="174" fillId="0" borderId="0" xfId="0" applyFont="1" applyAlignment="1">
      <alignment vertical="center"/>
    </xf>
    <xf numFmtId="0" fontId="119" fillId="29" borderId="204" xfId="0" applyFont="1" applyFill="1" applyBorder="1" applyAlignment="1">
      <alignment vertical="center"/>
    </xf>
    <xf numFmtId="0" fontId="119" fillId="29" borderId="204" xfId="0" applyFont="1" applyFill="1" applyBorder="1" applyAlignment="1">
      <alignment horizontal="center" vertical="center"/>
    </xf>
    <xf numFmtId="0" fontId="21" fillId="29" borderId="195" xfId="2" applyFont="1" applyFill="1" applyBorder="1" applyAlignment="1" applyProtection="1">
      <alignment horizontal="center" vertical="center"/>
      <protection locked="0"/>
    </xf>
    <xf numFmtId="0" fontId="21" fillId="0" borderId="183" xfId="2" applyFont="1" applyBorder="1" applyAlignment="1" applyProtection="1">
      <alignment horizontal="center" vertical="center"/>
      <protection locked="0"/>
    </xf>
    <xf numFmtId="0" fontId="21" fillId="0" borderId="208" xfId="2" applyFont="1" applyBorder="1" applyAlignment="1" applyProtection="1">
      <alignment horizontal="center" vertical="center"/>
      <protection locked="0"/>
    </xf>
    <xf numFmtId="0" fontId="120" fillId="29" borderId="204" xfId="0" applyFont="1" applyFill="1" applyBorder="1" applyAlignment="1">
      <alignment vertical="center"/>
    </xf>
    <xf numFmtId="43" fontId="126" fillId="0" borderId="209" xfId="3" applyFont="1" applyBorder="1" applyAlignment="1">
      <alignment vertical="center"/>
    </xf>
    <xf numFmtId="166" fontId="126" fillId="0" borderId="165" xfId="3" applyNumberFormat="1" applyFont="1" applyBorder="1" applyAlignment="1">
      <alignment vertical="center"/>
    </xf>
    <xf numFmtId="166" fontId="126" fillId="0" borderId="210" xfId="3" applyNumberFormat="1" applyFont="1" applyBorder="1" applyAlignment="1">
      <alignment vertical="center"/>
    </xf>
    <xf numFmtId="166" fontId="126" fillId="0" borderId="177" xfId="3" applyNumberFormat="1" applyFont="1" applyBorder="1" applyAlignment="1">
      <alignment vertical="center"/>
    </xf>
    <xf numFmtId="166" fontId="126" fillId="0" borderId="167" xfId="3" applyNumberFormat="1" applyFont="1" applyBorder="1" applyAlignment="1">
      <alignment vertical="center"/>
    </xf>
    <xf numFmtId="43" fontId="119" fillId="29" borderId="196" xfId="3" applyFont="1" applyFill="1" applyBorder="1" applyAlignment="1">
      <alignment vertical="center"/>
    </xf>
    <xf numFmtId="166" fontId="119" fillId="29" borderId="180" xfId="3" applyNumberFormat="1" applyFont="1" applyFill="1" applyBorder="1" applyAlignment="1">
      <alignment vertical="center"/>
    </xf>
    <xf numFmtId="166" fontId="119" fillId="29" borderId="183" xfId="3" applyNumberFormat="1" applyFont="1" applyFill="1" applyBorder="1" applyAlignment="1">
      <alignment vertical="center"/>
    </xf>
    <xf numFmtId="166" fontId="119" fillId="29" borderId="195" xfId="3" applyNumberFormat="1" applyFont="1" applyFill="1" applyBorder="1" applyAlignment="1">
      <alignment vertical="center"/>
    </xf>
    <xf numFmtId="166" fontId="119" fillId="29" borderId="208" xfId="3" applyNumberFormat="1" applyFont="1" applyFill="1" applyBorder="1" applyAlignment="1">
      <alignment vertical="center"/>
    </xf>
    <xf numFmtId="166" fontId="183" fillId="29" borderId="196" xfId="3" applyNumberFormat="1" applyFont="1" applyFill="1" applyBorder="1" applyAlignment="1">
      <alignment vertical="center"/>
    </xf>
    <xf numFmtId="43" fontId="119" fillId="29" borderId="161" xfId="3" applyFont="1" applyFill="1" applyBorder="1" applyAlignment="1">
      <alignment vertical="center"/>
    </xf>
    <xf numFmtId="166" fontId="119" fillId="29" borderId="162" xfId="3" applyNumberFormat="1" applyFont="1" applyFill="1" applyBorder="1" applyAlignment="1">
      <alignment vertical="center"/>
    </xf>
    <xf numFmtId="166" fontId="127" fillId="29" borderId="163" xfId="3" applyNumberFormat="1" applyFont="1" applyFill="1" applyBorder="1" applyAlignment="1">
      <alignment vertical="center"/>
    </xf>
    <xf numFmtId="43" fontId="120" fillId="0" borderId="209" xfId="3" applyFont="1" applyBorder="1" applyAlignment="1">
      <alignment vertical="center"/>
    </xf>
    <xf numFmtId="166" fontId="120" fillId="0" borderId="165" xfId="3" applyNumberFormat="1" applyFont="1" applyBorder="1" applyAlignment="1">
      <alignment vertical="center"/>
    </xf>
    <xf numFmtId="166" fontId="120" fillId="0" borderId="210" xfId="3" applyNumberFormat="1" applyFont="1" applyBorder="1" applyAlignment="1">
      <alignment vertical="center"/>
    </xf>
    <xf numFmtId="166" fontId="120" fillId="0" borderId="177" xfId="3" applyNumberFormat="1" applyFont="1" applyBorder="1" applyAlignment="1">
      <alignment vertical="center"/>
    </xf>
    <xf numFmtId="166" fontId="120" fillId="0" borderId="167" xfId="3" applyNumberFormat="1" applyFont="1" applyBorder="1" applyAlignment="1">
      <alignment vertical="center"/>
    </xf>
    <xf numFmtId="0" fontId="6" fillId="0" borderId="147" xfId="18" applyFont="1" applyBorder="1" applyAlignment="1">
      <alignment vertical="center"/>
    </xf>
    <xf numFmtId="0" fontId="125" fillId="47" borderId="159" xfId="18" applyFont="1" applyFill="1" applyBorder="1" applyAlignment="1">
      <alignment horizontal="left" vertical="center" wrapText="1"/>
    </xf>
    <xf numFmtId="166" fontId="125" fillId="48" borderId="156" xfId="29" applyNumberFormat="1" applyFont="1" applyFill="1" applyBorder="1" applyAlignment="1">
      <alignment vertical="center"/>
    </xf>
    <xf numFmtId="166" fontId="125" fillId="50" borderId="156" xfId="29" applyNumberFormat="1" applyFont="1" applyFill="1" applyBorder="1" applyAlignment="1">
      <alignment vertical="center"/>
    </xf>
    <xf numFmtId="0" fontId="120" fillId="0" borderId="152" xfId="0" applyFont="1" applyBorder="1" applyAlignment="1">
      <alignment vertical="center"/>
    </xf>
    <xf numFmtId="0" fontId="84" fillId="47" borderId="4" xfId="18" applyFont="1" applyFill="1" applyBorder="1" applyAlignment="1">
      <alignment horizontal="left" vertical="center" wrapText="1"/>
    </xf>
    <xf numFmtId="167" fontId="84" fillId="47" borderId="22" xfId="29" applyNumberFormat="1" applyFont="1" applyFill="1" applyBorder="1" applyAlignment="1" applyProtection="1">
      <alignment vertical="center"/>
    </xf>
    <xf numFmtId="167" fontId="84" fillId="47" borderId="23" xfId="29" applyNumberFormat="1" applyFont="1" applyFill="1" applyBorder="1" applyAlignment="1" applyProtection="1">
      <alignment vertical="center"/>
    </xf>
    <xf numFmtId="167" fontId="84" fillId="47" borderId="24" xfId="29" applyNumberFormat="1" applyFont="1" applyFill="1" applyBorder="1" applyAlignment="1" applyProtection="1">
      <alignment vertical="center"/>
    </xf>
    <xf numFmtId="167" fontId="84" fillId="47" borderId="57" xfId="29" applyNumberFormat="1" applyFont="1" applyFill="1" applyBorder="1" applyAlignment="1" applyProtection="1">
      <alignment vertical="center"/>
    </xf>
    <xf numFmtId="167" fontId="84" fillId="47" borderId="58" xfId="29" applyNumberFormat="1" applyFont="1" applyFill="1" applyBorder="1" applyAlignment="1" applyProtection="1">
      <alignment vertical="center"/>
    </xf>
    <xf numFmtId="0" fontId="4" fillId="0" borderId="147" xfId="18" applyFont="1" applyBorder="1" applyAlignment="1">
      <alignment vertical="center"/>
    </xf>
    <xf numFmtId="0" fontId="125" fillId="47" borderId="153" xfId="18" applyFont="1" applyFill="1" applyBorder="1" applyAlignment="1">
      <alignment horizontal="left" vertical="center" wrapText="1"/>
    </xf>
    <xf numFmtId="167" fontId="121" fillId="0" borderId="147" xfId="18" applyNumberFormat="1" applyFont="1" applyBorder="1" applyAlignment="1">
      <alignment vertical="center"/>
    </xf>
    <xf numFmtId="167" fontId="4" fillId="0" borderId="147" xfId="18" applyNumberFormat="1" applyFont="1" applyBorder="1" applyAlignment="1">
      <alignment vertical="center"/>
    </xf>
    <xf numFmtId="167" fontId="126" fillId="0" borderId="147" xfId="18" applyNumberFormat="1" applyFont="1" applyBorder="1" applyAlignment="1">
      <alignment vertical="center"/>
    </xf>
    <xf numFmtId="49" fontId="16" fillId="0" borderId="153" xfId="18" applyNumberFormat="1" applyFont="1" applyBorder="1" applyAlignment="1">
      <alignment horizontal="left" vertical="center"/>
    </xf>
    <xf numFmtId="0" fontId="0" fillId="0" borderId="161" xfId="0" applyBorder="1"/>
    <xf numFmtId="0" fontId="0" fillId="0" borderId="162" xfId="0" applyBorder="1"/>
    <xf numFmtId="0" fontId="82" fillId="0" borderId="162" xfId="0" applyFont="1" applyBorder="1"/>
    <xf numFmtId="0" fontId="0" fillId="0" borderId="163" xfId="0" applyBorder="1"/>
    <xf numFmtId="0" fontId="0" fillId="0" borderId="147" xfId="0" applyBorder="1"/>
    <xf numFmtId="0" fontId="0" fillId="0" borderId="147" xfId="0" applyBorder="1" applyAlignment="1">
      <alignment vertical="center"/>
    </xf>
    <xf numFmtId="0" fontId="125" fillId="0" borderId="152" xfId="18" applyFont="1" applyBorder="1" applyAlignment="1">
      <alignment horizontal="left" vertical="center"/>
    </xf>
    <xf numFmtId="0" fontId="120" fillId="52" borderId="176" xfId="0" applyFont="1" applyFill="1" applyBorder="1" applyAlignment="1">
      <alignment vertical="center"/>
    </xf>
    <xf numFmtId="0" fontId="120" fillId="0" borderId="147" xfId="0" applyFont="1" applyBorder="1" applyAlignment="1">
      <alignment vertical="center"/>
    </xf>
    <xf numFmtId="0" fontId="128" fillId="52" borderId="214" xfId="18" applyFont="1" applyFill="1" applyBorder="1" applyAlignment="1">
      <alignment horizontal="left" vertical="center" textRotation="45" wrapText="1"/>
    </xf>
    <xf numFmtId="0" fontId="128" fillId="51" borderId="215" xfId="18" applyFont="1" applyFill="1" applyBorder="1" applyAlignment="1">
      <alignment horizontal="center" vertical="center" textRotation="45"/>
    </xf>
    <xf numFmtId="0" fontId="128" fillId="26" borderId="199" xfId="18" applyFont="1" applyFill="1" applyBorder="1" applyAlignment="1">
      <alignment horizontal="center" vertical="center" textRotation="45"/>
    </xf>
    <xf numFmtId="0" fontId="128" fillId="53" borderId="199" xfId="18" applyFont="1" applyFill="1" applyBorder="1" applyAlignment="1">
      <alignment horizontal="center" vertical="center" textRotation="45"/>
    </xf>
    <xf numFmtId="0" fontId="128" fillId="54" borderId="199" xfId="18" applyFont="1" applyFill="1" applyBorder="1" applyAlignment="1">
      <alignment horizontal="center" vertical="center" textRotation="45"/>
    </xf>
    <xf numFmtId="0" fontId="128" fillId="52" borderId="216" xfId="18" applyFont="1" applyFill="1" applyBorder="1" applyAlignment="1">
      <alignment horizontal="center" vertical="center" textRotation="45" wrapText="1"/>
    </xf>
    <xf numFmtId="0" fontId="128" fillId="51" borderId="217" xfId="18" applyFont="1" applyFill="1" applyBorder="1" applyAlignment="1">
      <alignment horizontal="center" vertical="center" textRotation="45"/>
    </xf>
    <xf numFmtId="0" fontId="128" fillId="26" borderId="182" xfId="18" applyFont="1" applyFill="1" applyBorder="1" applyAlignment="1">
      <alignment horizontal="center" vertical="center" textRotation="45"/>
    </xf>
    <xf numFmtId="0" fontId="128" fillId="53" borderId="182" xfId="18" applyFont="1" applyFill="1" applyBorder="1" applyAlignment="1">
      <alignment horizontal="center" vertical="center" textRotation="45"/>
    </xf>
    <xf numFmtId="0" fontId="128" fillId="54" borderId="182" xfId="18" applyFont="1" applyFill="1" applyBorder="1" applyAlignment="1">
      <alignment horizontal="center" vertical="center" textRotation="45"/>
    </xf>
    <xf numFmtId="0" fontId="128" fillId="52" borderId="218" xfId="18" applyFont="1" applyFill="1" applyBorder="1" applyAlignment="1">
      <alignment horizontal="center" vertical="center" textRotation="45" wrapText="1"/>
    </xf>
    <xf numFmtId="0" fontId="128" fillId="52" borderId="218" xfId="18" applyFont="1" applyFill="1" applyBorder="1" applyAlignment="1">
      <alignment horizontal="left" vertical="center" textRotation="45" wrapText="1"/>
    </xf>
    <xf numFmtId="0" fontId="120" fillId="51" borderId="219" xfId="0" applyFont="1" applyFill="1" applyBorder="1" applyAlignment="1">
      <alignment vertical="center" textRotation="45"/>
    </xf>
    <xf numFmtId="0" fontId="92" fillId="0" borderId="147" xfId="0" applyFont="1" applyBorder="1" applyAlignment="1">
      <alignment vertical="center"/>
    </xf>
    <xf numFmtId="0" fontId="92" fillId="0" borderId="147" xfId="0" applyFont="1" applyBorder="1" applyAlignment="1">
      <alignment vertical="center" textRotation="45"/>
    </xf>
    <xf numFmtId="0" fontId="127" fillId="52" borderId="176" xfId="18" applyFont="1" applyFill="1" applyBorder="1" applyAlignment="1">
      <alignment horizontal="center" vertical="center" wrapText="1"/>
    </xf>
    <xf numFmtId="167" fontId="121" fillId="55" borderId="217" xfId="29" applyNumberFormat="1" applyFont="1" applyFill="1" applyBorder="1" applyAlignment="1">
      <alignment vertical="center"/>
    </xf>
    <xf numFmtId="167" fontId="121" fillId="26" borderId="182" xfId="29" applyNumberFormat="1" applyFont="1" applyFill="1" applyBorder="1" applyAlignment="1">
      <alignment horizontal="left" vertical="center"/>
    </xf>
    <xf numFmtId="167" fontId="121" fillId="53" borderId="182" xfId="29" applyNumberFormat="1" applyFont="1" applyFill="1" applyBorder="1" applyAlignment="1">
      <alignment vertical="center"/>
    </xf>
    <xf numFmtId="167" fontId="121" fillId="54" borderId="182" xfId="29" applyNumberFormat="1" applyFont="1" applyFill="1" applyBorder="1" applyAlignment="1">
      <alignment vertical="center"/>
    </xf>
    <xf numFmtId="167" fontId="127" fillId="52" borderId="218" xfId="29" applyNumberFormat="1" applyFont="1" applyFill="1" applyBorder="1" applyAlignment="1" applyProtection="1">
      <alignment vertical="center"/>
    </xf>
    <xf numFmtId="167" fontId="121" fillId="26" borderId="182" xfId="29" applyNumberFormat="1" applyFont="1" applyFill="1" applyBorder="1" applyAlignment="1">
      <alignment vertical="center"/>
    </xf>
    <xf numFmtId="167" fontId="121" fillId="53" borderId="182" xfId="29" applyNumberFormat="1" applyFont="1" applyFill="1" applyBorder="1" applyAlignment="1" applyProtection="1">
      <alignment vertical="center"/>
    </xf>
    <xf numFmtId="167" fontId="121" fillId="54" borderId="182" xfId="29" applyNumberFormat="1" applyFont="1" applyFill="1" applyBorder="1" applyAlignment="1" applyProtection="1">
      <alignment vertical="center"/>
    </xf>
    <xf numFmtId="167" fontId="127" fillId="52" borderId="218" xfId="29" applyNumberFormat="1" applyFont="1" applyFill="1" applyBorder="1" applyAlignment="1">
      <alignment vertical="center"/>
    </xf>
    <xf numFmtId="167" fontId="121" fillId="55" borderId="174" xfId="29" applyNumberFormat="1" applyFont="1" applyFill="1" applyBorder="1" applyAlignment="1">
      <alignment vertical="center"/>
    </xf>
    <xf numFmtId="167" fontId="121" fillId="26" borderId="195" xfId="29" applyNumberFormat="1" applyFont="1" applyFill="1" applyBorder="1" applyAlignment="1" applyProtection="1">
      <alignment vertical="center"/>
    </xf>
    <xf numFmtId="0" fontId="126" fillId="0" borderId="1" xfId="0" applyFont="1" applyBorder="1" applyAlignment="1">
      <alignment vertical="center"/>
    </xf>
    <xf numFmtId="0" fontId="125" fillId="52" borderId="176" xfId="18" applyFont="1" applyFill="1" applyBorder="1" applyAlignment="1">
      <alignment horizontal="center" vertical="center" wrapText="1"/>
    </xf>
    <xf numFmtId="167" fontId="126" fillId="55" borderId="217" xfId="29" applyNumberFormat="1" applyFont="1" applyFill="1" applyBorder="1" applyAlignment="1">
      <alignment vertical="center"/>
    </xf>
    <xf numFmtId="167" fontId="126" fillId="26" borderId="182" xfId="29" applyNumberFormat="1" applyFont="1" applyFill="1" applyBorder="1" applyAlignment="1">
      <alignment horizontal="left" vertical="center"/>
    </xf>
    <xf numFmtId="167" fontId="126" fillId="53" borderId="182" xfId="29" applyNumberFormat="1" applyFont="1" applyFill="1" applyBorder="1" applyAlignment="1">
      <alignment vertical="center"/>
    </xf>
    <xf numFmtId="167" fontId="126" fillId="54" borderId="182" xfId="29" applyNumberFormat="1" applyFont="1" applyFill="1" applyBorder="1" applyAlignment="1">
      <alignment vertical="center"/>
    </xf>
    <xf numFmtId="167" fontId="125" fillId="52" borderId="218" xfId="29" applyNumberFormat="1" applyFont="1" applyFill="1" applyBorder="1" applyAlignment="1" applyProtection="1">
      <alignment vertical="center"/>
    </xf>
    <xf numFmtId="167" fontId="126" fillId="26" borderId="182" xfId="29" applyNumberFormat="1" applyFont="1" applyFill="1" applyBorder="1" applyAlignment="1">
      <alignment vertical="center"/>
    </xf>
    <xf numFmtId="167" fontId="126" fillId="53" borderId="182" xfId="29" applyNumberFormat="1" applyFont="1" applyFill="1" applyBorder="1" applyAlignment="1" applyProtection="1">
      <alignment vertical="center"/>
    </xf>
    <xf numFmtId="167" fontId="126" fillId="54" borderId="182" xfId="29" applyNumberFormat="1" applyFont="1" applyFill="1" applyBorder="1" applyAlignment="1" applyProtection="1">
      <alignment vertical="center"/>
    </xf>
    <xf numFmtId="167" fontId="125" fillId="52" borderId="218" xfId="29" applyNumberFormat="1" applyFont="1" applyFill="1" applyBorder="1" applyAlignment="1">
      <alignment vertical="center"/>
    </xf>
    <xf numFmtId="167" fontId="126" fillId="55" borderId="174" xfId="29" applyNumberFormat="1" applyFont="1" applyFill="1" applyBorder="1" applyAlignment="1">
      <alignment vertical="center"/>
    </xf>
    <xf numFmtId="167" fontId="126" fillId="26" borderId="195" xfId="29" applyNumberFormat="1" applyFont="1" applyFill="1" applyBorder="1" applyAlignment="1" applyProtection="1">
      <alignment vertical="center"/>
    </xf>
    <xf numFmtId="0" fontId="126" fillId="0" borderId="147" xfId="0" applyFont="1" applyBorder="1" applyAlignment="1">
      <alignment vertical="center"/>
    </xf>
    <xf numFmtId="0" fontId="0" fillId="0" borderId="152" xfId="0" applyBorder="1"/>
    <xf numFmtId="0" fontId="83" fillId="0" borderId="147" xfId="0" applyFont="1" applyBorder="1"/>
    <xf numFmtId="0" fontId="161" fillId="57" borderId="204" xfId="18" applyFont="1" applyFill="1" applyBorder="1" applyAlignment="1">
      <alignment horizontal="center" textRotation="45"/>
    </xf>
    <xf numFmtId="0" fontId="161" fillId="26" borderId="220" xfId="18" applyFont="1" applyFill="1" applyBorder="1" applyAlignment="1">
      <alignment horizontal="center" textRotation="45" wrapText="1"/>
    </xf>
    <xf numFmtId="0" fontId="161" fillId="53" borderId="221" xfId="18" applyFont="1" applyFill="1" applyBorder="1" applyAlignment="1">
      <alignment horizontal="center" textRotation="45"/>
    </xf>
    <xf numFmtId="0" fontId="161" fillId="54" borderId="221" xfId="18" applyFont="1" applyFill="1" applyBorder="1" applyAlignment="1">
      <alignment horizontal="center" textRotation="45"/>
    </xf>
    <xf numFmtId="0" fontId="161" fillId="56" borderId="221" xfId="18" applyFont="1" applyFill="1" applyBorder="1" applyAlignment="1">
      <alignment horizontal="center" textRotation="45" wrapText="1"/>
    </xf>
    <xf numFmtId="0" fontId="161" fillId="58" borderId="222" xfId="18" applyFont="1" applyFill="1" applyBorder="1" applyAlignment="1">
      <alignment horizontal="center" textRotation="45" wrapText="1"/>
    </xf>
    <xf numFmtId="0" fontId="0" fillId="59" borderId="147" xfId="0" applyFill="1" applyBorder="1"/>
    <xf numFmtId="0" fontId="0" fillId="0" borderId="0" xfId="0" applyAlignment="1">
      <alignment horizontal="center" vertical="center"/>
    </xf>
    <xf numFmtId="0" fontId="2" fillId="0" borderId="177" xfId="0" applyFont="1" applyBorder="1" applyAlignment="1">
      <alignment vertical="center"/>
    </xf>
    <xf numFmtId="0" fontId="2" fillId="0" borderId="147" xfId="0" applyFont="1" applyBorder="1" applyAlignment="1">
      <alignment vertical="center"/>
    </xf>
    <xf numFmtId="0" fontId="185" fillId="0" borderId="0" xfId="0" applyFont="1"/>
    <xf numFmtId="0" fontId="186" fillId="0" borderId="0" xfId="0" applyFont="1"/>
    <xf numFmtId="0" fontId="187" fillId="0" borderId="0" xfId="0" applyFont="1"/>
    <xf numFmtId="0" fontId="188" fillId="0" borderId="0" xfId="0" applyFont="1"/>
    <xf numFmtId="0" fontId="189" fillId="0" borderId="0" xfId="0" applyFont="1"/>
    <xf numFmtId="0" fontId="189" fillId="0" borderId="0" xfId="0" applyFont="1" applyAlignment="1">
      <alignment horizontal="center"/>
    </xf>
    <xf numFmtId="0" fontId="190" fillId="0" borderId="0" xfId="0" applyFont="1" applyAlignment="1">
      <alignment horizontal="center"/>
    </xf>
    <xf numFmtId="0" fontId="191" fillId="0" borderId="0" xfId="0" applyFont="1" applyAlignment="1">
      <alignment horizontal="center"/>
    </xf>
    <xf numFmtId="0" fontId="192" fillId="0" borderId="0" xfId="0" applyFont="1" applyAlignment="1">
      <alignment horizontal="center"/>
    </xf>
    <xf numFmtId="167" fontId="17" fillId="0" borderId="150" xfId="16" applyNumberFormat="1" applyFont="1" applyFill="1" applyBorder="1" applyAlignment="1" applyProtection="1">
      <alignment vertical="center" wrapText="1"/>
      <protection locked="0"/>
    </xf>
    <xf numFmtId="0" fontId="12" fillId="24" borderId="0" xfId="2" applyFont="1" applyFill="1" applyAlignment="1" applyProtection="1">
      <alignment vertical="center"/>
      <protection locked="0"/>
    </xf>
    <xf numFmtId="0" fontId="12" fillId="24" borderId="0" xfId="0" applyFont="1" applyFill="1" applyAlignment="1" applyProtection="1">
      <alignment vertical="center"/>
      <protection locked="0"/>
    </xf>
    <xf numFmtId="0" fontId="9" fillId="24" borderId="0" xfId="0" applyFont="1" applyFill="1" applyAlignment="1" applyProtection="1">
      <alignment horizontal="center" vertical="center"/>
      <protection locked="0"/>
    </xf>
    <xf numFmtId="167" fontId="125" fillId="27" borderId="79" xfId="30" applyNumberFormat="1" applyFont="1" applyFill="1" applyBorder="1" applyAlignment="1">
      <alignment horizontal="center" vertical="center"/>
    </xf>
    <xf numFmtId="167" fontId="125" fillId="27" borderId="31" xfId="30" applyNumberFormat="1" applyFont="1" applyFill="1" applyBorder="1" applyAlignment="1">
      <alignment horizontal="center" vertical="center"/>
    </xf>
    <xf numFmtId="167" fontId="125" fillId="27" borderId="59" xfId="30" applyNumberFormat="1" applyFont="1" applyFill="1" applyBorder="1" applyAlignment="1">
      <alignment horizontal="center" vertical="center"/>
    </xf>
    <xf numFmtId="167" fontId="125" fillId="46" borderId="79" xfId="30" applyNumberFormat="1" applyFont="1" applyFill="1" applyBorder="1" applyAlignment="1">
      <alignment horizontal="center" vertical="center"/>
    </xf>
    <xf numFmtId="167" fontId="125" fillId="46" borderId="31" xfId="30" applyNumberFormat="1" applyFont="1" applyFill="1" applyBorder="1" applyAlignment="1">
      <alignment horizontal="center" vertical="center"/>
    </xf>
    <xf numFmtId="167" fontId="125" fillId="46" borderId="59" xfId="30" applyNumberFormat="1" applyFont="1" applyFill="1" applyBorder="1" applyAlignment="1">
      <alignment horizontal="center" vertical="center"/>
    </xf>
    <xf numFmtId="167" fontId="125" fillId="51" borderId="79" xfId="30" applyNumberFormat="1" applyFont="1" applyFill="1" applyBorder="1" applyAlignment="1">
      <alignment horizontal="center" vertical="center"/>
    </xf>
    <xf numFmtId="167" fontId="125" fillId="51" borderId="31" xfId="30" applyNumberFormat="1" applyFont="1" applyFill="1" applyBorder="1" applyAlignment="1">
      <alignment horizontal="center" vertical="center"/>
    </xf>
    <xf numFmtId="167" fontId="125" fillId="51" borderId="59" xfId="30" applyNumberFormat="1" applyFont="1" applyFill="1" applyBorder="1" applyAlignment="1">
      <alignment horizontal="center" vertical="center"/>
    </xf>
    <xf numFmtId="43" fontId="9" fillId="6" borderId="0" xfId="15" applyFont="1" applyFill="1" applyBorder="1" applyAlignment="1" applyProtection="1">
      <alignment horizontal="center" vertical="center" wrapText="1"/>
      <protection locked="0"/>
    </xf>
    <xf numFmtId="43" fontId="9" fillId="6" borderId="0" xfId="15" applyFont="1" applyFill="1" applyBorder="1" applyAlignment="1" applyProtection="1">
      <alignment vertical="center" wrapText="1"/>
      <protection locked="0"/>
    </xf>
    <xf numFmtId="43" fontId="9" fillId="6" borderId="0" xfId="16" applyFont="1" applyFill="1" applyBorder="1" applyAlignment="1" applyProtection="1">
      <alignment vertical="center" wrapText="1"/>
      <protection locked="0"/>
    </xf>
    <xf numFmtId="43" fontId="9" fillId="6" borderId="147" xfId="16" applyFont="1" applyFill="1" applyBorder="1" applyAlignment="1" applyProtection="1">
      <alignment vertical="center" wrapText="1"/>
      <protection locked="0"/>
    </xf>
    <xf numFmtId="0" fontId="47" fillId="24" borderId="0" xfId="0" applyFont="1" applyFill="1" applyAlignment="1" applyProtection="1">
      <alignment vertical="center" wrapText="1"/>
      <protection locked="0"/>
    </xf>
    <xf numFmtId="0" fontId="21" fillId="24" borderId="0" xfId="0" applyFont="1" applyFill="1" applyAlignment="1" applyProtection="1">
      <alignment vertical="center" wrapText="1"/>
      <protection locked="0"/>
    </xf>
    <xf numFmtId="43" fontId="4" fillId="6" borderId="0" xfId="3" applyFont="1" applyFill="1" applyBorder="1" applyAlignment="1" applyProtection="1">
      <alignment horizontal="center" vertical="center" wrapText="1"/>
      <protection locked="0"/>
    </xf>
    <xf numFmtId="43" fontId="4" fillId="6" borderId="0" xfId="3" applyFont="1" applyFill="1" applyBorder="1" applyAlignment="1" applyProtection="1">
      <alignment vertical="center"/>
      <protection locked="0"/>
    </xf>
    <xf numFmtId="43" fontId="4" fillId="6" borderId="147" xfId="3" applyFont="1" applyFill="1" applyBorder="1" applyAlignment="1" applyProtection="1">
      <alignment vertical="center"/>
      <protection locked="0"/>
    </xf>
    <xf numFmtId="43" fontId="4" fillId="24" borderId="0" xfId="3" applyFont="1" applyFill="1" applyBorder="1" applyAlignment="1" applyProtection="1">
      <alignment vertical="center"/>
      <protection locked="0"/>
    </xf>
    <xf numFmtId="167" fontId="4" fillId="24" borderId="9" xfId="16" applyNumberFormat="1" applyFont="1" applyFill="1" applyBorder="1" applyAlignment="1" applyProtection="1">
      <alignment horizontal="center" vertical="center"/>
      <protection locked="0"/>
    </xf>
    <xf numFmtId="43" fontId="4" fillId="24" borderId="0" xfId="3" applyFont="1" applyFill="1" applyBorder="1" applyAlignment="1" applyProtection="1">
      <alignment vertical="center" wrapText="1"/>
      <protection locked="0"/>
    </xf>
    <xf numFmtId="43" fontId="4" fillId="24" borderId="0" xfId="16" applyFont="1" applyFill="1" applyBorder="1" applyAlignment="1" applyProtection="1">
      <alignment horizontal="left" vertical="center"/>
      <protection locked="0"/>
    </xf>
    <xf numFmtId="43" fontId="4" fillId="24" borderId="0" xfId="16" applyFont="1" applyFill="1" applyBorder="1" applyAlignment="1" applyProtection="1">
      <alignment horizontal="center" vertical="center"/>
      <protection locked="0"/>
    </xf>
    <xf numFmtId="167" fontId="17" fillId="24" borderId="9" xfId="16" applyNumberFormat="1" applyFont="1" applyFill="1" applyBorder="1" applyAlignment="1" applyProtection="1">
      <alignment horizontal="center" vertical="center"/>
      <protection locked="0"/>
    </xf>
    <xf numFmtId="43" fontId="17" fillId="24" borderId="0" xfId="3" applyFont="1" applyFill="1" applyBorder="1" applyAlignment="1" applyProtection="1">
      <alignment vertical="center"/>
      <protection locked="0"/>
    </xf>
    <xf numFmtId="43" fontId="21" fillId="24" borderId="0" xfId="3" applyFont="1" applyFill="1" applyBorder="1" applyAlignment="1" applyProtection="1">
      <alignment vertical="center" wrapText="1"/>
      <protection locked="0"/>
    </xf>
    <xf numFmtId="167" fontId="17" fillId="24" borderId="9" xfId="15" applyNumberFormat="1" applyFont="1" applyFill="1" applyBorder="1" applyAlignment="1" applyProtection="1">
      <alignment horizontal="center" vertical="center" wrapText="1"/>
      <protection locked="0"/>
    </xf>
    <xf numFmtId="0" fontId="17" fillId="24" borderId="0" xfId="0" applyFont="1" applyFill="1" applyAlignment="1" applyProtection="1">
      <alignment vertical="center" wrapText="1"/>
      <protection locked="0"/>
    </xf>
    <xf numFmtId="43" fontId="17" fillId="24" borderId="0" xfId="15" applyFont="1" applyFill="1" applyBorder="1" applyAlignment="1" applyProtection="1">
      <alignment vertical="center" wrapText="1"/>
      <protection locked="0"/>
    </xf>
    <xf numFmtId="167" fontId="17" fillId="24" borderId="150" xfId="15" applyNumberFormat="1" applyFont="1" applyFill="1" applyBorder="1" applyAlignment="1" applyProtection="1">
      <alignment vertical="center" wrapText="1"/>
      <protection locked="0"/>
    </xf>
    <xf numFmtId="167" fontId="17" fillId="24" borderId="0" xfId="15" applyNumberFormat="1" applyFont="1" applyFill="1" applyBorder="1" applyAlignment="1" applyProtection="1">
      <alignment vertical="center" wrapText="1"/>
      <protection locked="0"/>
    </xf>
    <xf numFmtId="167" fontId="17" fillId="24" borderId="149" xfId="16" applyNumberFormat="1" applyFont="1" applyFill="1" applyBorder="1" applyAlignment="1" applyProtection="1">
      <alignment vertical="center" wrapText="1"/>
      <protection locked="0"/>
    </xf>
    <xf numFmtId="0" fontId="128" fillId="0" borderId="30" xfId="0" applyFont="1" applyBorder="1"/>
    <xf numFmtId="0" fontId="128" fillId="0" borderId="33" xfId="0" applyFont="1" applyBorder="1"/>
    <xf numFmtId="0" fontId="128" fillId="0" borderId="54" xfId="0" applyFont="1" applyBorder="1"/>
    <xf numFmtId="0" fontId="128" fillId="0" borderId="150" xfId="0" applyFont="1" applyBorder="1" applyAlignment="1" applyProtection="1">
      <alignment horizontal="center" vertical="center"/>
      <protection locked="0"/>
    </xf>
    <xf numFmtId="0" fontId="94" fillId="24" borderId="0" xfId="2" applyFont="1" applyFill="1" applyAlignment="1" applyProtection="1">
      <alignment horizontal="left" vertical="center" wrapText="1"/>
      <protection locked="0"/>
    </xf>
    <xf numFmtId="43" fontId="94" fillId="24" borderId="0" xfId="4" applyFont="1" applyFill="1" applyBorder="1" applyAlignment="1" applyProtection="1">
      <alignment horizontal="center" vertical="center"/>
      <protection locked="0"/>
    </xf>
    <xf numFmtId="0" fontId="132" fillId="0" borderId="150" xfId="0" applyFont="1" applyBorder="1" applyAlignment="1" applyProtection="1">
      <alignment horizontal="center" vertical="center"/>
      <protection locked="0"/>
    </xf>
    <xf numFmtId="0" fontId="17" fillId="56" borderId="0" xfId="2" applyFont="1" applyFill="1" applyProtection="1">
      <protection locked="0"/>
    </xf>
    <xf numFmtId="0" fontId="4" fillId="70" borderId="0" xfId="2" applyFont="1" applyFill="1" applyAlignment="1" applyProtection="1">
      <alignment horizontal="left"/>
      <protection locked="0"/>
    </xf>
    <xf numFmtId="0" fontId="6" fillId="70" borderId="0" xfId="2" applyFont="1" applyFill="1" applyAlignment="1" applyProtection="1">
      <alignment horizontal="left"/>
      <protection locked="0"/>
    </xf>
    <xf numFmtId="0" fontId="6" fillId="70" borderId="147" xfId="2" applyFont="1" applyFill="1" applyBorder="1" applyAlignment="1" applyProtection="1">
      <alignment horizontal="left"/>
      <protection locked="0"/>
    </xf>
    <xf numFmtId="0" fontId="6" fillId="70" borderId="0" xfId="2" applyFont="1" applyFill="1" applyAlignment="1" applyProtection="1">
      <alignment vertical="center"/>
      <protection locked="0"/>
    </xf>
    <xf numFmtId="0" fontId="6" fillId="70" borderId="147" xfId="2" applyFont="1" applyFill="1" applyBorder="1" applyAlignment="1" applyProtection="1">
      <alignment vertical="center"/>
      <protection locked="0"/>
    </xf>
    <xf numFmtId="167" fontId="134" fillId="70" borderId="42" xfId="3" applyNumberFormat="1" applyFont="1" applyFill="1" applyBorder="1" applyAlignment="1" applyProtection="1">
      <alignment horizontal="right" vertical="center" wrapText="1"/>
      <protection locked="0"/>
    </xf>
    <xf numFmtId="167" fontId="134" fillId="70" borderId="154" xfId="3" applyNumberFormat="1" applyFont="1" applyFill="1" applyBorder="1" applyAlignment="1" applyProtection="1">
      <alignment horizontal="right" vertical="center" wrapText="1"/>
      <protection locked="0"/>
    </xf>
    <xf numFmtId="43" fontId="17" fillId="70" borderId="0" xfId="3" applyFont="1" applyFill="1" applyProtection="1">
      <protection locked="0"/>
    </xf>
    <xf numFmtId="0" fontId="17" fillId="70" borderId="0" xfId="2" applyFont="1" applyFill="1" applyProtection="1">
      <protection locked="0"/>
    </xf>
    <xf numFmtId="167" fontId="133" fillId="70" borderId="0" xfId="2" applyNumberFormat="1" applyFont="1" applyFill="1" applyAlignment="1" applyProtection="1">
      <alignment horizontal="right" vertical="center"/>
      <protection locked="0"/>
    </xf>
    <xf numFmtId="0" fontId="133" fillId="70" borderId="0" xfId="2" applyFont="1" applyFill="1" applyAlignment="1" applyProtection="1">
      <alignment horizontal="right" vertical="center"/>
      <protection locked="0"/>
    </xf>
    <xf numFmtId="0" fontId="12" fillId="70" borderId="0" xfId="2" applyFont="1" applyFill="1" applyProtection="1">
      <protection locked="0"/>
    </xf>
    <xf numFmtId="0" fontId="12" fillId="70" borderId="17" xfId="2" applyFont="1" applyFill="1" applyBorder="1" applyProtection="1">
      <protection locked="0"/>
    </xf>
    <xf numFmtId="0" fontId="6" fillId="70" borderId="2" xfId="2" applyFont="1" applyFill="1" applyBorder="1" applyAlignment="1" applyProtection="1">
      <alignment vertical="center"/>
      <protection locked="0"/>
    </xf>
    <xf numFmtId="0" fontId="4" fillId="70" borderId="30" xfId="2" applyFont="1" applyFill="1" applyBorder="1" applyAlignment="1" applyProtection="1">
      <alignment horizontal="center"/>
      <protection locked="0"/>
    </xf>
    <xf numFmtId="0" fontId="3" fillId="70" borderId="0" xfId="2" applyFill="1" applyProtection="1">
      <protection locked="0"/>
    </xf>
    <xf numFmtId="0" fontId="93" fillId="70" borderId="0" xfId="2" applyFont="1" applyFill="1" applyProtection="1">
      <protection locked="0"/>
    </xf>
    <xf numFmtId="167" fontId="133" fillId="70" borderId="147" xfId="2" applyNumberFormat="1" applyFont="1" applyFill="1" applyBorder="1" applyAlignment="1" applyProtection="1">
      <alignment horizontal="right" vertical="center"/>
      <protection locked="0"/>
    </xf>
    <xf numFmtId="0" fontId="17" fillId="70" borderId="0" xfId="2" applyFont="1" applyFill="1" applyAlignment="1" applyProtection="1">
      <alignment vertical="center"/>
      <protection locked="0"/>
    </xf>
    <xf numFmtId="0" fontId="6" fillId="70" borderId="0" xfId="2" applyFont="1" applyFill="1" applyAlignment="1" applyProtection="1">
      <alignment horizontal="left" vertical="center"/>
      <protection locked="0"/>
    </xf>
    <xf numFmtId="0" fontId="128" fillId="70" borderId="54" xfId="0" applyFont="1" applyFill="1" applyBorder="1" applyAlignment="1">
      <alignment horizontal="center" vertical="center"/>
    </xf>
    <xf numFmtId="167" fontId="133" fillId="70" borderId="0" xfId="3" applyNumberFormat="1" applyFont="1" applyFill="1" applyBorder="1" applyAlignment="1" applyProtection="1">
      <alignment horizontal="right" vertical="center"/>
      <protection locked="0"/>
    </xf>
    <xf numFmtId="0" fontId="12" fillId="70" borderId="0" xfId="2" applyFont="1" applyFill="1" applyAlignment="1" applyProtection="1">
      <alignment vertical="center"/>
      <protection locked="0"/>
    </xf>
    <xf numFmtId="167" fontId="139" fillId="70" borderId="150" xfId="3" applyNumberFormat="1" applyFont="1" applyFill="1" applyBorder="1" applyAlignment="1" applyProtection="1">
      <alignment horizontal="right" vertical="center"/>
      <protection locked="0"/>
    </xf>
    <xf numFmtId="167" fontId="12" fillId="70" borderId="46" xfId="3" applyNumberFormat="1" applyFont="1" applyFill="1" applyBorder="1" applyAlignment="1" applyProtection="1">
      <alignment vertical="center" wrapText="1"/>
      <protection locked="0"/>
    </xf>
    <xf numFmtId="167" fontId="102" fillId="70" borderId="47" xfId="3" applyNumberFormat="1" applyFont="1" applyFill="1" applyBorder="1" applyAlignment="1" applyProtection="1">
      <alignment vertical="center"/>
      <protection locked="0"/>
    </xf>
    <xf numFmtId="167" fontId="17" fillId="70" borderId="0" xfId="3" applyNumberFormat="1" applyFont="1" applyFill="1" applyBorder="1" applyProtection="1">
      <protection locked="0"/>
    </xf>
    <xf numFmtId="167" fontId="17" fillId="70" borderId="17" xfId="3" applyNumberFormat="1" applyFont="1" applyFill="1" applyBorder="1" applyProtection="1">
      <protection locked="0"/>
    </xf>
    <xf numFmtId="167" fontId="134" fillId="70" borderId="0" xfId="3" applyNumberFormat="1" applyFont="1" applyFill="1" applyBorder="1" applyAlignment="1" applyProtection="1">
      <alignment horizontal="right" vertical="center" wrapText="1"/>
      <protection locked="0"/>
    </xf>
    <xf numFmtId="167" fontId="17" fillId="70" borderId="0" xfId="3" applyNumberFormat="1" applyFont="1" applyFill="1" applyBorder="1" applyAlignment="1" applyProtection="1">
      <alignment vertical="center"/>
      <protection locked="0"/>
    </xf>
    <xf numFmtId="0" fontId="13" fillId="71" borderId="0" xfId="2" applyFont="1" applyFill="1" applyAlignment="1" applyProtection="1">
      <alignment vertical="center"/>
      <protection locked="0"/>
    </xf>
    <xf numFmtId="0" fontId="12" fillId="71" borderId="0" xfId="2" applyFont="1" applyFill="1" applyAlignment="1" applyProtection="1">
      <alignment vertical="center"/>
      <protection locked="0"/>
    </xf>
    <xf numFmtId="0" fontId="128" fillId="70" borderId="145" xfId="0" applyFont="1" applyFill="1" applyBorder="1" applyAlignment="1">
      <alignment horizontal="center" vertical="center"/>
    </xf>
    <xf numFmtId="0" fontId="128" fillId="70" borderId="40" xfId="0" applyFont="1" applyFill="1" applyBorder="1" applyAlignment="1" applyProtection="1">
      <alignment horizontal="center" vertical="center"/>
      <protection locked="0"/>
    </xf>
    <xf numFmtId="0" fontId="128" fillId="70" borderId="145" xfId="0" applyFont="1" applyFill="1" applyBorder="1" applyAlignment="1" applyProtection="1">
      <alignment horizontal="center" vertical="center"/>
      <protection locked="0"/>
    </xf>
    <xf numFmtId="0" fontId="132" fillId="70" borderId="145" xfId="0" applyFont="1" applyFill="1" applyBorder="1" applyAlignment="1" applyProtection="1">
      <alignment horizontal="center" vertical="center"/>
      <protection locked="0"/>
    </xf>
    <xf numFmtId="0" fontId="4" fillId="56" borderId="0" xfId="2" applyFont="1" applyFill="1" applyProtection="1">
      <protection locked="0"/>
    </xf>
    <xf numFmtId="0" fontId="5" fillId="56" borderId="0" xfId="2" applyFont="1" applyFill="1" applyAlignment="1" applyProtection="1">
      <alignment vertical="center"/>
      <protection locked="0"/>
    </xf>
    <xf numFmtId="0" fontId="17" fillId="56" borderId="0" xfId="2" applyFont="1" applyFill="1" applyAlignment="1" applyProtection="1">
      <alignment vertical="center"/>
      <protection locked="0"/>
    </xf>
    <xf numFmtId="0" fontId="6" fillId="56" borderId="2" xfId="2" applyFont="1" applyFill="1" applyBorder="1" applyAlignment="1" applyProtection="1">
      <alignment vertical="center"/>
      <protection locked="0"/>
    </xf>
    <xf numFmtId="166" fontId="32" fillId="56" borderId="0" xfId="0" applyNumberFormat="1" applyFont="1" applyFill="1"/>
    <xf numFmtId="166" fontId="146" fillId="56" borderId="0" xfId="0" applyNumberFormat="1" applyFont="1" applyFill="1"/>
    <xf numFmtId="166" fontId="9" fillId="56" borderId="78" xfId="0" applyNumberFormat="1" applyFont="1" applyFill="1" applyBorder="1" applyAlignment="1" applyProtection="1">
      <alignment horizontal="right" vertical="center"/>
      <protection locked="0"/>
    </xf>
    <xf numFmtId="166" fontId="9" fillId="56" borderId="66" xfId="0" applyNumberFormat="1" applyFont="1" applyFill="1" applyBorder="1" applyAlignment="1" applyProtection="1">
      <alignment horizontal="right" vertical="center"/>
      <protection locked="0"/>
    </xf>
    <xf numFmtId="166" fontId="9" fillId="56" borderId="84" xfId="0" applyNumberFormat="1" applyFont="1" applyFill="1" applyBorder="1" applyAlignment="1" applyProtection="1">
      <alignment horizontal="right" vertical="center"/>
      <protection locked="0"/>
    </xf>
    <xf numFmtId="166" fontId="9" fillId="56" borderId="117" xfId="0" applyNumberFormat="1" applyFont="1" applyFill="1" applyBorder="1" applyAlignment="1" applyProtection="1">
      <alignment horizontal="right" vertical="center"/>
      <protection locked="0"/>
    </xf>
    <xf numFmtId="0" fontId="32" fillId="56" borderId="0" xfId="0" applyFont="1" applyFill="1"/>
    <xf numFmtId="1" fontId="32" fillId="56" borderId="0" xfId="0" applyNumberFormat="1" applyFont="1" applyFill="1"/>
    <xf numFmtId="0" fontId="12" fillId="56" borderId="17" xfId="0" applyFont="1" applyFill="1" applyBorder="1" applyAlignment="1" applyProtection="1">
      <alignment horizontal="right" vertical="center"/>
      <protection locked="0"/>
    </xf>
    <xf numFmtId="0" fontId="85" fillId="25" borderId="167" xfId="0" applyFont="1" applyFill="1" applyBorder="1" applyAlignment="1">
      <alignment vertical="center"/>
    </xf>
    <xf numFmtId="0" fontId="196" fillId="73" borderId="204" xfId="0" applyFont="1" applyFill="1" applyBorder="1" applyAlignment="1">
      <alignment vertical="center"/>
    </xf>
    <xf numFmtId="0" fontId="196" fillId="73" borderId="204" xfId="0" applyFont="1" applyFill="1" applyBorder="1" applyAlignment="1">
      <alignment horizontal="center" vertical="center"/>
    </xf>
    <xf numFmtId="0" fontId="197" fillId="73" borderId="148" xfId="0" applyFont="1" applyFill="1" applyBorder="1" applyAlignment="1">
      <alignment vertical="center"/>
    </xf>
    <xf numFmtId="0" fontId="125" fillId="73" borderId="180" xfId="0" applyFont="1" applyFill="1" applyBorder="1" applyAlignment="1" applyProtection="1">
      <alignment horizontal="center" vertical="center"/>
      <protection locked="0"/>
    </xf>
    <xf numFmtId="0" fontId="125" fillId="0" borderId="175" xfId="0" applyFont="1" applyBorder="1" applyAlignment="1" applyProtection="1">
      <alignment horizontal="center" vertical="center"/>
      <protection locked="0"/>
    </xf>
    <xf numFmtId="0" fontId="125" fillId="0" borderId="174" xfId="0" applyFont="1" applyBorder="1" applyAlignment="1" applyProtection="1">
      <alignment horizontal="center" vertical="center"/>
      <protection locked="0"/>
    </xf>
    <xf numFmtId="0" fontId="197" fillId="73" borderId="204" xfId="0" applyFont="1" applyFill="1" applyBorder="1" applyAlignment="1">
      <alignment vertical="center"/>
    </xf>
    <xf numFmtId="166" fontId="126" fillId="0" borderId="149" xfId="0" applyNumberFormat="1" applyFont="1" applyBorder="1" applyAlignment="1">
      <alignment vertical="center"/>
    </xf>
    <xf numFmtId="166" fontId="126" fillId="0" borderId="151" xfId="0" applyNumberFormat="1" applyFont="1" applyBorder="1" applyAlignment="1">
      <alignment vertical="center"/>
    </xf>
    <xf numFmtId="166" fontId="126" fillId="0" borderId="69" xfId="0" applyNumberFormat="1" applyFont="1" applyBorder="1" applyAlignment="1">
      <alignment vertical="center"/>
    </xf>
    <xf numFmtId="43" fontId="196" fillId="73" borderId="196" xfId="0" applyNumberFormat="1" applyFont="1" applyFill="1" applyBorder="1" applyAlignment="1">
      <alignment vertical="center"/>
    </xf>
    <xf numFmtId="166" fontId="196" fillId="73" borderId="180" xfId="0" applyNumberFormat="1" applyFont="1" applyFill="1" applyBorder="1" applyAlignment="1">
      <alignment vertical="center"/>
    </xf>
    <xf numFmtId="166" fontId="196" fillId="73" borderId="175" xfId="0" applyNumberFormat="1" applyFont="1" applyFill="1" applyBorder="1" applyAlignment="1">
      <alignment vertical="center"/>
    </xf>
    <xf numFmtId="166" fontId="196" fillId="73" borderId="174" xfId="0" applyNumberFormat="1" applyFont="1" applyFill="1" applyBorder="1" applyAlignment="1">
      <alignment vertical="center"/>
    </xf>
    <xf numFmtId="166" fontId="127" fillId="73" borderId="196" xfId="0" applyNumberFormat="1" applyFont="1" applyFill="1" applyBorder="1" applyAlignment="1">
      <alignment vertical="center"/>
    </xf>
    <xf numFmtId="43" fontId="198" fillId="0" borderId="0" xfId="3" applyFont="1" applyFill="1" applyAlignment="1" applyProtection="1">
      <alignment horizontal="center" vertical="center"/>
      <protection locked="0"/>
    </xf>
    <xf numFmtId="167" fontId="81" fillId="24" borderId="69" xfId="29" applyNumberFormat="1" applyFont="1" applyFill="1" applyBorder="1" applyAlignment="1">
      <alignment vertical="center"/>
    </xf>
    <xf numFmtId="167" fontId="89" fillId="24" borderId="69" xfId="29" applyNumberFormat="1" applyFont="1" applyFill="1" applyBorder="1" applyAlignment="1">
      <alignment vertical="center"/>
    </xf>
    <xf numFmtId="167" fontId="81" fillId="24" borderId="147" xfId="29" applyNumberFormat="1" applyFont="1" applyFill="1" applyBorder="1" applyAlignment="1">
      <alignment vertical="center"/>
    </xf>
    <xf numFmtId="167" fontId="81" fillId="26" borderId="69" xfId="29" applyNumberFormat="1" applyFont="1" applyFill="1" applyBorder="1" applyAlignment="1">
      <alignment vertical="center"/>
    </xf>
    <xf numFmtId="167" fontId="89" fillId="26" borderId="69" xfId="29" applyNumberFormat="1" applyFont="1" applyFill="1" applyBorder="1" applyAlignment="1">
      <alignment vertical="center"/>
    </xf>
    <xf numFmtId="167" fontId="81" fillId="26" borderId="147" xfId="29" applyNumberFormat="1" applyFont="1" applyFill="1" applyBorder="1" applyAlignment="1">
      <alignment vertical="center"/>
    </xf>
    <xf numFmtId="43" fontId="119" fillId="24" borderId="0" xfId="3" applyFont="1" applyFill="1" applyBorder="1" applyAlignment="1">
      <alignment vertical="center"/>
    </xf>
    <xf numFmtId="166" fontId="119" fillId="24" borderId="0" xfId="3" applyNumberFormat="1" applyFont="1" applyFill="1" applyBorder="1" applyAlignment="1">
      <alignment vertical="center"/>
    </xf>
    <xf numFmtId="166" fontId="183" fillId="24" borderId="0" xfId="3" applyNumberFormat="1" applyFont="1" applyFill="1" applyBorder="1" applyAlignment="1">
      <alignment vertical="center"/>
    </xf>
    <xf numFmtId="43" fontId="119" fillId="24" borderId="69" xfId="3" applyFont="1" applyFill="1" applyBorder="1" applyAlignment="1">
      <alignment vertical="center"/>
    </xf>
    <xf numFmtId="166" fontId="119" fillId="24" borderId="69" xfId="3" applyNumberFormat="1" applyFont="1" applyFill="1" applyBorder="1" applyAlignment="1">
      <alignment vertical="center"/>
    </xf>
    <xf numFmtId="166" fontId="183" fillId="24" borderId="69" xfId="3" applyNumberFormat="1" applyFont="1" applyFill="1" applyBorder="1" applyAlignment="1">
      <alignment vertical="center"/>
    </xf>
    <xf numFmtId="43" fontId="119" fillId="0" borderId="161" xfId="3" applyFont="1" applyFill="1" applyBorder="1" applyAlignment="1">
      <alignment vertical="center"/>
    </xf>
    <xf numFmtId="166" fontId="119" fillId="0" borderId="162" xfId="3" applyNumberFormat="1" applyFont="1" applyFill="1" applyBorder="1" applyAlignment="1">
      <alignment vertical="center"/>
    </xf>
    <xf numFmtId="166" fontId="183" fillId="0" borderId="163" xfId="3" applyNumberFormat="1" applyFont="1" applyFill="1" applyBorder="1" applyAlignment="1">
      <alignment vertical="center"/>
    </xf>
    <xf numFmtId="0" fontId="85" fillId="0" borderId="1" xfId="18" applyFont="1" applyBorder="1" applyAlignment="1">
      <alignment horizontal="left" vertical="center"/>
    </xf>
    <xf numFmtId="0" fontId="125" fillId="0" borderId="1" xfId="18" applyFont="1" applyBorder="1" applyAlignment="1">
      <alignment horizontal="left" vertical="center" wrapText="1"/>
    </xf>
    <xf numFmtId="167" fontId="125" fillId="0" borderId="0" xfId="29" applyNumberFormat="1" applyFont="1" applyFill="1" applyBorder="1" applyAlignment="1" applyProtection="1">
      <alignment vertical="center"/>
    </xf>
    <xf numFmtId="167" fontId="125" fillId="0" borderId="147" xfId="29" applyNumberFormat="1" applyFont="1" applyFill="1" applyBorder="1" applyAlignment="1" applyProtection="1">
      <alignment vertical="center"/>
    </xf>
    <xf numFmtId="0" fontId="9" fillId="42" borderId="15" xfId="0" applyFont="1" applyFill="1" applyBorder="1" applyAlignment="1" applyProtection="1">
      <alignment horizontal="center" wrapText="1"/>
      <protection locked="0"/>
    </xf>
    <xf numFmtId="0" fontId="12" fillId="42" borderId="17" xfId="2" applyFont="1" applyFill="1" applyBorder="1" applyAlignment="1" applyProtection="1">
      <alignment vertical="center"/>
      <protection locked="0"/>
    </xf>
    <xf numFmtId="167" fontId="12" fillId="42" borderId="0" xfId="2" applyNumberFormat="1" applyFont="1" applyFill="1" applyAlignment="1" applyProtection="1">
      <alignment vertical="center"/>
      <protection locked="0"/>
    </xf>
    <xf numFmtId="0" fontId="7" fillId="2" borderId="0" xfId="2" applyFont="1" applyFill="1" applyAlignment="1" applyProtection="1">
      <alignment horizontal="center" vertical="center"/>
      <protection locked="0"/>
    </xf>
    <xf numFmtId="0" fontId="87" fillId="24" borderId="0" xfId="0" applyFont="1" applyFill="1" applyAlignment="1">
      <alignment vertical="center"/>
    </xf>
    <xf numFmtId="0" fontId="17" fillId="0" borderId="0" xfId="15" applyNumberFormat="1" applyFont="1" applyFill="1" applyBorder="1" applyAlignment="1" applyProtection="1">
      <alignment vertical="center" wrapText="1"/>
      <protection locked="0"/>
    </xf>
    <xf numFmtId="0" fontId="128" fillId="65" borderId="0" xfId="0" applyFont="1" applyFill="1" applyAlignment="1">
      <alignment horizontal="center" wrapText="1"/>
    </xf>
    <xf numFmtId="0" fontId="132" fillId="0" borderId="69" xfId="0" applyFont="1" applyBorder="1" applyProtection="1">
      <protection locked="0"/>
    </xf>
    <xf numFmtId="167" fontId="12" fillId="0" borderId="0" xfId="15" applyNumberFormat="1" applyFont="1" applyFill="1" applyBorder="1" applyAlignment="1" applyProtection="1">
      <alignment horizontal="center" vertical="center" wrapText="1"/>
      <protection locked="0"/>
    </xf>
    <xf numFmtId="167" fontId="12" fillId="34" borderId="174" xfId="15" applyNumberFormat="1" applyFont="1" applyFill="1" applyBorder="1" applyAlignment="1" applyProtection="1">
      <alignment horizontal="center" vertical="center" wrapText="1"/>
      <protection locked="0"/>
    </xf>
    <xf numFmtId="167" fontId="17" fillId="0" borderId="69" xfId="15" applyNumberFormat="1" applyFont="1" applyFill="1" applyBorder="1" applyAlignment="1" applyProtection="1">
      <alignment horizontal="center" vertical="center" wrapText="1"/>
      <protection locked="0"/>
    </xf>
    <xf numFmtId="167" fontId="17" fillId="0" borderId="0" xfId="15" applyNumberFormat="1" applyFont="1" applyFill="1" applyBorder="1" applyAlignment="1" applyProtection="1">
      <alignment horizontal="center" vertical="center" wrapText="1"/>
      <protection locked="0"/>
    </xf>
    <xf numFmtId="167" fontId="17" fillId="34" borderId="174" xfId="15" applyNumberFormat="1" applyFont="1" applyFill="1" applyBorder="1" applyAlignment="1" applyProtection="1">
      <alignment horizontal="center" vertical="center" wrapText="1"/>
      <protection locked="0"/>
    </xf>
    <xf numFmtId="167" fontId="12" fillId="0" borderId="40" xfId="8" applyNumberFormat="1" applyFont="1" applyFill="1" applyBorder="1" applyAlignment="1" applyProtection="1">
      <alignment horizontal="center" vertical="center"/>
      <protection locked="0"/>
    </xf>
    <xf numFmtId="167" fontId="12" fillId="0" borderId="0" xfId="8" applyNumberFormat="1" applyFont="1" applyFill="1" applyBorder="1" applyAlignment="1" applyProtection="1">
      <alignment horizontal="center" vertical="center"/>
      <protection locked="0"/>
    </xf>
    <xf numFmtId="0" fontId="139" fillId="0" borderId="1" xfId="2" applyFont="1" applyBorder="1" applyAlignment="1" applyProtection="1">
      <alignment horizontal="left" vertical="center" wrapText="1"/>
      <protection locked="0"/>
    </xf>
    <xf numFmtId="167" fontId="139" fillId="0" borderId="40" xfId="3" applyNumberFormat="1" applyFont="1" applyBorder="1" applyAlignment="1" applyProtection="1">
      <alignment horizontal="right" vertical="center"/>
      <protection locked="0"/>
    </xf>
    <xf numFmtId="167" fontId="139" fillId="5" borderId="42" xfId="3" applyNumberFormat="1" applyFont="1" applyFill="1" applyBorder="1" applyAlignment="1" applyProtection="1">
      <alignment horizontal="right" vertical="center"/>
      <protection locked="0"/>
    </xf>
    <xf numFmtId="0" fontId="132" fillId="70" borderId="38" xfId="0" applyFont="1" applyFill="1" applyBorder="1" applyAlignment="1" applyProtection="1">
      <alignment vertical="center"/>
      <protection locked="0"/>
    </xf>
    <xf numFmtId="0" fontId="132" fillId="70" borderId="0" xfId="0" applyFont="1" applyFill="1" applyAlignment="1" applyProtection="1">
      <alignment vertical="center"/>
      <protection locked="0"/>
    </xf>
    <xf numFmtId="0" fontId="132" fillId="70" borderId="0" xfId="0" applyFont="1" applyFill="1" applyAlignment="1" applyProtection="1">
      <alignment horizontal="right"/>
      <protection locked="0"/>
    </xf>
    <xf numFmtId="167" fontId="12" fillId="0" borderId="42" xfId="8" applyNumberFormat="1" applyFont="1" applyFill="1" applyBorder="1" applyAlignment="1" applyProtection="1">
      <alignment horizontal="center" vertical="center"/>
      <protection locked="0"/>
    </xf>
    <xf numFmtId="167" fontId="12" fillId="0" borderId="137" xfId="2" applyNumberFormat="1" applyFont="1" applyBorder="1" applyAlignment="1" applyProtection="1">
      <alignment horizontal="center"/>
      <protection locked="0"/>
    </xf>
    <xf numFmtId="167" fontId="12" fillId="0" borderId="138" xfId="2" applyNumberFormat="1" applyFont="1" applyBorder="1" applyAlignment="1" applyProtection="1">
      <alignment horizontal="center"/>
      <protection locked="0"/>
    </xf>
    <xf numFmtId="167" fontId="139" fillId="0" borderId="0" xfId="3" applyNumberFormat="1" applyFont="1" applyFill="1" applyBorder="1" applyAlignment="1" applyProtection="1">
      <alignment horizontal="right" vertical="center" wrapText="1"/>
      <protection locked="0"/>
    </xf>
    <xf numFmtId="0" fontId="132" fillId="0" borderId="42" xfId="0" applyFont="1" applyBorder="1" applyAlignment="1" applyProtection="1">
      <alignment vertical="center"/>
      <protection locked="0"/>
    </xf>
    <xf numFmtId="0" fontId="132" fillId="39" borderId="42" xfId="0" applyFont="1" applyFill="1" applyBorder="1" applyAlignment="1" applyProtection="1">
      <alignment vertical="center"/>
      <protection locked="0"/>
    </xf>
    <xf numFmtId="0" fontId="132" fillId="0" borderId="38" xfId="0" applyFont="1" applyBorder="1" applyAlignment="1" applyProtection="1">
      <alignment vertical="center"/>
      <protection locked="0"/>
    </xf>
    <xf numFmtId="0" fontId="132" fillId="70" borderId="43" xfId="0" applyFont="1" applyFill="1" applyBorder="1" applyAlignment="1" applyProtection="1">
      <alignment horizontal="right" vertical="center"/>
      <protection locked="0"/>
    </xf>
    <xf numFmtId="167" fontId="139" fillId="70" borderId="98" xfId="4" applyNumberFormat="1" applyFont="1" applyFill="1" applyBorder="1" applyAlignment="1" applyProtection="1">
      <alignment horizontal="center" vertical="center"/>
      <protection locked="0"/>
    </xf>
    <xf numFmtId="167" fontId="12" fillId="0" borderId="38" xfId="2" applyNumberFormat="1" applyFont="1" applyBorder="1" applyAlignment="1" applyProtection="1">
      <alignment horizontal="center"/>
      <protection locked="0"/>
    </xf>
    <xf numFmtId="167" fontId="13" fillId="0" borderId="0" xfId="2" applyNumberFormat="1" applyFont="1" applyProtection="1">
      <protection locked="0"/>
    </xf>
    <xf numFmtId="167" fontId="93" fillId="70" borderId="0" xfId="2" applyNumberFormat="1" applyFont="1" applyFill="1" applyProtection="1">
      <protection locked="0"/>
    </xf>
    <xf numFmtId="167" fontId="153" fillId="0" borderId="0" xfId="0" applyNumberFormat="1" applyFont="1" applyProtection="1">
      <protection locked="0"/>
    </xf>
    <xf numFmtId="1" fontId="4" fillId="39" borderId="176" xfId="0" applyNumberFormat="1" applyFont="1" applyFill="1" applyBorder="1" applyAlignment="1" applyProtection="1">
      <alignment horizontal="left" vertical="center" wrapText="1"/>
      <protection locked="0"/>
    </xf>
    <xf numFmtId="167" fontId="4" fillId="63" borderId="84" xfId="3" applyNumberFormat="1" applyFont="1" applyFill="1" applyBorder="1" applyAlignment="1" applyProtection="1">
      <alignment vertical="center"/>
      <protection locked="0"/>
    </xf>
    <xf numFmtId="0" fontId="0" fillId="0" borderId="42" xfId="0" applyBorder="1"/>
    <xf numFmtId="167" fontId="12" fillId="0" borderId="227" xfId="3" applyNumberFormat="1" applyFont="1" applyBorder="1" applyAlignment="1" applyProtection="1">
      <alignment horizontal="right" vertical="center"/>
      <protection locked="0"/>
    </xf>
    <xf numFmtId="0" fontId="87" fillId="25" borderId="0" xfId="0" applyFont="1" applyFill="1" applyAlignment="1">
      <alignment horizontal="right" vertical="center"/>
    </xf>
    <xf numFmtId="167" fontId="12" fillId="25" borderId="147" xfId="3" applyNumberFormat="1" applyFont="1" applyFill="1" applyBorder="1" applyAlignment="1" applyProtection="1">
      <alignment horizontal="right" vertical="center"/>
      <protection locked="0"/>
    </xf>
    <xf numFmtId="167" fontId="12" fillId="25" borderId="9" xfId="8" applyNumberFormat="1" applyFont="1" applyFill="1" applyBorder="1" applyAlignment="1" applyProtection="1">
      <alignment horizontal="right" vertical="center"/>
      <protection locked="0"/>
    </xf>
    <xf numFmtId="0" fontId="9" fillId="4" borderId="40" xfId="2" applyFont="1" applyFill="1" applyBorder="1" applyAlignment="1" applyProtection="1">
      <alignment horizontal="center"/>
      <protection locked="0"/>
    </xf>
    <xf numFmtId="167" fontId="12" fillId="0" borderId="150" xfId="8" applyNumberFormat="1" applyFont="1" applyFill="1" applyBorder="1" applyAlignment="1" applyProtection="1">
      <alignment horizontal="center" vertical="center"/>
      <protection locked="0"/>
    </xf>
    <xf numFmtId="0" fontId="9" fillId="6" borderId="174" xfId="2" applyFont="1" applyFill="1" applyBorder="1" applyAlignment="1" applyProtection="1">
      <alignment vertical="center"/>
      <protection locked="0"/>
    </xf>
    <xf numFmtId="167" fontId="141" fillId="6" borderId="182" xfId="3" applyNumberFormat="1" applyFont="1" applyFill="1" applyBorder="1" applyAlignment="1" applyProtection="1">
      <alignment horizontal="right" vertical="center"/>
      <protection locked="0"/>
    </xf>
    <xf numFmtId="167" fontId="95" fillId="5" borderId="182" xfId="3" applyNumberFormat="1" applyFont="1" applyFill="1" applyBorder="1" applyAlignment="1" applyProtection="1">
      <alignment horizontal="right" vertical="center"/>
      <protection locked="0"/>
    </xf>
    <xf numFmtId="0" fontId="132" fillId="0" borderId="149" xfId="0" applyFont="1" applyBorder="1" applyAlignment="1" applyProtection="1">
      <alignment horizontal="center" vertical="center"/>
      <protection locked="0"/>
    </xf>
    <xf numFmtId="167" fontId="9" fillId="70" borderId="182" xfId="3" applyNumberFormat="1" applyFont="1" applyFill="1" applyBorder="1" applyAlignment="1" applyProtection="1">
      <alignment horizontal="right" vertical="center"/>
      <protection locked="0"/>
    </xf>
    <xf numFmtId="0" fontId="132" fillId="70" borderId="40" xfId="0" applyFont="1" applyFill="1" applyBorder="1" applyAlignment="1" applyProtection="1">
      <alignment vertical="center"/>
      <protection locked="0"/>
    </xf>
    <xf numFmtId="167" fontId="141" fillId="70" borderId="174" xfId="3" applyNumberFormat="1" applyFont="1" applyFill="1" applyBorder="1" applyAlignment="1" applyProtection="1">
      <alignment horizontal="right" vertical="center"/>
      <protection locked="0"/>
    </xf>
    <xf numFmtId="0" fontId="132" fillId="70" borderId="33" xfId="0" applyFont="1" applyFill="1" applyBorder="1" applyAlignment="1" applyProtection="1">
      <alignment horizontal="center" vertical="center"/>
      <protection locked="0"/>
    </xf>
    <xf numFmtId="0" fontId="9" fillId="42" borderId="1" xfId="2" applyFont="1" applyFill="1" applyBorder="1" applyProtection="1">
      <protection locked="0"/>
    </xf>
    <xf numFmtId="0" fontId="9" fillId="42" borderId="0" xfId="2" applyFont="1" applyFill="1" applyProtection="1">
      <protection locked="0"/>
    </xf>
    <xf numFmtId="0" fontId="9" fillId="0" borderId="0" xfId="2" applyFont="1" applyAlignment="1" applyProtection="1">
      <alignment horizontal="center" vertical="center"/>
      <protection locked="0"/>
    </xf>
    <xf numFmtId="0" fontId="9" fillId="0" borderId="147" xfId="2" applyFont="1" applyBorder="1" applyAlignment="1" applyProtection="1">
      <alignment horizontal="center" vertical="center"/>
      <protection locked="0"/>
    </xf>
    <xf numFmtId="0" fontId="9" fillId="42" borderId="0" xfId="2" applyFont="1" applyFill="1" applyAlignment="1" applyProtection="1">
      <alignment vertical="center"/>
      <protection locked="0"/>
    </xf>
    <xf numFmtId="0" fontId="9" fillId="0" borderId="2" xfId="2" applyFont="1" applyBorder="1" applyAlignment="1" applyProtection="1">
      <alignment horizontal="center" vertical="center"/>
      <protection locked="0"/>
    </xf>
    <xf numFmtId="0" fontId="9" fillId="0" borderId="3" xfId="2" applyFont="1" applyBorder="1" applyAlignment="1" applyProtection="1">
      <alignment horizontal="center" vertical="center"/>
      <protection locked="0"/>
    </xf>
    <xf numFmtId="0" fontId="54" fillId="42" borderId="16" xfId="2" applyFont="1" applyFill="1" applyBorder="1" applyProtection="1">
      <protection locked="0"/>
    </xf>
    <xf numFmtId="0" fontId="54" fillId="42" borderId="17" xfId="2" applyFont="1" applyFill="1" applyBorder="1" applyProtection="1">
      <protection locked="0"/>
    </xf>
    <xf numFmtId="0" fontId="12" fillId="42" borderId="0" xfId="2" applyFont="1" applyFill="1" applyProtection="1">
      <protection locked="0"/>
    </xf>
    <xf numFmtId="0" fontId="54" fillId="42" borderId="0" xfId="2" applyFont="1" applyFill="1" applyProtection="1">
      <protection locked="0"/>
    </xf>
    <xf numFmtId="167" fontId="94" fillId="0" borderId="0" xfId="2" applyNumberFormat="1" applyFont="1" applyAlignment="1" applyProtection="1">
      <alignment vertical="center"/>
      <protection locked="0"/>
    </xf>
    <xf numFmtId="1" fontId="12" fillId="0" borderId="149" xfId="0" applyNumberFormat="1" applyFont="1" applyBorder="1" applyAlignment="1" applyProtection="1">
      <alignment horizontal="center" vertical="center"/>
      <protection locked="0"/>
    </xf>
    <xf numFmtId="167" fontId="12" fillId="6" borderId="174" xfId="0" applyNumberFormat="1" applyFont="1" applyFill="1" applyBorder="1" applyAlignment="1" applyProtection="1">
      <alignment horizontal="right" vertical="center"/>
      <protection locked="0"/>
    </xf>
    <xf numFmtId="167" fontId="12" fillId="6" borderId="175" xfId="0" applyNumberFormat="1" applyFont="1" applyFill="1" applyBorder="1" applyAlignment="1" applyProtection="1">
      <alignment horizontal="right" vertical="center"/>
      <protection locked="0"/>
    </xf>
    <xf numFmtId="167" fontId="12" fillId="0" borderId="69" xfId="3" applyNumberFormat="1" applyFont="1" applyFill="1" applyBorder="1" applyAlignment="1" applyProtection="1">
      <alignment horizontal="right" vertical="center"/>
      <protection locked="0"/>
    </xf>
    <xf numFmtId="167" fontId="94" fillId="0" borderId="9" xfId="3" applyNumberFormat="1" applyFont="1" applyBorder="1" applyAlignment="1" applyProtection="1">
      <alignment horizontal="right" vertical="center"/>
      <protection locked="0"/>
    </xf>
    <xf numFmtId="167" fontId="94" fillId="0" borderId="165" xfId="3" applyNumberFormat="1" applyFont="1" applyBorder="1" applyAlignment="1" applyProtection="1">
      <alignment horizontal="right" vertical="center"/>
      <protection locked="0"/>
    </xf>
    <xf numFmtId="167" fontId="94" fillId="0" borderId="169" xfId="3" applyNumberFormat="1" applyFont="1" applyBorder="1" applyAlignment="1" applyProtection="1">
      <alignment horizontal="right" vertical="center"/>
      <protection locked="0"/>
    </xf>
    <xf numFmtId="167" fontId="94" fillId="25" borderId="168" xfId="3" applyNumberFormat="1" applyFont="1" applyFill="1" applyBorder="1" applyAlignment="1" applyProtection="1">
      <alignment horizontal="right" vertical="center"/>
      <protection locked="0"/>
    </xf>
    <xf numFmtId="167" fontId="94" fillId="25" borderId="169" xfId="3" applyNumberFormat="1" applyFont="1" applyFill="1" applyBorder="1" applyAlignment="1" applyProtection="1">
      <alignment horizontal="right" vertical="center"/>
      <protection locked="0"/>
    </xf>
    <xf numFmtId="167" fontId="12" fillId="0" borderId="9" xfId="3" applyNumberFormat="1" applyFont="1" applyBorder="1" applyAlignment="1" applyProtection="1">
      <alignment horizontal="right" vertical="center"/>
      <protection locked="0"/>
    </xf>
    <xf numFmtId="167" fontId="12" fillId="25" borderId="41" xfId="3" applyNumberFormat="1" applyFont="1" applyFill="1" applyBorder="1" applyAlignment="1" applyProtection="1">
      <alignment horizontal="right" vertical="center"/>
      <protection locked="0"/>
    </xf>
    <xf numFmtId="167" fontId="12" fillId="25" borderId="9" xfId="3" applyNumberFormat="1" applyFont="1" applyFill="1" applyBorder="1" applyAlignment="1" applyProtection="1">
      <alignment horizontal="right" vertical="center"/>
      <protection locked="0"/>
    </xf>
    <xf numFmtId="167" fontId="94" fillId="25" borderId="41" xfId="3" applyNumberFormat="1" applyFont="1" applyFill="1" applyBorder="1" applyAlignment="1" applyProtection="1">
      <alignment horizontal="right" vertical="center"/>
      <protection locked="0"/>
    </xf>
    <xf numFmtId="167" fontId="94" fillId="0" borderId="0" xfId="3" applyNumberFormat="1" applyFont="1" applyBorder="1" applyAlignment="1" applyProtection="1">
      <alignment horizontal="right" vertical="center"/>
      <protection locked="0"/>
    </xf>
    <xf numFmtId="0" fontId="132" fillId="0" borderId="143" xfId="0" applyFont="1" applyBorder="1" applyAlignment="1" applyProtection="1">
      <alignment vertical="center"/>
      <protection locked="0"/>
    </xf>
    <xf numFmtId="0" fontId="132" fillId="26" borderId="194" xfId="0" applyFont="1" applyFill="1" applyBorder="1" applyAlignment="1" applyProtection="1">
      <alignment vertical="center"/>
      <protection locked="0"/>
    </xf>
    <xf numFmtId="0" fontId="132" fillId="26" borderId="160" xfId="0" applyFont="1" applyFill="1" applyBorder="1" applyAlignment="1" applyProtection="1">
      <alignment vertical="center"/>
      <protection locked="0"/>
    </xf>
    <xf numFmtId="0" fontId="132" fillId="0" borderId="160" xfId="0" applyFont="1" applyBorder="1" applyProtection="1">
      <protection locked="0"/>
    </xf>
    <xf numFmtId="167" fontId="17" fillId="0" borderId="168" xfId="15" applyNumberFormat="1" applyFont="1" applyFill="1" applyBorder="1" applyAlignment="1" applyProtection="1">
      <alignment horizontal="center" vertical="center" wrapText="1"/>
      <protection locked="0"/>
    </xf>
    <xf numFmtId="167" fontId="17" fillId="0" borderId="177" xfId="15" applyNumberFormat="1" applyFont="1" applyFill="1" applyBorder="1" applyAlignment="1" applyProtection="1">
      <alignment horizontal="center" vertical="center" wrapText="1"/>
      <protection locked="0"/>
    </xf>
    <xf numFmtId="0" fontId="17" fillId="0" borderId="147" xfId="15" applyNumberFormat="1" applyFont="1" applyFill="1" applyBorder="1" applyAlignment="1" applyProtection="1">
      <alignment vertical="center" wrapText="1"/>
      <protection locked="0"/>
    </xf>
    <xf numFmtId="0" fontId="132" fillId="0" borderId="210" xfId="0" applyFont="1" applyBorder="1" applyAlignment="1" applyProtection="1">
      <alignment horizontal="center" vertical="center"/>
      <protection locked="0"/>
    </xf>
    <xf numFmtId="0" fontId="132" fillId="0" borderId="177" xfId="0" applyFont="1" applyBorder="1" applyAlignment="1" applyProtection="1">
      <alignment horizontal="center" vertical="center"/>
      <protection locked="0"/>
    </xf>
    <xf numFmtId="167" fontId="17" fillId="24" borderId="169" xfId="16" applyNumberFormat="1" applyFont="1" applyFill="1" applyBorder="1" applyAlignment="1" applyProtection="1">
      <alignment horizontal="center" vertical="center"/>
      <protection locked="0"/>
    </xf>
    <xf numFmtId="0" fontId="105" fillId="25" borderId="166" xfId="0" applyFont="1" applyFill="1" applyBorder="1" applyAlignment="1" applyProtection="1">
      <alignment horizontal="center" vertical="center"/>
      <protection locked="0"/>
    </xf>
    <xf numFmtId="166" fontId="17" fillId="18" borderId="182" xfId="0" applyNumberFormat="1" applyFont="1" applyFill="1" applyBorder="1" applyProtection="1">
      <protection locked="0"/>
    </xf>
    <xf numFmtId="167" fontId="13" fillId="0" borderId="0" xfId="0" applyNumberFormat="1" applyFont="1" applyAlignment="1" applyProtection="1">
      <alignment vertical="center"/>
      <protection locked="0"/>
    </xf>
    <xf numFmtId="3" fontId="206" fillId="0" borderId="0" xfId="0" applyNumberFormat="1" applyFont="1"/>
    <xf numFmtId="43" fontId="17" fillId="41" borderId="0" xfId="3" applyFont="1" applyFill="1" applyBorder="1" applyProtection="1">
      <protection locked="0"/>
    </xf>
    <xf numFmtId="43" fontId="19" fillId="41" borderId="0" xfId="3" applyFont="1" applyFill="1" applyBorder="1" applyProtection="1">
      <protection locked="0"/>
    </xf>
    <xf numFmtId="43" fontId="12" fillId="41" borderId="5" xfId="3" applyFont="1" applyFill="1" applyBorder="1" applyProtection="1">
      <protection locked="0"/>
    </xf>
    <xf numFmtId="43" fontId="12" fillId="41" borderId="0" xfId="3" applyFont="1" applyFill="1" applyBorder="1" applyAlignment="1" applyProtection="1">
      <alignment horizontal="center" vertical="center" wrapText="1"/>
      <protection locked="0"/>
    </xf>
    <xf numFmtId="43" fontId="12" fillId="41" borderId="69" xfId="3" applyFont="1" applyFill="1" applyBorder="1" applyAlignment="1" applyProtection="1">
      <alignment vertical="center"/>
      <protection locked="0"/>
    </xf>
    <xf numFmtId="167" fontId="9" fillId="41" borderId="24" xfId="3" applyNumberFormat="1" applyFont="1" applyFill="1" applyBorder="1" applyAlignment="1" applyProtection="1">
      <alignment horizontal="right" vertical="center"/>
      <protection locked="0"/>
    </xf>
    <xf numFmtId="167" fontId="12" fillId="41" borderId="5" xfId="3" applyNumberFormat="1" applyFont="1" applyFill="1" applyBorder="1" applyAlignment="1" applyProtection="1">
      <alignment vertical="center"/>
      <protection locked="0"/>
    </xf>
    <xf numFmtId="167" fontId="9" fillId="41" borderId="23" xfId="3" applyNumberFormat="1" applyFont="1" applyFill="1" applyBorder="1" applyAlignment="1" applyProtection="1">
      <alignment horizontal="right" vertical="center"/>
      <protection locked="0"/>
    </xf>
    <xf numFmtId="167" fontId="12" fillId="41" borderId="2" xfId="3" applyNumberFormat="1" applyFont="1" applyFill="1" applyBorder="1" applyAlignment="1" applyProtection="1">
      <alignment vertical="center"/>
      <protection locked="0"/>
    </xf>
    <xf numFmtId="167" fontId="13" fillId="41" borderId="0" xfId="3" applyNumberFormat="1" applyFont="1" applyFill="1" applyBorder="1" applyAlignment="1" applyProtection="1">
      <alignment horizontal="right" vertical="center"/>
      <protection locked="0"/>
    </xf>
    <xf numFmtId="167" fontId="95" fillId="41" borderId="42" xfId="3" applyNumberFormat="1" applyFont="1" applyFill="1" applyBorder="1" applyAlignment="1" applyProtection="1">
      <alignment horizontal="right" vertical="center"/>
      <protection locked="0"/>
    </xf>
    <xf numFmtId="167" fontId="95" fillId="41" borderId="0" xfId="3" applyNumberFormat="1" applyFont="1" applyFill="1" applyBorder="1" applyAlignment="1" applyProtection="1">
      <alignment horizontal="right" vertical="center"/>
      <protection locked="0"/>
    </xf>
    <xf numFmtId="43" fontId="17" fillId="41" borderId="0" xfId="3" applyFont="1" applyFill="1" applyProtection="1">
      <protection locked="0"/>
    </xf>
    <xf numFmtId="167" fontId="139" fillId="0" borderId="0" xfId="2" applyNumberFormat="1" applyFont="1" applyAlignment="1" applyProtection="1">
      <alignment vertical="center"/>
      <protection locked="0"/>
    </xf>
    <xf numFmtId="0" fontId="4" fillId="0" borderId="162" xfId="0" applyFont="1" applyBorder="1" applyAlignment="1" applyProtection="1">
      <alignment wrapText="1"/>
      <protection locked="0"/>
    </xf>
    <xf numFmtId="0" fontId="5" fillId="0" borderId="162" xfId="0" applyFont="1" applyBorder="1" applyAlignment="1" applyProtection="1">
      <alignment horizontal="left"/>
      <protection locked="0"/>
    </xf>
    <xf numFmtId="0" fontId="7" fillId="2" borderId="5" xfId="0" applyFont="1" applyFill="1" applyBorder="1" applyAlignment="1" applyProtection="1">
      <alignment horizontal="left" vertical="center" wrapText="1"/>
      <protection locked="0"/>
    </xf>
    <xf numFmtId="0" fontId="7" fillId="2" borderId="30" xfId="0" applyFont="1" applyFill="1" applyBorder="1" applyAlignment="1" applyProtection="1">
      <alignment horizontal="left" wrapText="1"/>
      <protection locked="0"/>
    </xf>
    <xf numFmtId="0" fontId="9" fillId="12" borderId="174" xfId="0" applyFont="1" applyFill="1" applyBorder="1" applyAlignment="1" applyProtection="1">
      <alignment horizontal="left" vertical="center"/>
      <protection locked="0"/>
    </xf>
    <xf numFmtId="43" fontId="4" fillId="0" borderId="162" xfId="3" applyFont="1" applyBorder="1" applyAlignment="1" applyProtection="1">
      <protection locked="0"/>
    </xf>
    <xf numFmtId="49" fontId="4" fillId="2" borderId="30" xfId="3" applyNumberFormat="1" applyFont="1" applyFill="1" applyBorder="1" applyAlignment="1" applyProtection="1">
      <alignment horizontal="center"/>
      <protection locked="0"/>
    </xf>
    <xf numFmtId="167" fontId="12" fillId="0" borderId="0" xfId="3" applyNumberFormat="1" applyFont="1" applyFill="1" applyBorder="1" applyAlignment="1" applyProtection="1">
      <alignment horizontal="right" vertical="center"/>
      <protection locked="0"/>
    </xf>
    <xf numFmtId="43" fontId="6" fillId="25" borderId="0" xfId="3" applyFont="1" applyFill="1" applyBorder="1" applyAlignment="1" applyProtection="1">
      <alignment horizontal="center" vertical="center"/>
      <protection locked="0"/>
    </xf>
    <xf numFmtId="167" fontId="102" fillId="0" borderId="0" xfId="3" applyNumberFormat="1" applyFont="1" applyFill="1" applyBorder="1" applyAlignment="1" applyProtection="1">
      <alignment horizontal="right" vertical="center"/>
      <protection locked="0"/>
    </xf>
    <xf numFmtId="167" fontId="112" fillId="20" borderId="0" xfId="3" applyNumberFormat="1" applyFont="1" applyFill="1" applyBorder="1" applyAlignment="1" applyProtection="1">
      <alignment horizontal="right" vertical="center"/>
      <protection locked="0"/>
    </xf>
    <xf numFmtId="43" fontId="12" fillId="20" borderId="17" xfId="3" applyFont="1" applyFill="1" applyBorder="1" applyAlignment="1" applyProtection="1">
      <alignment horizontal="right" wrapText="1"/>
      <protection locked="0"/>
    </xf>
    <xf numFmtId="167" fontId="12" fillId="0" borderId="9" xfId="3" applyNumberFormat="1" applyFont="1" applyFill="1" applyBorder="1" applyAlignment="1" applyProtection="1">
      <alignment horizontal="right" vertical="center"/>
      <protection locked="0"/>
    </xf>
    <xf numFmtId="167" fontId="12" fillId="41" borderId="149" xfId="3" applyNumberFormat="1" applyFont="1" applyFill="1" applyBorder="1" applyAlignment="1" applyProtection="1">
      <alignment vertical="center"/>
      <protection locked="0"/>
    </xf>
    <xf numFmtId="167" fontId="12" fillId="0" borderId="0" xfId="0" applyNumberFormat="1" applyFont="1" applyProtection="1">
      <protection locked="0"/>
    </xf>
    <xf numFmtId="167" fontId="141" fillId="0" borderId="174" xfId="3" applyNumberFormat="1" applyFont="1" applyFill="1" applyBorder="1" applyAlignment="1" applyProtection="1">
      <alignment horizontal="right" vertical="center"/>
      <protection locked="0"/>
    </xf>
    <xf numFmtId="0" fontId="141" fillId="71" borderId="176" xfId="2" applyFont="1" applyFill="1" applyBorder="1" applyAlignment="1" applyProtection="1">
      <alignment vertical="center"/>
      <protection locked="0"/>
    </xf>
    <xf numFmtId="0" fontId="141" fillId="71" borderId="174" xfId="2" applyFont="1" applyFill="1" applyBorder="1" applyAlignment="1" applyProtection="1">
      <alignment vertical="center"/>
      <protection locked="0"/>
    </xf>
    <xf numFmtId="0" fontId="141" fillId="71" borderId="180" xfId="2" applyFont="1" applyFill="1" applyBorder="1" applyAlignment="1" applyProtection="1">
      <alignment vertical="center"/>
      <protection locked="0"/>
    </xf>
    <xf numFmtId="0" fontId="12" fillId="40" borderId="0" xfId="2" applyFont="1" applyFill="1" applyAlignment="1" applyProtection="1">
      <alignment vertical="center"/>
      <protection locked="0"/>
    </xf>
    <xf numFmtId="0" fontId="84" fillId="0" borderId="39" xfId="0" applyFont="1" applyBorder="1" applyAlignment="1" applyProtection="1">
      <alignment horizontal="center" vertical="center"/>
      <protection locked="0"/>
    </xf>
    <xf numFmtId="0" fontId="128" fillId="0" borderId="40" xfId="0" applyFont="1" applyBorder="1" applyAlignment="1" applyProtection="1">
      <alignment horizontal="center"/>
      <protection locked="0"/>
    </xf>
    <xf numFmtId="0" fontId="101" fillId="18" borderId="182" xfId="0" applyFont="1" applyFill="1" applyBorder="1" applyProtection="1">
      <protection locked="0"/>
    </xf>
    <xf numFmtId="167" fontId="17" fillId="0" borderId="147" xfId="0" applyNumberFormat="1" applyFont="1" applyBorder="1" applyAlignment="1" applyProtection="1">
      <alignment vertical="center"/>
      <protection locked="0"/>
    </xf>
    <xf numFmtId="0" fontId="0" fillId="0" borderId="0" xfId="0" applyAlignment="1" applyProtection="1">
      <alignment wrapText="1"/>
      <protection locked="0"/>
    </xf>
    <xf numFmtId="0" fontId="11" fillId="0" borderId="0" xfId="0" applyFont="1" applyAlignment="1" applyProtection="1">
      <alignment vertical="center"/>
      <protection locked="0"/>
    </xf>
    <xf numFmtId="166" fontId="11" fillId="0" borderId="74" xfId="0" applyNumberFormat="1" applyFont="1" applyBorder="1" applyAlignment="1" applyProtection="1">
      <alignment vertical="center"/>
      <protection locked="0"/>
    </xf>
    <xf numFmtId="166" fontId="11" fillId="0" borderId="63" xfId="0" applyNumberFormat="1" applyFont="1" applyBorder="1" applyAlignment="1" applyProtection="1">
      <alignment vertical="center"/>
      <protection locked="0"/>
    </xf>
    <xf numFmtId="166" fontId="11" fillId="0" borderId="48" xfId="0" applyNumberFormat="1" applyFont="1" applyBorder="1" applyAlignment="1" applyProtection="1">
      <alignment vertical="center"/>
      <protection locked="0"/>
    </xf>
    <xf numFmtId="166" fontId="19" fillId="0" borderId="48" xfId="0" applyNumberFormat="1" applyFont="1" applyBorder="1" applyAlignment="1" applyProtection="1">
      <alignment vertical="center"/>
      <protection locked="0"/>
    </xf>
    <xf numFmtId="166" fontId="19" fillId="0" borderId="17" xfId="0" applyNumberFormat="1" applyFont="1" applyBorder="1" applyAlignment="1" applyProtection="1">
      <alignment vertical="center"/>
      <protection locked="0"/>
    </xf>
    <xf numFmtId="0" fontId="11" fillId="0" borderId="16" xfId="0" applyFont="1" applyBorder="1" applyAlignment="1" applyProtection="1">
      <alignment vertical="center"/>
      <protection locked="0"/>
    </xf>
    <xf numFmtId="166" fontId="11" fillId="0" borderId="77" xfId="0" applyNumberFormat="1" applyFont="1" applyBorder="1" applyAlignment="1" applyProtection="1">
      <alignment vertical="center"/>
      <protection locked="0"/>
    </xf>
    <xf numFmtId="166" fontId="11" fillId="0" borderId="56" xfId="0" applyNumberFormat="1" applyFont="1" applyBorder="1" applyAlignment="1" applyProtection="1">
      <alignment vertical="center"/>
      <protection locked="0"/>
    </xf>
    <xf numFmtId="166" fontId="11" fillId="0" borderId="26" xfId="0" applyNumberFormat="1" applyFont="1" applyBorder="1" applyAlignment="1" applyProtection="1">
      <alignment vertical="center"/>
      <protection locked="0"/>
    </xf>
    <xf numFmtId="166" fontId="11" fillId="0" borderId="0" xfId="0" applyNumberFormat="1" applyFont="1" applyAlignment="1" applyProtection="1">
      <alignment vertical="center"/>
      <protection locked="0"/>
    </xf>
    <xf numFmtId="166" fontId="112" fillId="0" borderId="26" xfId="0" applyNumberFormat="1" applyFont="1" applyBorder="1" applyAlignment="1" applyProtection="1">
      <alignment vertical="center"/>
      <protection locked="0"/>
    </xf>
    <xf numFmtId="166" fontId="94" fillId="0" borderId="0" xfId="0" applyNumberFormat="1" applyFont="1" applyAlignment="1" applyProtection="1">
      <alignment vertical="center"/>
      <protection locked="0"/>
    </xf>
    <xf numFmtId="166" fontId="19" fillId="0" borderId="26" xfId="0" applyNumberFormat="1" applyFont="1" applyBorder="1" applyAlignment="1" applyProtection="1">
      <alignment vertical="center"/>
      <protection locked="0"/>
    </xf>
    <xf numFmtId="166" fontId="19" fillId="0" borderId="0" xfId="0" applyNumberFormat="1" applyFont="1" applyAlignment="1" applyProtection="1">
      <alignment vertical="center"/>
      <protection locked="0"/>
    </xf>
    <xf numFmtId="166" fontId="113" fillId="0" borderId="0" xfId="0" applyNumberFormat="1" applyFont="1" applyAlignment="1" applyProtection="1">
      <alignment vertical="center" wrapText="1"/>
      <protection locked="0"/>
    </xf>
    <xf numFmtId="166" fontId="15" fillId="0" borderId="77" xfId="0" applyNumberFormat="1" applyFont="1" applyBorder="1" applyAlignment="1" applyProtection="1">
      <alignment vertical="center"/>
      <protection locked="0"/>
    </xf>
    <xf numFmtId="166" fontId="17" fillId="0" borderId="0" xfId="0" applyNumberFormat="1" applyFont="1" applyAlignment="1" applyProtection="1">
      <alignment vertical="center"/>
      <protection locked="0"/>
    </xf>
    <xf numFmtId="166" fontId="38" fillId="10" borderId="148" xfId="0" applyNumberFormat="1" applyFont="1" applyFill="1" applyBorder="1" applyAlignment="1" applyProtection="1">
      <alignment vertical="center"/>
      <protection locked="0"/>
    </xf>
    <xf numFmtId="166" fontId="94" fillId="0" borderId="0" xfId="0" applyNumberFormat="1" applyFont="1" applyAlignment="1" applyProtection="1">
      <alignment vertical="center" textRotation="90" wrapText="1"/>
      <protection locked="0"/>
    </xf>
    <xf numFmtId="166" fontId="31" fillId="0" borderId="0" xfId="0" applyNumberFormat="1" applyFont="1" applyAlignment="1" applyProtection="1">
      <alignment vertical="center"/>
      <protection locked="0"/>
    </xf>
    <xf numFmtId="0" fontId="29" fillId="17" borderId="0" xfId="0" applyFont="1" applyFill="1" applyAlignment="1" applyProtection="1">
      <alignment vertical="center"/>
      <protection locked="0"/>
    </xf>
    <xf numFmtId="166" fontId="12" fillId="0" borderId="150" xfId="3" applyNumberFormat="1" applyFont="1" applyFill="1" applyBorder="1" applyAlignment="1" applyProtection="1">
      <alignment vertical="center"/>
      <protection locked="0"/>
    </xf>
    <xf numFmtId="166" fontId="12" fillId="0" borderId="150" xfId="3" applyNumberFormat="1" applyFont="1" applyFill="1" applyBorder="1" applyAlignment="1" applyProtection="1">
      <alignment horizontal="right" vertical="center"/>
      <protection locked="0"/>
    </xf>
    <xf numFmtId="166" fontId="133" fillId="0" borderId="147" xfId="3" applyNumberFormat="1" applyFont="1" applyBorder="1" applyAlignment="1" applyProtection="1">
      <alignment vertical="center"/>
      <protection locked="0"/>
    </xf>
    <xf numFmtId="0" fontId="35" fillId="0" borderId="0" xfId="0" applyFont="1" applyAlignment="1" applyProtection="1">
      <alignment vertical="center"/>
      <protection locked="0"/>
    </xf>
    <xf numFmtId="0" fontId="11" fillId="0" borderId="147" xfId="0" applyFont="1" applyBorder="1" applyAlignment="1" applyProtection="1">
      <alignment vertical="center"/>
      <protection locked="0"/>
    </xf>
    <xf numFmtId="0" fontId="6" fillId="0" borderId="0" xfId="0" applyFont="1" applyAlignment="1" applyProtection="1">
      <alignment horizontal="left" vertical="center"/>
      <protection locked="0"/>
    </xf>
    <xf numFmtId="0" fontId="17" fillId="0" borderId="147" xfId="0" applyFont="1" applyBorder="1" applyProtection="1">
      <protection locked="0"/>
    </xf>
    <xf numFmtId="0" fontId="5" fillId="0" borderId="0" xfId="0" applyFont="1" applyAlignment="1" applyProtection="1">
      <alignment horizontal="center"/>
      <protection locked="0"/>
    </xf>
    <xf numFmtId="0" fontId="11" fillId="0" borderId="163" xfId="0" applyFont="1" applyBorder="1" applyAlignment="1" applyProtection="1">
      <alignment vertical="center"/>
      <protection locked="0"/>
    </xf>
    <xf numFmtId="0" fontId="11" fillId="0" borderId="162" xfId="0" applyFont="1" applyBorder="1" applyAlignment="1" applyProtection="1">
      <alignment vertical="center"/>
      <protection locked="0"/>
    </xf>
    <xf numFmtId="0" fontId="17" fillId="0" borderId="162" xfId="0" applyFont="1" applyBorder="1" applyProtection="1">
      <protection locked="0"/>
    </xf>
    <xf numFmtId="0" fontId="17" fillId="0" borderId="1" xfId="0" applyFont="1" applyBorder="1" applyProtection="1">
      <protection locked="0"/>
    </xf>
    <xf numFmtId="0" fontId="17" fillId="0" borderId="163" xfId="0" applyFont="1" applyBorder="1" applyProtection="1">
      <protection locked="0"/>
    </xf>
    <xf numFmtId="0" fontId="4" fillId="0" borderId="162" xfId="0" applyFont="1" applyBorder="1" applyProtection="1">
      <protection locked="0"/>
    </xf>
    <xf numFmtId="0" fontId="4" fillId="0" borderId="161" xfId="0" applyFont="1" applyBorder="1" applyAlignment="1" applyProtection="1">
      <alignment wrapText="1"/>
      <protection locked="0"/>
    </xf>
    <xf numFmtId="0" fontId="33" fillId="0" borderId="1" xfId="0" applyFont="1" applyBorder="1" applyAlignment="1" applyProtection="1">
      <alignment horizontal="center" vertical="center" wrapText="1"/>
      <protection locked="0"/>
    </xf>
    <xf numFmtId="167" fontId="33" fillId="0" borderId="228" xfId="3" applyNumberFormat="1" applyFont="1" applyFill="1" applyBorder="1" applyAlignment="1" applyProtection="1">
      <alignment vertical="center"/>
      <protection locked="0"/>
    </xf>
    <xf numFmtId="167" fontId="33" fillId="0" borderId="40" xfId="3" applyNumberFormat="1" applyFont="1" applyFill="1" applyBorder="1" applyAlignment="1" applyProtection="1">
      <alignment vertical="center"/>
      <protection locked="0"/>
    </xf>
    <xf numFmtId="167" fontId="33" fillId="0" borderId="38" xfId="3" applyNumberFormat="1" applyFont="1" applyFill="1" applyBorder="1" applyAlignment="1" applyProtection="1">
      <alignment vertical="center"/>
      <protection locked="0"/>
    </xf>
    <xf numFmtId="167" fontId="33" fillId="0" borderId="229" xfId="3" applyNumberFormat="1" applyFont="1" applyFill="1" applyBorder="1" applyAlignment="1" applyProtection="1">
      <alignment vertical="center"/>
      <protection locked="0"/>
    </xf>
    <xf numFmtId="167" fontId="33" fillId="0" borderId="230" xfId="3" applyNumberFormat="1" applyFont="1" applyFill="1" applyBorder="1" applyAlignment="1" applyProtection="1">
      <alignment vertical="center"/>
      <protection locked="0"/>
    </xf>
    <xf numFmtId="167" fontId="33" fillId="0" borderId="154" xfId="3" applyNumberFormat="1" applyFont="1" applyFill="1" applyBorder="1" applyAlignment="1" applyProtection="1">
      <alignment vertical="center"/>
      <protection locked="0"/>
    </xf>
    <xf numFmtId="166" fontId="0" fillId="60" borderId="0" xfId="31" applyNumberFormat="1" applyFont="1" applyFill="1" applyBorder="1"/>
    <xf numFmtId="0" fontId="193" fillId="70" borderId="36" xfId="0" applyFont="1" applyFill="1" applyBorder="1" applyAlignment="1">
      <alignment horizontal="center" vertical="center"/>
    </xf>
    <xf numFmtId="0" fontId="193" fillId="70" borderId="35" xfId="0" applyFont="1" applyFill="1" applyBorder="1" applyAlignment="1">
      <alignment horizontal="center" vertical="center"/>
    </xf>
    <xf numFmtId="0" fontId="128" fillId="70" borderId="36" xfId="0" applyFont="1" applyFill="1" applyBorder="1" applyAlignment="1">
      <alignment horizontal="right" vertical="center"/>
    </xf>
    <xf numFmtId="0" fontId="128" fillId="70" borderId="35" xfId="0" applyFont="1" applyFill="1" applyBorder="1" applyAlignment="1">
      <alignment horizontal="center" vertical="center"/>
    </xf>
    <xf numFmtId="167" fontId="4" fillId="0" borderId="0" xfId="3" applyNumberFormat="1" applyFont="1" applyBorder="1" applyAlignment="1" applyProtection="1">
      <alignment horizontal="left"/>
      <protection locked="0"/>
    </xf>
    <xf numFmtId="167" fontId="5" fillId="0" borderId="0" xfId="3" applyNumberFormat="1" applyFont="1" applyBorder="1" applyAlignment="1" applyProtection="1">
      <protection locked="0"/>
    </xf>
    <xf numFmtId="167" fontId="5" fillId="0" borderId="162" xfId="3" applyNumberFormat="1" applyFont="1" applyBorder="1" applyAlignment="1" applyProtection="1">
      <protection locked="0"/>
    </xf>
    <xf numFmtId="167" fontId="5" fillId="0" borderId="0" xfId="3" applyNumberFormat="1" applyFont="1" applyBorder="1" applyAlignment="1" applyProtection="1">
      <alignment vertical="center"/>
      <protection locked="0"/>
    </xf>
    <xf numFmtId="167" fontId="9" fillId="6" borderId="0" xfId="15" applyNumberFormat="1" applyFont="1" applyFill="1" applyBorder="1" applyAlignment="1" applyProtection="1">
      <alignment horizontal="center" vertical="center" wrapText="1"/>
      <protection locked="0"/>
    </xf>
    <xf numFmtId="167" fontId="12" fillId="0" borderId="39" xfId="15" applyNumberFormat="1" applyFont="1" applyFill="1" applyBorder="1" applyAlignment="1" applyProtection="1">
      <alignment horizontal="center" vertical="center" wrapText="1"/>
      <protection locked="0"/>
    </xf>
    <xf numFmtId="167" fontId="19" fillId="0" borderId="0" xfId="0" applyNumberFormat="1" applyFont="1" applyProtection="1">
      <protection locked="0"/>
    </xf>
    <xf numFmtId="167" fontId="89" fillId="0" borderId="0" xfId="0" applyNumberFormat="1" applyFont="1" applyProtection="1">
      <protection locked="0"/>
    </xf>
    <xf numFmtId="167" fontId="89" fillId="0" borderId="17" xfId="0" applyNumberFormat="1" applyFont="1" applyBorder="1" applyProtection="1">
      <protection locked="0"/>
    </xf>
    <xf numFmtId="169" fontId="87" fillId="0" borderId="0" xfId="0" applyNumberFormat="1" applyFont="1" applyAlignment="1">
      <alignment vertical="center"/>
    </xf>
    <xf numFmtId="43" fontId="9" fillId="79" borderId="176" xfId="3" applyFont="1" applyFill="1" applyBorder="1" applyAlignment="1" applyProtection="1">
      <alignment horizontal="left" vertical="center" wrapText="1"/>
      <protection locked="0"/>
    </xf>
    <xf numFmtId="43" fontId="9" fillId="79" borderId="16" xfId="3" applyFont="1" applyFill="1" applyBorder="1" applyAlignment="1" applyProtection="1">
      <alignment horizontal="left" vertical="center" wrapText="1"/>
      <protection locked="0"/>
    </xf>
    <xf numFmtId="0" fontId="9" fillId="79" borderId="173" xfId="0" applyFont="1" applyFill="1" applyBorder="1" applyAlignment="1" applyProtection="1">
      <alignment horizontal="left" vertical="center"/>
      <protection locked="0"/>
    </xf>
    <xf numFmtId="43" fontId="22" fillId="25" borderId="0" xfId="15" applyFont="1" applyFill="1" applyBorder="1" applyAlignment="1" applyProtection="1">
      <alignment vertical="center" wrapText="1"/>
      <protection locked="0"/>
    </xf>
    <xf numFmtId="43" fontId="101" fillId="0" borderId="0" xfId="15" applyFont="1" applyFill="1" applyBorder="1" applyAlignment="1" applyProtection="1">
      <alignment vertical="center" wrapText="1"/>
      <protection locked="0"/>
    </xf>
    <xf numFmtId="43" fontId="66" fillId="0" borderId="0" xfId="15" applyFont="1" applyFill="1" applyBorder="1" applyAlignment="1" applyProtection="1">
      <alignment vertical="center" wrapText="1"/>
      <protection locked="0"/>
    </xf>
    <xf numFmtId="43" fontId="17" fillId="78" borderId="0" xfId="3" applyFont="1" applyFill="1" applyBorder="1" applyAlignment="1" applyProtection="1">
      <alignment vertical="center"/>
      <protection locked="0"/>
    </xf>
    <xf numFmtId="43" fontId="21" fillId="0" borderId="0" xfId="3" applyFont="1" applyFill="1" applyBorder="1" applyAlignment="1" applyProtection="1">
      <alignment vertical="center" wrapText="1"/>
      <protection locked="0"/>
    </xf>
    <xf numFmtId="43" fontId="4" fillId="0" borderId="0" xfId="16" applyFont="1" applyFill="1" applyBorder="1" applyAlignment="1" applyProtection="1">
      <alignment horizontal="center" vertical="center"/>
      <protection locked="0"/>
    </xf>
    <xf numFmtId="166" fontId="17" fillId="18" borderId="183" xfId="0" applyNumberFormat="1" applyFont="1" applyFill="1" applyBorder="1" applyProtection="1">
      <protection locked="0"/>
    </xf>
    <xf numFmtId="166" fontId="101" fillId="18" borderId="183" xfId="0" applyNumberFormat="1" applyFont="1" applyFill="1" applyBorder="1" applyProtection="1">
      <protection locked="0"/>
    </xf>
    <xf numFmtId="0" fontId="130" fillId="0" borderId="0" xfId="0" applyFont="1"/>
    <xf numFmtId="166" fontId="14" fillId="6" borderId="0" xfId="3" applyNumberFormat="1" applyFont="1" applyFill="1" applyBorder="1" applyAlignment="1" applyProtection="1">
      <alignment vertical="center"/>
      <protection locked="0"/>
    </xf>
    <xf numFmtId="1" fontId="133" fillId="0" borderId="66" xfId="3" applyNumberFormat="1" applyFont="1" applyBorder="1" applyAlignment="1" applyProtection="1">
      <alignment vertical="center" wrapText="1"/>
      <protection locked="0"/>
    </xf>
    <xf numFmtId="1" fontId="9" fillId="12" borderId="174" xfId="3" applyNumberFormat="1" applyFont="1" applyFill="1" applyBorder="1" applyAlignment="1" applyProtection="1">
      <alignment horizontal="left" vertical="center" wrapText="1"/>
      <protection locked="0"/>
    </xf>
    <xf numFmtId="1" fontId="133" fillId="0" borderId="30" xfId="3" applyNumberFormat="1" applyFont="1" applyBorder="1" applyAlignment="1" applyProtection="1">
      <alignment vertical="center" wrapText="1"/>
      <protection locked="0"/>
    </xf>
    <xf numFmtId="1" fontId="9" fillId="12" borderId="17" xfId="3" applyNumberFormat="1" applyFont="1" applyFill="1" applyBorder="1" applyAlignment="1" applyProtection="1">
      <alignment horizontal="left" vertical="center" wrapText="1"/>
      <protection locked="0"/>
    </xf>
    <xf numFmtId="41" fontId="22" fillId="0" borderId="0" xfId="15" applyNumberFormat="1" applyFont="1" applyFill="1" applyBorder="1" applyAlignment="1" applyProtection="1">
      <alignment vertical="center" wrapText="1"/>
      <protection locked="0"/>
    </xf>
    <xf numFmtId="167" fontId="101" fillId="0" borderId="0" xfId="0" applyNumberFormat="1" applyFont="1" applyAlignment="1" applyProtection="1">
      <alignment vertical="center" wrapText="1"/>
      <protection locked="0"/>
    </xf>
    <xf numFmtId="1" fontId="17" fillId="0" borderId="1" xfId="7" applyNumberFormat="1" applyFont="1" applyBorder="1" applyAlignment="1" applyProtection="1">
      <alignment vertical="center"/>
      <protection locked="0"/>
    </xf>
    <xf numFmtId="0" fontId="4" fillId="0" borderId="161" xfId="2" applyFont="1" applyBorder="1" applyProtection="1">
      <protection locked="0"/>
    </xf>
    <xf numFmtId="0" fontId="4" fillId="0" borderId="162" xfId="2" applyFont="1" applyBorder="1" applyAlignment="1" applyProtection="1">
      <alignment horizontal="center"/>
      <protection locked="0"/>
    </xf>
    <xf numFmtId="0" fontId="9" fillId="0" borderId="162" xfId="2" applyFont="1" applyBorder="1" applyAlignment="1" applyProtection="1">
      <alignment horizontal="center"/>
      <protection locked="0"/>
    </xf>
    <xf numFmtId="0" fontId="9" fillId="0" borderId="163" xfId="2" applyFont="1" applyBorder="1" applyAlignment="1" applyProtection="1">
      <alignment horizontal="center"/>
      <protection locked="0"/>
    </xf>
    <xf numFmtId="0" fontId="9" fillId="42" borderId="161" xfId="2" applyFont="1" applyFill="1" applyBorder="1" applyProtection="1">
      <protection locked="0"/>
    </xf>
    <xf numFmtId="0" fontId="9" fillId="42" borderId="162" xfId="2" applyFont="1" applyFill="1" applyBorder="1" applyProtection="1">
      <protection locked="0"/>
    </xf>
    <xf numFmtId="0" fontId="9" fillId="42" borderId="163" xfId="2" applyFont="1" applyFill="1" applyBorder="1" applyProtection="1">
      <protection locked="0"/>
    </xf>
    <xf numFmtId="0" fontId="9" fillId="0" borderId="147" xfId="2" applyFont="1" applyBorder="1" applyAlignment="1" applyProtection="1">
      <alignment horizontal="center"/>
      <protection locked="0"/>
    </xf>
    <xf numFmtId="0" fontId="9" fillId="42" borderId="147" xfId="2" applyFont="1" applyFill="1" applyBorder="1" applyProtection="1">
      <protection locked="0"/>
    </xf>
    <xf numFmtId="0" fontId="5" fillId="0" borderId="161" xfId="2" applyFont="1" applyBorder="1" applyProtection="1">
      <protection locked="0"/>
    </xf>
    <xf numFmtId="0" fontId="5" fillId="0" borderId="162" xfId="2" applyFont="1" applyBorder="1" applyAlignment="1" applyProtection="1">
      <alignment horizontal="center"/>
      <protection locked="0"/>
    </xf>
    <xf numFmtId="0" fontId="9" fillId="42" borderId="147" xfId="2" applyFont="1" applyFill="1" applyBorder="1" applyAlignment="1" applyProtection="1">
      <alignment vertical="center"/>
      <protection locked="0"/>
    </xf>
    <xf numFmtId="0" fontId="12" fillId="6" borderId="174" xfId="4" applyNumberFormat="1" applyFont="1" applyFill="1" applyBorder="1" applyAlignment="1" applyProtection="1">
      <alignment horizontal="center" vertical="center"/>
      <protection locked="0"/>
    </xf>
    <xf numFmtId="0" fontId="12" fillId="6" borderId="174" xfId="2" applyFont="1" applyFill="1" applyBorder="1" applyAlignment="1" applyProtection="1">
      <alignment horizontal="center" vertical="center"/>
      <protection locked="0"/>
    </xf>
    <xf numFmtId="0" fontId="12" fillId="6" borderId="175" xfId="2" applyFont="1" applyFill="1" applyBorder="1" applyAlignment="1" applyProtection="1">
      <alignment horizontal="center" vertical="center"/>
      <protection locked="0"/>
    </xf>
    <xf numFmtId="0" fontId="12" fillId="42" borderId="152" xfId="2" applyFont="1" applyFill="1" applyBorder="1" applyAlignment="1" applyProtection="1">
      <alignment vertical="center"/>
      <protection locked="0"/>
    </xf>
    <xf numFmtId="0" fontId="9" fillId="6" borderId="176" xfId="2" applyFont="1" applyFill="1" applyBorder="1" applyAlignment="1" applyProtection="1">
      <alignment horizontal="left" vertical="center"/>
      <protection locked="0"/>
    </xf>
    <xf numFmtId="167" fontId="12" fillId="6" borderId="174" xfId="4" applyNumberFormat="1" applyFont="1" applyFill="1" applyBorder="1" applyAlignment="1" applyProtection="1">
      <alignment horizontal="center" vertical="center"/>
      <protection locked="0"/>
    </xf>
    <xf numFmtId="167" fontId="12" fillId="6" borderId="174" xfId="5" applyNumberFormat="1" applyFont="1" applyFill="1" applyBorder="1" applyAlignment="1" applyProtection="1">
      <alignment horizontal="center" vertical="center"/>
      <protection locked="0"/>
    </xf>
    <xf numFmtId="167" fontId="12" fillId="6" borderId="175" xfId="5" applyNumberFormat="1" applyFont="1" applyFill="1" applyBorder="1" applyAlignment="1" applyProtection="1">
      <alignment horizontal="center" vertical="center"/>
      <protection locked="0"/>
    </xf>
    <xf numFmtId="167" fontId="12" fillId="42" borderId="174" xfId="4" applyNumberFormat="1" applyFont="1" applyFill="1" applyBorder="1" applyAlignment="1" applyProtection="1">
      <alignment horizontal="right" vertical="center"/>
      <protection locked="0"/>
    </xf>
    <xf numFmtId="167" fontId="12" fillId="42" borderId="175" xfId="4" applyNumberFormat="1" applyFont="1" applyFill="1" applyBorder="1" applyAlignment="1" applyProtection="1">
      <alignment horizontal="right" vertical="center"/>
      <protection locked="0"/>
    </xf>
    <xf numFmtId="167" fontId="12" fillId="71" borderId="174" xfId="4" applyNumberFormat="1" applyFont="1" applyFill="1" applyBorder="1" applyAlignment="1" applyProtection="1">
      <alignment horizontal="center" vertical="center"/>
      <protection locked="0"/>
    </xf>
    <xf numFmtId="167" fontId="12" fillId="71" borderId="174" xfId="5" applyNumberFormat="1" applyFont="1" applyFill="1" applyBorder="1" applyAlignment="1" applyProtection="1">
      <alignment horizontal="center" vertical="center"/>
      <protection locked="0"/>
    </xf>
    <xf numFmtId="167" fontId="12" fillId="71" borderId="175" xfId="5" applyNumberFormat="1" applyFont="1" applyFill="1" applyBorder="1" applyAlignment="1" applyProtection="1">
      <alignment horizontal="center" vertical="center"/>
      <protection locked="0"/>
    </xf>
    <xf numFmtId="0" fontId="9" fillId="37" borderId="176" xfId="2" applyFont="1" applyFill="1" applyBorder="1" applyAlignment="1" applyProtection="1">
      <alignment horizontal="left" vertical="center"/>
      <protection locked="0"/>
    </xf>
    <xf numFmtId="167" fontId="12" fillId="37" borderId="174" xfId="4" applyNumberFormat="1" applyFont="1" applyFill="1" applyBorder="1" applyAlignment="1" applyProtection="1">
      <alignment horizontal="center" vertical="center"/>
      <protection locked="0"/>
    </xf>
    <xf numFmtId="167" fontId="12" fillId="37" borderId="174" xfId="5" applyNumberFormat="1" applyFont="1" applyFill="1" applyBorder="1" applyAlignment="1" applyProtection="1">
      <alignment horizontal="center" vertical="center"/>
      <protection locked="0"/>
    </xf>
    <xf numFmtId="167" fontId="12" fillId="37" borderId="175" xfId="5" applyNumberFormat="1" applyFont="1" applyFill="1" applyBorder="1" applyAlignment="1" applyProtection="1">
      <alignment horizontal="center" vertical="center"/>
      <protection locked="0"/>
    </xf>
    <xf numFmtId="0" fontId="9" fillId="70" borderId="176" xfId="2" applyFont="1" applyFill="1" applyBorder="1" applyAlignment="1" applyProtection="1">
      <alignment horizontal="left" vertical="center"/>
      <protection locked="0"/>
    </xf>
    <xf numFmtId="167" fontId="12" fillId="70" borderId="174" xfId="4" applyNumberFormat="1" applyFont="1" applyFill="1" applyBorder="1" applyAlignment="1" applyProtection="1">
      <alignment horizontal="center" vertical="center"/>
      <protection locked="0"/>
    </xf>
    <xf numFmtId="167" fontId="12" fillId="70" borderId="174" xfId="5" applyNumberFormat="1" applyFont="1" applyFill="1" applyBorder="1" applyAlignment="1" applyProtection="1">
      <alignment horizontal="center" vertical="center"/>
      <protection locked="0"/>
    </xf>
    <xf numFmtId="167" fontId="12" fillId="70" borderId="175" xfId="5" applyNumberFormat="1" applyFont="1" applyFill="1" applyBorder="1" applyAlignment="1" applyProtection="1">
      <alignment horizontal="center" vertical="center"/>
      <protection locked="0"/>
    </xf>
    <xf numFmtId="43" fontId="9" fillId="40" borderId="176" xfId="4" applyFont="1" applyFill="1" applyBorder="1" applyAlignment="1" applyProtection="1">
      <alignment horizontal="left" vertical="center"/>
      <protection locked="0"/>
    </xf>
    <xf numFmtId="167" fontId="9" fillId="40" borderId="174" xfId="4" applyNumberFormat="1" applyFont="1" applyFill="1" applyBorder="1" applyAlignment="1" applyProtection="1">
      <alignment horizontal="center" vertical="center"/>
      <protection locked="0"/>
    </xf>
    <xf numFmtId="167" fontId="9" fillId="40" borderId="174" xfId="5" applyNumberFormat="1" applyFont="1" applyFill="1" applyBorder="1" applyAlignment="1" applyProtection="1">
      <alignment horizontal="center" vertical="center"/>
      <protection locked="0"/>
    </xf>
    <xf numFmtId="167" fontId="9" fillId="40" borderId="175" xfId="5" applyNumberFormat="1" applyFont="1" applyFill="1" applyBorder="1" applyAlignment="1" applyProtection="1">
      <alignment horizontal="center" vertical="center"/>
      <protection locked="0"/>
    </xf>
    <xf numFmtId="167" fontId="9" fillId="42" borderId="174" xfId="4" applyNumberFormat="1" applyFont="1" applyFill="1" applyBorder="1" applyAlignment="1" applyProtection="1">
      <alignment horizontal="left" vertical="center"/>
      <protection locked="0"/>
    </xf>
    <xf numFmtId="167" fontId="9" fillId="42" borderId="175" xfId="4" applyNumberFormat="1" applyFont="1" applyFill="1" applyBorder="1" applyAlignment="1" applyProtection="1">
      <alignment horizontal="left" vertical="center"/>
      <protection locked="0"/>
    </xf>
    <xf numFmtId="0" fontId="9" fillId="26" borderId="176" xfId="2" applyFont="1" applyFill="1" applyBorder="1" applyAlignment="1" applyProtection="1">
      <alignment horizontal="left" vertical="center"/>
      <protection locked="0"/>
    </xf>
    <xf numFmtId="167" fontId="12" fillId="26" borderId="174" xfId="4" applyNumberFormat="1" applyFont="1" applyFill="1" applyBorder="1" applyAlignment="1" applyProtection="1">
      <alignment horizontal="center" vertical="center"/>
      <protection locked="0"/>
    </xf>
    <xf numFmtId="167" fontId="12" fillId="26" borderId="174" xfId="5" applyNumberFormat="1" applyFont="1" applyFill="1" applyBorder="1" applyAlignment="1" applyProtection="1">
      <alignment horizontal="center" vertical="center"/>
      <protection locked="0"/>
    </xf>
    <xf numFmtId="167" fontId="12" fillId="26" borderId="175" xfId="5" applyNumberFormat="1" applyFont="1" applyFill="1" applyBorder="1" applyAlignment="1" applyProtection="1">
      <alignment horizontal="center" vertical="center"/>
      <protection locked="0"/>
    </xf>
    <xf numFmtId="0" fontId="54" fillId="42" borderId="152" xfId="2" applyFont="1" applyFill="1" applyBorder="1" applyProtection="1">
      <protection locked="0"/>
    </xf>
    <xf numFmtId="0" fontId="4" fillId="0" borderId="161" xfId="2" applyFont="1" applyBorder="1" applyAlignment="1" applyProtection="1">
      <alignment horizontal="left"/>
      <protection locked="0"/>
    </xf>
    <xf numFmtId="0" fontId="4" fillId="70" borderId="162" xfId="2" applyFont="1" applyFill="1" applyBorder="1" applyAlignment="1" applyProtection="1">
      <alignment horizontal="left"/>
      <protection locked="0"/>
    </xf>
    <xf numFmtId="0" fontId="17" fillId="0" borderId="162" xfId="2" applyFont="1" applyBorder="1" applyAlignment="1" applyProtection="1">
      <alignment horizontal="left"/>
      <protection locked="0"/>
    </xf>
    <xf numFmtId="43" fontId="17" fillId="0" borderId="163" xfId="3" applyFont="1" applyFill="1" applyBorder="1" applyProtection="1">
      <protection locked="0"/>
    </xf>
    <xf numFmtId="43" fontId="17" fillId="0" borderId="147" xfId="3" applyFont="1" applyFill="1" applyBorder="1" applyProtection="1">
      <protection locked="0"/>
    </xf>
    <xf numFmtId="0" fontId="66" fillId="70" borderId="162" xfId="2" applyFont="1" applyFill="1" applyBorder="1" applyAlignment="1" applyProtection="1">
      <alignment horizontal="left"/>
      <protection locked="0"/>
    </xf>
    <xf numFmtId="0" fontId="66" fillId="70" borderId="163" xfId="2" applyFont="1" applyFill="1" applyBorder="1" applyAlignment="1" applyProtection="1">
      <alignment horizontal="left"/>
      <protection locked="0"/>
    </xf>
    <xf numFmtId="43" fontId="66" fillId="0" borderId="147" xfId="3" applyFont="1" applyFill="1" applyBorder="1" applyProtection="1">
      <protection locked="0"/>
    </xf>
    <xf numFmtId="43" fontId="19" fillId="3" borderId="131" xfId="3" applyFont="1" applyFill="1" applyBorder="1" applyAlignment="1" applyProtection="1">
      <alignment vertical="center"/>
      <protection locked="0"/>
    </xf>
    <xf numFmtId="43" fontId="9" fillId="3" borderId="136" xfId="3" applyFont="1" applyFill="1" applyBorder="1" applyAlignment="1" applyProtection="1">
      <alignment horizontal="center" wrapText="1"/>
      <protection locked="0"/>
    </xf>
    <xf numFmtId="0" fontId="12" fillId="6" borderId="186" xfId="2" applyFont="1" applyFill="1" applyBorder="1" applyAlignment="1" applyProtection="1">
      <alignment vertical="center"/>
      <protection locked="0"/>
    </xf>
    <xf numFmtId="0" fontId="94" fillId="6" borderId="174" xfId="2" applyFont="1" applyFill="1" applyBorder="1" applyAlignment="1" applyProtection="1">
      <alignment horizontal="center" vertical="center"/>
      <protection locked="0"/>
    </xf>
    <xf numFmtId="0" fontId="6" fillId="6" borderId="174" xfId="2" applyFont="1" applyFill="1" applyBorder="1" applyAlignment="1" applyProtection="1">
      <alignment vertical="center"/>
      <protection locked="0"/>
    </xf>
    <xf numFmtId="0" fontId="12" fillId="6" borderId="174" xfId="2" applyFont="1" applyFill="1" applyBorder="1" applyAlignment="1" applyProtection="1">
      <alignment vertical="center"/>
      <protection locked="0"/>
    </xf>
    <xf numFmtId="0" fontId="9" fillId="6" borderId="180" xfId="2" applyFont="1" applyFill="1" applyBorder="1" applyAlignment="1" applyProtection="1">
      <alignment vertical="center"/>
      <protection locked="0"/>
    </xf>
    <xf numFmtId="0" fontId="12" fillId="70" borderId="174" xfId="2" applyFont="1" applyFill="1" applyBorder="1" applyAlignment="1" applyProtection="1">
      <alignment horizontal="center" vertical="center"/>
      <protection locked="0"/>
    </xf>
    <xf numFmtId="0" fontId="12" fillId="70" borderId="174" xfId="2" applyFont="1" applyFill="1" applyBorder="1" applyAlignment="1" applyProtection="1">
      <alignment vertical="center"/>
      <protection locked="0"/>
    </xf>
    <xf numFmtId="0" fontId="9" fillId="6" borderId="174" xfId="2" applyFont="1" applyFill="1" applyBorder="1" applyAlignment="1" applyProtection="1">
      <alignment horizontal="center" vertical="center"/>
      <protection locked="0"/>
    </xf>
    <xf numFmtId="0" fontId="12" fillId="70" borderId="175" xfId="2" applyFont="1" applyFill="1" applyBorder="1" applyAlignment="1" applyProtection="1">
      <alignment horizontal="center" vertical="center"/>
      <protection locked="0"/>
    </xf>
    <xf numFmtId="0" fontId="21" fillId="6" borderId="174" xfId="0" applyFont="1" applyFill="1" applyBorder="1" applyAlignment="1" applyProtection="1">
      <alignment vertical="center"/>
      <protection locked="0"/>
    </xf>
    <xf numFmtId="43" fontId="21" fillId="6" borderId="175" xfId="3" applyFont="1" applyFill="1" applyBorder="1" applyAlignment="1" applyProtection="1">
      <alignment vertical="center"/>
      <protection locked="0"/>
    </xf>
    <xf numFmtId="167" fontId="12" fillId="0" borderId="151" xfId="2" applyNumberFormat="1" applyFont="1" applyBorder="1" applyAlignment="1" applyProtection="1">
      <alignment horizontal="center"/>
      <protection locked="0"/>
    </xf>
    <xf numFmtId="0" fontId="141" fillId="6" borderId="195" xfId="2" applyFont="1" applyFill="1" applyBorder="1" applyAlignment="1" applyProtection="1">
      <alignment horizontal="left" vertical="center"/>
      <protection locked="0"/>
    </xf>
    <xf numFmtId="167" fontId="139" fillId="6" borderId="182" xfId="3" applyNumberFormat="1" applyFont="1" applyFill="1" applyBorder="1" applyAlignment="1" applyProtection="1">
      <alignment horizontal="right" vertical="center"/>
      <protection locked="0"/>
    </xf>
    <xf numFmtId="167" fontId="141" fillId="6" borderId="182" xfId="2" applyNumberFormat="1" applyFont="1" applyFill="1" applyBorder="1" applyAlignment="1" applyProtection="1">
      <alignment vertical="center"/>
      <protection locked="0"/>
    </xf>
    <xf numFmtId="167" fontId="139" fillId="70" borderId="182" xfId="3" applyNumberFormat="1" applyFont="1" applyFill="1" applyBorder="1" applyAlignment="1" applyProtection="1">
      <alignment horizontal="right" vertical="center"/>
      <protection locked="0"/>
    </xf>
    <xf numFmtId="167" fontId="141" fillId="6" borderId="182" xfId="3" applyNumberFormat="1" applyFont="1" applyFill="1" applyBorder="1" applyAlignment="1" applyProtection="1">
      <alignment horizontal="right" vertical="center" wrapText="1"/>
      <protection locked="0"/>
    </xf>
    <xf numFmtId="167" fontId="139" fillId="70" borderId="183" xfId="3" applyNumberFormat="1" applyFont="1" applyFill="1" applyBorder="1" applyAlignment="1" applyProtection="1">
      <alignment horizontal="right" vertical="center"/>
      <protection locked="0"/>
    </xf>
    <xf numFmtId="167" fontId="141" fillId="6" borderId="180" xfId="3" applyNumberFormat="1" applyFont="1" applyFill="1" applyBorder="1" applyAlignment="1" applyProtection="1">
      <alignment vertical="center" wrapText="1"/>
      <protection locked="0"/>
    </xf>
    <xf numFmtId="167" fontId="141" fillId="6" borderId="182" xfId="3" applyNumberFormat="1" applyFont="1" applyFill="1" applyBorder="1" applyAlignment="1" applyProtection="1">
      <alignment vertical="center" wrapText="1"/>
      <protection locked="0"/>
    </xf>
    <xf numFmtId="167" fontId="141" fillId="6" borderId="183" xfId="3" applyNumberFormat="1" applyFont="1" applyFill="1" applyBorder="1" applyAlignment="1" applyProtection="1">
      <alignment vertical="center" wrapText="1"/>
      <protection locked="0"/>
    </xf>
    <xf numFmtId="0" fontId="95" fillId="5" borderId="195" xfId="2" applyFont="1" applyFill="1" applyBorder="1" applyAlignment="1" applyProtection="1">
      <alignment vertical="center" wrapText="1"/>
      <protection locked="0"/>
    </xf>
    <xf numFmtId="167" fontId="95" fillId="70" borderId="182" xfId="3" applyNumberFormat="1" applyFont="1" applyFill="1" applyBorder="1" applyAlignment="1" applyProtection="1">
      <alignment horizontal="right" vertical="center"/>
      <protection locked="0"/>
    </xf>
    <xf numFmtId="167" fontId="95" fillId="63" borderId="180" xfId="3" applyNumberFormat="1" applyFont="1" applyFill="1" applyBorder="1" applyAlignment="1" applyProtection="1">
      <alignment horizontal="center" vertical="center"/>
      <protection locked="0"/>
    </xf>
    <xf numFmtId="167" fontId="133" fillId="0" borderId="147" xfId="3" applyNumberFormat="1" applyFont="1" applyBorder="1" applyAlignment="1" applyProtection="1">
      <alignment vertical="center" wrapText="1"/>
      <protection locked="0"/>
    </xf>
    <xf numFmtId="167" fontId="95" fillId="70" borderId="182" xfId="8" applyNumberFormat="1" applyFont="1" applyFill="1" applyBorder="1" applyAlignment="1" applyProtection="1">
      <alignment horizontal="center" vertical="center"/>
      <protection locked="0"/>
    </xf>
    <xf numFmtId="167" fontId="95" fillId="70" borderId="183" xfId="8" applyNumberFormat="1" applyFont="1" applyFill="1" applyBorder="1" applyAlignment="1" applyProtection="1">
      <alignment horizontal="center" vertical="center"/>
      <protection locked="0"/>
    </xf>
    <xf numFmtId="167" fontId="142" fillId="6" borderId="182" xfId="2" applyNumberFormat="1" applyFont="1" applyFill="1" applyBorder="1" applyAlignment="1" applyProtection="1">
      <alignment vertical="center"/>
      <protection locked="0"/>
    </xf>
    <xf numFmtId="167" fontId="95" fillId="63" borderId="182" xfId="3" applyNumberFormat="1" applyFont="1" applyFill="1" applyBorder="1" applyAlignment="1" applyProtection="1">
      <alignment horizontal="center" vertical="center"/>
      <protection locked="0"/>
    </xf>
    <xf numFmtId="167" fontId="95" fillId="63" borderId="182" xfId="8" applyNumberFormat="1" applyFont="1" applyFill="1" applyBorder="1" applyAlignment="1" applyProtection="1">
      <alignment horizontal="center" vertical="center"/>
      <protection locked="0"/>
    </xf>
    <xf numFmtId="167" fontId="95" fillId="63" borderId="183" xfId="8" applyNumberFormat="1" applyFont="1" applyFill="1" applyBorder="1" applyAlignment="1" applyProtection="1">
      <alignment horizontal="center" vertical="center"/>
      <protection locked="0"/>
    </xf>
    <xf numFmtId="0" fontId="9" fillId="70" borderId="195" xfId="2" applyFont="1" applyFill="1" applyBorder="1" applyAlignment="1" applyProtection="1">
      <alignment horizontal="left" vertical="center"/>
      <protection locked="0"/>
    </xf>
    <xf numFmtId="167" fontId="12" fillId="70" borderId="182" xfId="3" applyNumberFormat="1" applyFont="1" applyFill="1" applyBorder="1" applyAlignment="1" applyProtection="1">
      <alignment horizontal="right" vertical="center"/>
      <protection locked="0"/>
    </xf>
    <xf numFmtId="167" fontId="27" fillId="70" borderId="182" xfId="2" applyNumberFormat="1" applyFont="1" applyFill="1" applyBorder="1" applyAlignment="1" applyProtection="1">
      <alignment vertical="center"/>
      <protection locked="0"/>
    </xf>
    <xf numFmtId="167" fontId="141" fillId="6" borderId="174" xfId="3" applyNumberFormat="1" applyFont="1" applyFill="1" applyBorder="1" applyAlignment="1" applyProtection="1">
      <alignment vertical="center" wrapText="1"/>
      <protection locked="0"/>
    </xf>
    <xf numFmtId="167" fontId="141" fillId="6" borderId="175" xfId="3" applyNumberFormat="1" applyFont="1" applyFill="1" applyBorder="1" applyAlignment="1" applyProtection="1">
      <alignment vertical="center" wrapText="1"/>
      <protection locked="0"/>
    </xf>
    <xf numFmtId="0" fontId="95" fillId="5" borderId="176" xfId="2" applyFont="1" applyFill="1" applyBorder="1" applyAlignment="1" applyProtection="1">
      <alignment vertical="center" wrapText="1"/>
      <protection locked="0"/>
    </xf>
    <xf numFmtId="167" fontId="95" fillId="5" borderId="181" xfId="3" applyNumberFormat="1" applyFont="1" applyFill="1" applyBorder="1" applyAlignment="1" applyProtection="1">
      <alignment horizontal="right" vertical="center"/>
      <protection locked="0"/>
    </xf>
    <xf numFmtId="167" fontId="95" fillId="70" borderId="181" xfId="3" applyNumberFormat="1" applyFont="1" applyFill="1" applyBorder="1" applyAlignment="1" applyProtection="1">
      <alignment horizontal="right" vertical="center"/>
      <protection locked="0"/>
    </xf>
    <xf numFmtId="167" fontId="95" fillId="70" borderId="208" xfId="3" applyNumberFormat="1" applyFont="1" applyFill="1" applyBorder="1" applyAlignment="1" applyProtection="1">
      <alignment horizontal="right" vertical="center"/>
      <protection locked="0"/>
    </xf>
    <xf numFmtId="167" fontId="95" fillId="70" borderId="195" xfId="3" applyNumberFormat="1" applyFont="1" applyFill="1" applyBorder="1" applyAlignment="1" applyProtection="1">
      <alignment horizontal="right" vertical="center"/>
      <protection locked="0"/>
    </xf>
    <xf numFmtId="167" fontId="95" fillId="70" borderId="183" xfId="3" applyNumberFormat="1" applyFont="1" applyFill="1" applyBorder="1" applyAlignment="1" applyProtection="1">
      <alignment horizontal="right" vertical="center"/>
      <protection locked="0"/>
    </xf>
    <xf numFmtId="167" fontId="95" fillId="5" borderId="174" xfId="3" applyNumberFormat="1" applyFont="1" applyFill="1" applyBorder="1" applyAlignment="1" applyProtection="1">
      <alignment horizontal="right" vertical="center"/>
      <protection locked="0"/>
    </xf>
    <xf numFmtId="167" fontId="95" fillId="70" borderId="186" xfId="3" applyNumberFormat="1" applyFont="1" applyFill="1" applyBorder="1" applyAlignment="1" applyProtection="1">
      <alignment horizontal="right" vertical="center"/>
      <protection locked="0"/>
    </xf>
    <xf numFmtId="167" fontId="95" fillId="63" borderId="208" xfId="3" applyNumberFormat="1" applyFont="1" applyFill="1" applyBorder="1" applyAlignment="1" applyProtection="1">
      <alignment horizontal="center" vertical="center"/>
      <protection locked="0"/>
    </xf>
    <xf numFmtId="167" fontId="95" fillId="63" borderId="174" xfId="8" applyNumberFormat="1" applyFont="1" applyFill="1" applyBorder="1" applyAlignment="1" applyProtection="1">
      <alignment horizontal="center" vertical="center"/>
      <protection locked="0"/>
    </xf>
    <xf numFmtId="167" fontId="95" fillId="63" borderId="174" xfId="3" applyNumberFormat="1" applyFont="1" applyFill="1" applyBorder="1" applyAlignment="1" applyProtection="1">
      <alignment horizontal="center" vertical="center"/>
      <protection locked="0"/>
    </xf>
    <xf numFmtId="167" fontId="95" fillId="63" borderId="175" xfId="8" applyNumberFormat="1" applyFont="1" applyFill="1" applyBorder="1" applyAlignment="1" applyProtection="1">
      <alignment horizontal="center" vertical="center"/>
      <protection locked="0"/>
    </xf>
    <xf numFmtId="0" fontId="141" fillId="71" borderId="176" xfId="2" applyFont="1" applyFill="1" applyBorder="1" applyAlignment="1" applyProtection="1">
      <alignment horizontal="left" vertical="center"/>
      <protection locked="0"/>
    </xf>
    <xf numFmtId="167" fontId="139" fillId="71" borderId="186" xfId="3" applyNumberFormat="1" applyFont="1" applyFill="1" applyBorder="1" applyAlignment="1" applyProtection="1">
      <alignment horizontal="right" vertical="center"/>
      <protection locked="0"/>
    </xf>
    <xf numFmtId="167" fontId="139" fillId="71" borderId="174" xfId="3" applyNumberFormat="1" applyFont="1" applyFill="1" applyBorder="1" applyAlignment="1" applyProtection="1">
      <alignment horizontal="right" vertical="center"/>
      <protection locked="0"/>
    </xf>
    <xf numFmtId="167" fontId="139" fillId="70" borderId="174" xfId="3" applyNumberFormat="1" applyFont="1" applyFill="1" applyBorder="1" applyAlignment="1" applyProtection="1">
      <alignment horizontal="right" vertical="center"/>
      <protection locked="0"/>
    </xf>
    <xf numFmtId="167" fontId="141" fillId="0" borderId="174" xfId="3" applyNumberFormat="1" applyFont="1" applyFill="1" applyBorder="1" applyAlignment="1" applyProtection="1">
      <alignment vertical="center"/>
      <protection locked="0"/>
    </xf>
    <xf numFmtId="167" fontId="141" fillId="0" borderId="175" xfId="3" applyNumberFormat="1" applyFont="1" applyFill="1" applyBorder="1" applyAlignment="1" applyProtection="1">
      <alignment vertical="center"/>
      <protection locked="0"/>
    </xf>
    <xf numFmtId="0" fontId="141" fillId="0" borderId="176" xfId="2" applyFont="1" applyBorder="1" applyAlignment="1" applyProtection="1">
      <alignment horizontal="left" vertical="center"/>
      <protection locked="0"/>
    </xf>
    <xf numFmtId="167" fontId="139" fillId="0" borderId="186" xfId="3" applyNumberFormat="1" applyFont="1" applyFill="1" applyBorder="1" applyAlignment="1" applyProtection="1">
      <alignment horizontal="right" vertical="center"/>
      <protection locked="0"/>
    </xf>
    <xf numFmtId="167" fontId="139" fillId="0" borderId="174" xfId="3" applyNumberFormat="1" applyFont="1" applyFill="1" applyBorder="1" applyAlignment="1" applyProtection="1">
      <alignment horizontal="right" vertical="center"/>
      <protection locked="0"/>
    </xf>
    <xf numFmtId="167" fontId="141" fillId="6" borderId="174" xfId="3" applyNumberFormat="1" applyFont="1" applyFill="1" applyBorder="1" applyAlignment="1" applyProtection="1">
      <alignment horizontal="right" vertical="center"/>
      <protection locked="0"/>
    </xf>
    <xf numFmtId="167" fontId="141" fillId="6" borderId="174" xfId="3" applyNumberFormat="1" applyFont="1" applyFill="1" applyBorder="1" applyAlignment="1" applyProtection="1">
      <alignment vertical="center"/>
      <protection locked="0"/>
    </xf>
    <xf numFmtId="167" fontId="141" fillId="6" borderId="175" xfId="3" applyNumberFormat="1" applyFont="1" applyFill="1" applyBorder="1" applyAlignment="1" applyProtection="1">
      <alignment vertical="center"/>
      <protection locked="0"/>
    </xf>
    <xf numFmtId="167" fontId="139" fillId="26" borderId="174" xfId="3" applyNumberFormat="1" applyFont="1" applyFill="1" applyBorder="1" applyAlignment="1" applyProtection="1">
      <alignment horizontal="right" vertical="center"/>
      <protection locked="0"/>
    </xf>
    <xf numFmtId="167" fontId="141" fillId="26" borderId="174" xfId="3" applyNumberFormat="1" applyFont="1" applyFill="1" applyBorder="1" applyAlignment="1" applyProtection="1">
      <alignment horizontal="right" vertical="center" wrapText="1"/>
      <protection locked="0"/>
    </xf>
    <xf numFmtId="167" fontId="139" fillId="26" borderId="182" xfId="3" applyNumberFormat="1" applyFont="1" applyFill="1" applyBorder="1" applyAlignment="1" applyProtection="1">
      <alignment horizontal="right" vertical="center"/>
      <protection locked="0"/>
    </xf>
    <xf numFmtId="167" fontId="139" fillId="26" borderId="183" xfId="3" applyNumberFormat="1" applyFont="1" applyFill="1" applyBorder="1" applyAlignment="1" applyProtection="1">
      <alignment horizontal="right" vertical="center"/>
      <protection locked="0"/>
    </xf>
    <xf numFmtId="167" fontId="141" fillId="26" borderId="174" xfId="3" applyNumberFormat="1" applyFont="1" applyFill="1" applyBorder="1" applyAlignment="1" applyProtection="1">
      <alignment vertical="center" wrapText="1"/>
      <protection locked="0"/>
    </xf>
    <xf numFmtId="167" fontId="141" fillId="26" borderId="175" xfId="3" applyNumberFormat="1" applyFont="1" applyFill="1" applyBorder="1" applyAlignment="1" applyProtection="1">
      <alignment vertical="center" wrapText="1"/>
      <protection locked="0"/>
    </xf>
    <xf numFmtId="167" fontId="139" fillId="56" borderId="174" xfId="3" applyNumberFormat="1" applyFont="1" applyFill="1" applyBorder="1" applyAlignment="1" applyProtection="1">
      <alignment horizontal="right" vertical="center"/>
      <protection locked="0"/>
    </xf>
    <xf numFmtId="167" fontId="139" fillId="0" borderId="150" xfId="3" applyNumberFormat="1" applyFont="1" applyFill="1" applyBorder="1" applyAlignment="1" applyProtection="1">
      <alignment vertical="center" wrapText="1"/>
      <protection locked="0"/>
    </xf>
    <xf numFmtId="167" fontId="95" fillId="3" borderId="180" xfId="3" applyNumberFormat="1" applyFont="1" applyFill="1" applyBorder="1" applyAlignment="1" applyProtection="1">
      <alignment horizontal="center" vertical="center" wrapText="1"/>
      <protection locked="0"/>
    </xf>
    <xf numFmtId="167" fontId="4" fillId="10" borderId="152" xfId="3" applyNumberFormat="1" applyFont="1" applyFill="1" applyBorder="1" applyAlignment="1" applyProtection="1">
      <alignment vertical="center" wrapText="1"/>
      <protection locked="0"/>
    </xf>
    <xf numFmtId="167" fontId="102" fillId="10" borderId="152" xfId="3" applyNumberFormat="1" applyFont="1" applyFill="1" applyBorder="1" applyAlignment="1" applyProtection="1">
      <alignment vertical="center"/>
      <protection locked="0"/>
    </xf>
    <xf numFmtId="167" fontId="102" fillId="10" borderId="148" xfId="3" applyNumberFormat="1" applyFont="1" applyFill="1" applyBorder="1" applyAlignment="1" applyProtection="1">
      <alignment vertical="center"/>
      <protection locked="0"/>
    </xf>
    <xf numFmtId="167" fontId="12" fillId="0" borderId="147" xfId="3" applyNumberFormat="1" applyFont="1" applyFill="1" applyBorder="1" applyAlignment="1" applyProtection="1">
      <alignment vertical="center" wrapText="1"/>
      <protection locked="0"/>
    </xf>
    <xf numFmtId="167" fontId="102" fillId="70" borderId="195" xfId="3" applyNumberFormat="1" applyFont="1" applyFill="1" applyBorder="1" applyAlignment="1" applyProtection="1">
      <alignment horizontal="right" vertical="center"/>
      <protection locked="0"/>
    </xf>
    <xf numFmtId="167" fontId="12" fillId="70" borderId="182" xfId="3" applyNumberFormat="1" applyFont="1" applyFill="1" applyBorder="1" applyAlignment="1" applyProtection="1">
      <alignment vertical="center"/>
      <protection locked="0"/>
    </xf>
    <xf numFmtId="167" fontId="17" fillId="0" borderId="175" xfId="3" applyNumberFormat="1" applyFont="1" applyBorder="1" applyProtection="1">
      <protection locked="0"/>
    </xf>
    <xf numFmtId="167" fontId="12" fillId="0" borderId="152" xfId="3" applyNumberFormat="1" applyFont="1" applyFill="1" applyBorder="1" applyAlignment="1" applyProtection="1">
      <alignment vertical="center" wrapText="1"/>
      <protection locked="0"/>
    </xf>
    <xf numFmtId="0" fontId="24" fillId="0" borderId="161" xfId="2" applyFont="1" applyBorder="1" applyAlignment="1" applyProtection="1">
      <alignment horizontal="left"/>
      <protection locked="0"/>
    </xf>
    <xf numFmtId="0" fontId="24" fillId="0" borderId="162" xfId="2" applyFont="1" applyBorder="1" applyAlignment="1" applyProtection="1">
      <alignment horizontal="left"/>
      <protection locked="0"/>
    </xf>
    <xf numFmtId="0" fontId="141" fillId="6" borderId="176" xfId="2" applyFont="1" applyFill="1" applyBorder="1" applyAlignment="1" applyProtection="1">
      <alignment horizontal="left" vertical="center" wrapText="1"/>
      <protection locked="0"/>
    </xf>
    <xf numFmtId="9" fontId="142" fillId="6" borderId="174" xfId="2" applyNumberFormat="1" applyFont="1" applyFill="1" applyBorder="1" applyAlignment="1" applyProtection="1">
      <alignment horizontal="right" vertical="center"/>
      <protection locked="0"/>
    </xf>
    <xf numFmtId="0" fontId="142" fillId="6" borderId="174" xfId="2" applyFont="1" applyFill="1" applyBorder="1" applyAlignment="1" applyProtection="1">
      <alignment horizontal="left" vertical="center"/>
      <protection locked="0"/>
    </xf>
    <xf numFmtId="0" fontId="142" fillId="6" borderId="174" xfId="2" applyFont="1" applyFill="1" applyBorder="1" applyAlignment="1" applyProtection="1">
      <alignment horizontal="right" vertical="center"/>
      <protection locked="0"/>
    </xf>
    <xf numFmtId="0" fontId="139" fillId="70" borderId="174" xfId="2" applyFont="1" applyFill="1" applyBorder="1" applyAlignment="1" applyProtection="1">
      <alignment horizontal="right" vertical="center"/>
      <protection locked="0"/>
    </xf>
    <xf numFmtId="0" fontId="139" fillId="6" borderId="174" xfId="2" applyFont="1" applyFill="1" applyBorder="1" applyAlignment="1" applyProtection="1">
      <alignment horizontal="right" vertical="center"/>
      <protection locked="0"/>
    </xf>
    <xf numFmtId="0" fontId="139" fillId="70" borderId="180" xfId="2" applyFont="1" applyFill="1" applyBorder="1" applyAlignment="1" applyProtection="1">
      <alignment horizontal="right" vertical="center"/>
      <protection locked="0"/>
    </xf>
    <xf numFmtId="0" fontId="141" fillId="70" borderId="174" xfId="2" applyFont="1" applyFill="1" applyBorder="1" applyAlignment="1" applyProtection="1">
      <alignment horizontal="right" vertical="center"/>
      <protection locked="0"/>
    </xf>
    <xf numFmtId="0" fontId="139" fillId="70" borderId="175" xfId="2" applyFont="1" applyFill="1" applyBorder="1" applyAlignment="1" applyProtection="1">
      <alignment horizontal="right" vertical="center"/>
      <protection locked="0"/>
    </xf>
    <xf numFmtId="0" fontId="94" fillId="6" borderId="175" xfId="2" applyFont="1" applyFill="1" applyBorder="1" applyAlignment="1" applyProtection="1">
      <alignment horizontal="right" vertical="center"/>
      <protection locked="0"/>
    </xf>
    <xf numFmtId="167" fontId="139" fillId="6" borderId="174" xfId="2" applyNumberFormat="1" applyFont="1" applyFill="1" applyBorder="1" applyAlignment="1" applyProtection="1">
      <alignment horizontal="right" vertical="center"/>
      <protection locked="0"/>
    </xf>
    <xf numFmtId="167" fontId="139" fillId="70" borderId="174" xfId="2" applyNumberFormat="1" applyFont="1" applyFill="1" applyBorder="1" applyAlignment="1" applyProtection="1">
      <alignment horizontal="right" vertical="center"/>
      <protection locked="0"/>
    </xf>
    <xf numFmtId="167" fontId="141" fillId="70" borderId="174" xfId="2" applyNumberFormat="1" applyFont="1" applyFill="1" applyBorder="1" applyAlignment="1" applyProtection="1">
      <alignment horizontal="right" vertical="center"/>
      <protection locked="0"/>
    </xf>
    <xf numFmtId="167" fontId="139" fillId="70" borderId="175" xfId="2" applyNumberFormat="1" applyFont="1" applyFill="1" applyBorder="1" applyAlignment="1" applyProtection="1">
      <alignment horizontal="right" vertical="center"/>
      <protection locked="0"/>
    </xf>
    <xf numFmtId="167" fontId="94" fillId="6" borderId="175" xfId="2" applyNumberFormat="1" applyFont="1" applyFill="1" applyBorder="1" applyAlignment="1" applyProtection="1">
      <alignment horizontal="right" vertical="center"/>
      <protection locked="0"/>
    </xf>
    <xf numFmtId="167" fontId="139" fillId="71" borderId="174" xfId="2" applyNumberFormat="1" applyFont="1" applyFill="1" applyBorder="1" applyAlignment="1" applyProtection="1">
      <alignment horizontal="right" vertical="center"/>
      <protection locked="0"/>
    </xf>
    <xf numFmtId="0" fontId="141" fillId="70" borderId="176" xfId="2" applyFont="1" applyFill="1" applyBorder="1" applyAlignment="1" applyProtection="1">
      <alignment horizontal="left" vertical="center" wrapText="1"/>
      <protection locked="0"/>
    </xf>
    <xf numFmtId="167" fontId="94" fillId="70" borderId="175" xfId="2" applyNumberFormat="1" applyFont="1" applyFill="1" applyBorder="1" applyAlignment="1" applyProtection="1">
      <alignment horizontal="right" vertical="center"/>
      <protection locked="0"/>
    </xf>
    <xf numFmtId="0" fontId="141" fillId="70" borderId="176" xfId="2" applyFont="1" applyFill="1" applyBorder="1" applyAlignment="1" applyProtection="1">
      <alignment horizontal="left" vertical="center"/>
      <protection locked="0"/>
    </xf>
    <xf numFmtId="0" fontId="141" fillId="40" borderId="176" xfId="2" applyFont="1" applyFill="1" applyBorder="1" applyAlignment="1" applyProtection="1">
      <alignment horizontal="left" vertical="center" wrapText="1"/>
      <protection locked="0"/>
    </xf>
    <xf numFmtId="167" fontId="139" fillId="40" borderId="174" xfId="2" applyNumberFormat="1" applyFont="1" applyFill="1" applyBorder="1" applyAlignment="1" applyProtection="1">
      <alignment horizontal="right" vertical="center"/>
      <protection locked="0"/>
    </xf>
    <xf numFmtId="167" fontId="141" fillId="40" borderId="174" xfId="2" applyNumberFormat="1" applyFont="1" applyFill="1" applyBorder="1" applyAlignment="1" applyProtection="1">
      <alignment horizontal="right" vertical="center"/>
      <protection locked="0"/>
    </xf>
    <xf numFmtId="167" fontId="139" fillId="40" borderId="175" xfId="2" applyNumberFormat="1" applyFont="1" applyFill="1" applyBorder="1" applyAlignment="1" applyProtection="1">
      <alignment horizontal="right" vertical="center"/>
      <protection locked="0"/>
    </xf>
    <xf numFmtId="167" fontId="94" fillId="40" borderId="175" xfId="2" applyNumberFormat="1" applyFont="1" applyFill="1" applyBorder="1" applyAlignment="1" applyProtection="1">
      <alignment horizontal="right" vertical="center"/>
      <protection locked="0"/>
    </xf>
    <xf numFmtId="0" fontId="9" fillId="71" borderId="176" xfId="2" applyFont="1" applyFill="1" applyBorder="1" applyAlignment="1" applyProtection="1">
      <alignment horizontal="left" vertical="center"/>
      <protection locked="0"/>
    </xf>
    <xf numFmtId="167" fontId="12" fillId="71" borderId="174" xfId="2" applyNumberFormat="1" applyFont="1" applyFill="1" applyBorder="1" applyAlignment="1" applyProtection="1">
      <alignment horizontal="right" vertical="center"/>
      <protection locked="0"/>
    </xf>
    <xf numFmtId="167" fontId="141" fillId="70" borderId="174" xfId="2" applyNumberFormat="1" applyFont="1" applyFill="1" applyBorder="1" applyAlignment="1" applyProtection="1">
      <alignment horizontal="left" vertical="center"/>
      <protection locked="0"/>
    </xf>
    <xf numFmtId="167" fontId="4" fillId="9" borderId="196" xfId="2" applyNumberFormat="1" applyFont="1" applyFill="1" applyBorder="1" applyProtection="1">
      <protection locked="0"/>
    </xf>
    <xf numFmtId="167" fontId="4" fillId="9" borderId="176" xfId="2" applyNumberFormat="1" applyFont="1" applyFill="1" applyBorder="1" applyProtection="1">
      <protection locked="0"/>
    </xf>
    <xf numFmtId="167" fontId="12" fillId="25" borderId="176" xfId="2" applyNumberFormat="1" applyFont="1" applyFill="1" applyBorder="1" applyProtection="1">
      <protection locked="0"/>
    </xf>
    <xf numFmtId="167" fontId="12" fillId="43" borderId="176" xfId="2" applyNumberFormat="1" applyFont="1" applyFill="1" applyBorder="1" applyProtection="1">
      <protection locked="0"/>
    </xf>
    <xf numFmtId="0" fontId="7" fillId="0" borderId="161" xfId="2" applyFont="1" applyBorder="1" applyProtection="1">
      <protection locked="0"/>
    </xf>
    <xf numFmtId="0" fontId="7" fillId="0" borderId="162" xfId="2" applyFont="1" applyBorder="1" applyProtection="1">
      <protection locked="0"/>
    </xf>
    <xf numFmtId="0" fontId="4" fillId="0" borderId="162" xfId="2" applyFont="1" applyBorder="1" applyProtection="1">
      <protection locked="0"/>
    </xf>
    <xf numFmtId="0" fontId="17" fillId="0" borderId="162" xfId="2" applyFont="1" applyBorder="1" applyProtection="1">
      <protection locked="0"/>
    </xf>
    <xf numFmtId="0" fontId="7" fillId="0" borderId="162" xfId="2" applyFont="1" applyBorder="1" applyAlignment="1" applyProtection="1">
      <alignment horizontal="center"/>
      <protection locked="0"/>
    </xf>
    <xf numFmtId="0" fontId="17" fillId="7" borderId="162" xfId="2" applyFont="1" applyFill="1" applyBorder="1" applyProtection="1">
      <protection locked="0"/>
    </xf>
    <xf numFmtId="0" fontId="17" fillId="7" borderId="163" xfId="2" applyFont="1" applyFill="1" applyBorder="1" applyProtection="1">
      <protection locked="0"/>
    </xf>
    <xf numFmtId="0" fontId="5" fillId="0" borderId="162" xfId="2" applyFont="1" applyBorder="1" applyProtection="1">
      <protection locked="0"/>
    </xf>
    <xf numFmtId="0" fontId="17" fillId="0" borderId="163" xfId="2" applyFont="1" applyBorder="1" applyProtection="1">
      <protection locked="0"/>
    </xf>
    <xf numFmtId="0" fontId="17" fillId="7" borderId="147" xfId="2" applyFont="1" applyFill="1" applyBorder="1" applyProtection="1">
      <protection locked="0"/>
    </xf>
    <xf numFmtId="0" fontId="4" fillId="6" borderId="176" xfId="0" applyFont="1" applyFill="1" applyBorder="1" applyAlignment="1" applyProtection="1">
      <alignment horizontal="left" vertical="center" wrapText="1"/>
      <protection locked="0"/>
    </xf>
    <xf numFmtId="0" fontId="4" fillId="6" borderId="174" xfId="0" applyFont="1" applyFill="1" applyBorder="1" applyAlignment="1" applyProtection="1">
      <alignment horizontal="left" vertical="center" wrapText="1"/>
      <protection locked="0"/>
    </xf>
    <xf numFmtId="167" fontId="4" fillId="6" borderId="175" xfId="3" applyNumberFormat="1" applyFont="1" applyFill="1" applyBorder="1" applyAlignment="1" applyProtection="1">
      <alignment horizontal="center" vertical="center" wrapText="1"/>
      <protection locked="0"/>
    </xf>
    <xf numFmtId="167" fontId="7" fillId="10" borderId="148" xfId="8" applyNumberFormat="1" applyFont="1" applyFill="1" applyBorder="1" applyAlignment="1" applyProtection="1">
      <alignment horizontal="center" vertical="center"/>
      <protection locked="0"/>
    </xf>
    <xf numFmtId="0" fontId="24" fillId="0" borderId="162" xfId="2" applyFont="1" applyBorder="1" applyAlignment="1" applyProtection="1">
      <alignment horizontal="right"/>
      <protection locked="0"/>
    </xf>
    <xf numFmtId="0" fontId="24" fillId="0" borderId="162" xfId="2" applyFont="1" applyBorder="1" applyAlignment="1" applyProtection="1">
      <alignment horizontal="center"/>
      <protection locked="0"/>
    </xf>
    <xf numFmtId="0" fontId="17" fillId="0" borderId="162" xfId="2" applyFont="1" applyBorder="1" applyAlignment="1" applyProtection="1">
      <alignment horizontal="center"/>
      <protection locked="0"/>
    </xf>
    <xf numFmtId="0" fontId="17" fillId="0" borderId="163" xfId="2" applyFont="1" applyBorder="1" applyAlignment="1" applyProtection="1">
      <alignment horizontal="center"/>
      <protection locked="0"/>
    </xf>
    <xf numFmtId="0" fontId="17" fillId="0" borderId="147" xfId="2" applyFont="1" applyBorder="1" applyAlignment="1" applyProtection="1">
      <alignment horizontal="center"/>
      <protection locked="0"/>
    </xf>
    <xf numFmtId="0" fontId="5" fillId="0" borderId="161" xfId="2" applyFont="1" applyBorder="1" applyAlignment="1" applyProtection="1">
      <alignment horizontal="left"/>
      <protection locked="0"/>
    </xf>
    <xf numFmtId="0" fontId="17" fillId="0" borderId="162" xfId="2" applyFont="1" applyBorder="1" applyAlignment="1" applyProtection="1">
      <alignment horizontal="right"/>
      <protection locked="0"/>
    </xf>
    <xf numFmtId="0" fontId="17" fillId="0" borderId="147" xfId="2" applyFont="1" applyBorder="1" applyAlignment="1" applyProtection="1">
      <alignment horizontal="center" vertical="center"/>
      <protection locked="0"/>
    </xf>
    <xf numFmtId="0" fontId="20" fillId="3" borderId="131" xfId="0" applyFont="1" applyFill="1" applyBorder="1" applyAlignment="1" applyProtection="1">
      <alignment horizontal="center" vertical="center"/>
      <protection locked="0"/>
    </xf>
    <xf numFmtId="0" fontId="9" fillId="12" borderId="176" xfId="0" applyFont="1" applyFill="1" applyBorder="1" applyAlignment="1" applyProtection="1">
      <alignment horizontal="left" vertical="center" wrapText="1"/>
      <protection locked="0"/>
    </xf>
    <xf numFmtId="43" fontId="12" fillId="6" borderId="174" xfId="8" applyFont="1" applyFill="1" applyBorder="1" applyAlignment="1" applyProtection="1">
      <alignment horizontal="right" vertical="center" wrapText="1"/>
      <protection locked="0"/>
    </xf>
    <xf numFmtId="43" fontId="12" fillId="6" borderId="174" xfId="8" applyFont="1" applyFill="1" applyBorder="1" applyAlignment="1" applyProtection="1">
      <alignment horizontal="right" vertical="center"/>
      <protection locked="0"/>
    </xf>
    <xf numFmtId="43" fontId="12" fillId="6" borderId="174" xfId="8" applyFont="1" applyFill="1" applyBorder="1" applyAlignment="1" applyProtection="1">
      <alignment horizontal="center" vertical="center"/>
      <protection locked="0"/>
    </xf>
    <xf numFmtId="43" fontId="12" fillId="6" borderId="175" xfId="8" applyFont="1" applyFill="1" applyBorder="1" applyAlignment="1" applyProtection="1">
      <alignment horizontal="center" vertical="center"/>
      <protection locked="0"/>
    </xf>
    <xf numFmtId="167" fontId="12" fillId="6" borderId="174" xfId="8" applyNumberFormat="1" applyFont="1" applyFill="1" applyBorder="1" applyAlignment="1" applyProtection="1">
      <alignment horizontal="right" vertical="center" wrapText="1"/>
      <protection locked="0"/>
    </xf>
    <xf numFmtId="167" fontId="12" fillId="6" borderId="174" xfId="8" applyNumberFormat="1" applyFont="1" applyFill="1" applyBorder="1" applyAlignment="1" applyProtection="1">
      <alignment horizontal="right" vertical="center"/>
      <protection locked="0"/>
    </xf>
    <xf numFmtId="167" fontId="12" fillId="6" borderId="174" xfId="8" applyNumberFormat="1" applyFont="1" applyFill="1" applyBorder="1" applyAlignment="1" applyProtection="1">
      <alignment horizontal="center" vertical="center"/>
      <protection locked="0"/>
    </xf>
    <xf numFmtId="167" fontId="12" fillId="6" borderId="175" xfId="8" applyNumberFormat="1" applyFont="1" applyFill="1" applyBorder="1" applyAlignment="1" applyProtection="1">
      <alignment horizontal="center" vertical="center"/>
      <protection locked="0"/>
    </xf>
    <xf numFmtId="0" fontId="43" fillId="12" borderId="176" xfId="0" applyFont="1" applyFill="1" applyBorder="1" applyAlignment="1" applyProtection="1">
      <alignment horizontal="left" vertical="center" wrapText="1"/>
      <protection locked="0"/>
    </xf>
    <xf numFmtId="167" fontId="12" fillId="6" borderId="162" xfId="8" applyNumberFormat="1" applyFont="1" applyFill="1" applyBorder="1" applyAlignment="1" applyProtection="1">
      <alignment horizontal="center" vertical="center"/>
      <protection locked="0"/>
    </xf>
    <xf numFmtId="167" fontId="12" fillId="6" borderId="163" xfId="8" applyNumberFormat="1" applyFont="1" applyFill="1" applyBorder="1" applyAlignment="1" applyProtection="1">
      <alignment horizontal="center" vertical="center"/>
      <protection locked="0"/>
    </xf>
    <xf numFmtId="0" fontId="43" fillId="81" borderId="176" xfId="0" applyFont="1" applyFill="1" applyBorder="1" applyAlignment="1" applyProtection="1">
      <alignment horizontal="left" vertical="center" wrapText="1"/>
      <protection locked="0"/>
    </xf>
    <xf numFmtId="167" fontId="42" fillId="10" borderId="148" xfId="0" applyNumberFormat="1" applyFont="1" applyFill="1" applyBorder="1" applyAlignment="1" applyProtection="1">
      <alignment horizontal="right" vertical="center"/>
      <protection locked="0"/>
    </xf>
    <xf numFmtId="0" fontId="42" fillId="10" borderId="148" xfId="0" applyFont="1" applyFill="1" applyBorder="1" applyAlignment="1" applyProtection="1">
      <alignment horizontal="right" vertical="center"/>
      <protection locked="0"/>
    </xf>
    <xf numFmtId="0" fontId="29" fillId="10" borderId="148" xfId="0" applyFont="1" applyFill="1" applyBorder="1" applyAlignment="1" applyProtection="1">
      <alignment horizontal="right" vertical="center"/>
      <protection locked="0"/>
    </xf>
    <xf numFmtId="0" fontId="13" fillId="0" borderId="147" xfId="0" applyFont="1" applyBorder="1" applyAlignment="1" applyProtection="1">
      <alignment horizontal="center" vertical="center"/>
      <protection locked="0"/>
    </xf>
    <xf numFmtId="0" fontId="9" fillId="13" borderId="196" xfId="2" applyFont="1" applyFill="1" applyBorder="1" applyAlignment="1" applyProtection="1">
      <alignment horizontal="center" vertical="center"/>
      <protection locked="0"/>
    </xf>
    <xf numFmtId="0" fontId="9" fillId="13" borderId="204" xfId="2" applyFont="1" applyFill="1" applyBorder="1" applyAlignment="1" applyProtection="1">
      <alignment horizontal="center" vertical="center"/>
      <protection locked="0"/>
    </xf>
    <xf numFmtId="0" fontId="13" fillId="7" borderId="147" xfId="2" applyFont="1" applyFill="1" applyBorder="1" applyAlignment="1" applyProtection="1">
      <alignment horizontal="center" vertical="center"/>
      <protection locked="0"/>
    </xf>
    <xf numFmtId="0" fontId="42" fillId="10" borderId="196" xfId="0" applyFont="1" applyFill="1" applyBorder="1" applyAlignment="1" applyProtection="1">
      <alignment horizontal="right" vertical="center"/>
      <protection locked="0"/>
    </xf>
    <xf numFmtId="0" fontId="12" fillId="0" borderId="152" xfId="2" applyFont="1" applyBorder="1" applyAlignment="1" applyProtection="1">
      <alignment vertical="center"/>
      <protection locked="0"/>
    </xf>
    <xf numFmtId="0" fontId="17" fillId="56" borderId="162" xfId="2" applyFont="1" applyFill="1" applyBorder="1" applyProtection="1">
      <protection locked="0"/>
    </xf>
    <xf numFmtId="0" fontId="4" fillId="56" borderId="162" xfId="2" applyFont="1" applyFill="1" applyBorder="1" applyProtection="1">
      <protection locked="0"/>
    </xf>
    <xf numFmtId="0" fontId="4" fillId="0" borderId="163" xfId="2" applyFont="1" applyBorder="1" applyProtection="1">
      <protection locked="0"/>
    </xf>
    <xf numFmtId="0" fontId="9" fillId="4" borderId="193" xfId="2" applyFont="1" applyFill="1" applyBorder="1" applyAlignment="1" applyProtection="1">
      <alignment horizontal="center" wrapText="1"/>
      <protection locked="0"/>
    </xf>
    <xf numFmtId="0" fontId="9" fillId="41" borderId="168" xfId="2" applyFont="1" applyFill="1" applyBorder="1" applyAlignment="1" applyProtection="1">
      <alignment horizontal="center" wrapText="1"/>
      <protection locked="0"/>
    </xf>
    <xf numFmtId="0" fontId="9" fillId="26" borderId="169" xfId="2" applyFont="1" applyFill="1" applyBorder="1" applyAlignment="1" applyProtection="1">
      <alignment horizontal="center" wrapText="1"/>
      <protection locked="0"/>
    </xf>
    <xf numFmtId="0" fontId="9" fillId="41" borderId="211" xfId="2" applyFont="1" applyFill="1" applyBorder="1" applyAlignment="1" applyProtection="1">
      <alignment horizontal="center" wrapText="1"/>
      <protection locked="0"/>
    </xf>
    <xf numFmtId="0" fontId="14" fillId="26" borderId="169" xfId="2" applyFont="1" applyFill="1" applyBorder="1" applyAlignment="1" applyProtection="1">
      <alignment horizontal="center" wrapText="1"/>
      <protection locked="0"/>
    </xf>
    <xf numFmtId="0" fontId="9" fillId="56" borderId="165" xfId="2" applyFont="1" applyFill="1" applyBorder="1" applyAlignment="1" applyProtection="1">
      <alignment horizontal="center" wrapText="1"/>
      <protection locked="0"/>
    </xf>
    <xf numFmtId="0" fontId="9" fillId="56" borderId="167" xfId="2" applyFont="1" applyFill="1" applyBorder="1" applyAlignment="1" applyProtection="1">
      <alignment horizontal="center" wrapText="1"/>
      <protection locked="0"/>
    </xf>
    <xf numFmtId="0" fontId="9" fillId="56" borderId="168" xfId="2" applyFont="1" applyFill="1" applyBorder="1" applyAlignment="1" applyProtection="1">
      <alignment horizontal="center" wrapText="1"/>
      <protection locked="0"/>
    </xf>
    <xf numFmtId="0" fontId="9" fillId="56" borderId="169" xfId="2" applyFont="1" applyFill="1" applyBorder="1" applyAlignment="1" applyProtection="1">
      <alignment horizontal="center" wrapText="1"/>
      <protection locked="0"/>
    </xf>
    <xf numFmtId="0" fontId="9" fillId="12" borderId="176" xfId="0" applyFont="1" applyFill="1" applyBorder="1" applyAlignment="1" applyProtection="1">
      <alignment horizontal="left" vertical="center"/>
      <protection locked="0"/>
    </xf>
    <xf numFmtId="0" fontId="9" fillId="72" borderId="174" xfId="0" applyFont="1" applyFill="1" applyBorder="1" applyAlignment="1" applyProtection="1">
      <alignment horizontal="left" vertical="center"/>
      <protection locked="0"/>
    </xf>
    <xf numFmtId="0" fontId="9" fillId="12" borderId="175" xfId="0" applyFont="1" applyFill="1" applyBorder="1" applyAlignment="1" applyProtection="1">
      <alignment horizontal="left" vertical="center"/>
      <protection locked="0"/>
    </xf>
    <xf numFmtId="0" fontId="14" fillId="12" borderId="176" xfId="0" applyFont="1" applyFill="1" applyBorder="1" applyAlignment="1" applyProtection="1">
      <alignment horizontal="left" vertical="center"/>
      <protection locked="0"/>
    </xf>
    <xf numFmtId="166" fontId="14" fillId="12" borderId="174" xfId="0" applyNumberFormat="1" applyFont="1" applyFill="1" applyBorder="1" applyAlignment="1" applyProtection="1">
      <alignment horizontal="left" vertical="center"/>
      <protection locked="0"/>
    </xf>
    <xf numFmtId="166" fontId="14" fillId="72" borderId="174" xfId="0" applyNumberFormat="1" applyFont="1" applyFill="1" applyBorder="1" applyAlignment="1" applyProtection="1">
      <alignment horizontal="left" vertical="center"/>
      <protection locked="0"/>
    </xf>
    <xf numFmtId="166" fontId="14" fillId="12" borderId="175" xfId="0" applyNumberFormat="1" applyFont="1" applyFill="1" applyBorder="1" applyAlignment="1" applyProtection="1">
      <alignment horizontal="left" vertical="center"/>
      <protection locked="0"/>
    </xf>
    <xf numFmtId="0" fontId="14" fillId="81" borderId="176" xfId="0" applyFont="1" applyFill="1" applyBorder="1" applyAlignment="1" applyProtection="1">
      <alignment horizontal="left" vertical="center"/>
      <protection locked="0"/>
    </xf>
    <xf numFmtId="1" fontId="34" fillId="10" borderId="148" xfId="0" applyNumberFormat="1" applyFont="1" applyFill="1" applyBorder="1" applyAlignment="1" applyProtection="1">
      <alignment horizontal="right" vertical="center"/>
      <protection locked="0"/>
    </xf>
    <xf numFmtId="0" fontId="32" fillId="0" borderId="147" xfId="0" applyFont="1" applyBorder="1"/>
    <xf numFmtId="1" fontId="34" fillId="10" borderId="196" xfId="0" applyNumberFormat="1" applyFont="1" applyFill="1" applyBorder="1" applyAlignment="1" applyProtection="1">
      <alignment horizontal="right" vertical="center"/>
      <protection locked="0"/>
    </xf>
    <xf numFmtId="1" fontId="34" fillId="56" borderId="196" xfId="0" applyNumberFormat="1" applyFont="1" applyFill="1" applyBorder="1" applyAlignment="1" applyProtection="1">
      <alignment horizontal="right" vertical="center"/>
      <protection locked="0"/>
    </xf>
    <xf numFmtId="0" fontId="32" fillId="0" borderId="152" xfId="0" applyFont="1" applyBorder="1"/>
    <xf numFmtId="0" fontId="4" fillId="0" borderId="161" xfId="0" applyFont="1" applyBorder="1" applyAlignment="1" applyProtection="1">
      <alignment horizontal="left"/>
      <protection locked="0"/>
    </xf>
    <xf numFmtId="0" fontId="4" fillId="0" borderId="162" xfId="0" applyFont="1" applyBorder="1" applyAlignment="1" applyProtection="1">
      <alignment horizontal="left"/>
      <protection locked="0"/>
    </xf>
    <xf numFmtId="0" fontId="0" fillId="0" borderId="162" xfId="0" applyBorder="1" applyAlignment="1" applyProtection="1">
      <alignment horizontal="left"/>
      <protection locked="0"/>
    </xf>
    <xf numFmtId="0" fontId="29" fillId="0" borderId="162" xfId="0" applyFont="1" applyBorder="1" applyAlignment="1" applyProtection="1">
      <alignment horizontal="left"/>
      <protection locked="0"/>
    </xf>
    <xf numFmtId="0" fontId="29" fillId="0" borderId="163" xfId="0" applyFont="1" applyBorder="1" applyAlignment="1" applyProtection="1">
      <alignment horizontal="left"/>
      <protection locked="0"/>
    </xf>
    <xf numFmtId="0" fontId="29" fillId="0" borderId="147" xfId="0" applyFont="1" applyBorder="1" applyAlignment="1" applyProtection="1">
      <alignment horizontal="left"/>
      <protection locked="0"/>
    </xf>
    <xf numFmtId="0" fontId="5" fillId="0" borderId="161" xfId="0" applyFont="1" applyBorder="1" applyAlignment="1" applyProtection="1">
      <alignment horizontal="left" vertical="center"/>
      <protection locked="0"/>
    </xf>
    <xf numFmtId="0" fontId="5" fillId="0" borderId="162" xfId="0" applyFont="1" applyBorder="1" applyAlignment="1" applyProtection="1">
      <alignment horizontal="left" vertical="center"/>
      <protection locked="0"/>
    </xf>
    <xf numFmtId="0" fontId="7" fillId="0" borderId="162" xfId="0" applyFont="1" applyBorder="1" applyAlignment="1" applyProtection="1">
      <alignment horizontal="left"/>
      <protection locked="0"/>
    </xf>
    <xf numFmtId="0" fontId="33" fillId="0" borderId="162" xfId="0" applyFont="1" applyBorder="1" applyAlignment="1" applyProtection="1">
      <alignment horizontal="left"/>
      <protection locked="0"/>
    </xf>
    <xf numFmtId="0" fontId="33" fillId="0" borderId="163" xfId="0" applyFont="1" applyBorder="1" applyAlignment="1" applyProtection="1">
      <alignment horizontal="left"/>
      <protection locked="0"/>
    </xf>
    <xf numFmtId="0" fontId="4" fillId="4" borderId="211" xfId="2" applyFont="1" applyFill="1" applyBorder="1" applyAlignment="1" applyProtection="1">
      <alignment wrapText="1"/>
      <protection locked="0"/>
    </xf>
    <xf numFmtId="43" fontId="9" fillId="6" borderId="174" xfId="3" applyFont="1" applyFill="1" applyBorder="1" applyAlignment="1" applyProtection="1">
      <alignment horizontal="center" vertical="center" wrapText="1"/>
      <protection locked="0"/>
    </xf>
    <xf numFmtId="43" fontId="9" fillId="6" borderId="175" xfId="3" applyFont="1" applyFill="1" applyBorder="1" applyAlignment="1" applyProtection="1">
      <alignment horizontal="center" vertical="center" wrapText="1"/>
      <protection locked="0"/>
    </xf>
    <xf numFmtId="0" fontId="14" fillId="6" borderId="176" xfId="0" applyFont="1" applyFill="1" applyBorder="1" applyAlignment="1" applyProtection="1">
      <alignment horizontal="left" vertical="center" wrapText="1"/>
      <protection locked="0"/>
    </xf>
    <xf numFmtId="0" fontId="14" fillId="6" borderId="174" xfId="0" applyFont="1" applyFill="1" applyBorder="1" applyAlignment="1" applyProtection="1">
      <alignment horizontal="left" vertical="center" wrapText="1"/>
      <protection locked="0"/>
    </xf>
    <xf numFmtId="167" fontId="14" fillId="6" borderId="174" xfId="3" applyNumberFormat="1" applyFont="1" applyFill="1" applyBorder="1" applyAlignment="1" applyProtection="1">
      <alignment horizontal="center" vertical="center" wrapText="1"/>
      <protection locked="0"/>
    </xf>
    <xf numFmtId="167" fontId="14" fillId="6" borderId="175" xfId="3" applyNumberFormat="1" applyFont="1" applyFill="1" applyBorder="1" applyAlignment="1" applyProtection="1">
      <alignment horizontal="center" vertical="center" wrapText="1"/>
      <protection locked="0"/>
    </xf>
    <xf numFmtId="167" fontId="9" fillId="10" borderId="148" xfId="3" applyNumberFormat="1" applyFont="1" applyFill="1" applyBorder="1" applyAlignment="1" applyProtection="1">
      <alignment horizontal="center" vertical="center"/>
      <protection locked="0"/>
    </xf>
    <xf numFmtId="167" fontId="12" fillId="0" borderId="196" xfId="3" applyNumberFormat="1" applyFont="1" applyBorder="1" applyAlignment="1" applyProtection="1">
      <alignment horizontal="center" vertical="center"/>
      <protection locked="0"/>
    </xf>
    <xf numFmtId="43" fontId="12" fillId="0" borderId="152" xfId="3" applyFont="1" applyFill="1" applyBorder="1" applyAlignment="1" applyProtection="1">
      <alignment vertical="center"/>
      <protection locked="0"/>
    </xf>
    <xf numFmtId="0" fontId="4" fillId="0" borderId="163" xfId="0" applyFont="1" applyBorder="1" applyProtection="1">
      <protection locked="0"/>
    </xf>
    <xf numFmtId="167" fontId="19" fillId="0" borderId="147" xfId="3" applyNumberFormat="1" applyFont="1" applyBorder="1" applyAlignment="1" applyProtection="1">
      <alignment vertical="center"/>
      <protection locked="0"/>
    </xf>
    <xf numFmtId="43" fontId="12" fillId="0" borderId="152" xfId="3" applyFont="1" applyBorder="1" applyAlignment="1" applyProtection="1">
      <protection locked="0"/>
    </xf>
    <xf numFmtId="43" fontId="4" fillId="0" borderId="161" xfId="3" applyFont="1" applyBorder="1" applyAlignment="1" applyProtection="1">
      <alignment horizontal="left"/>
      <protection locked="0"/>
    </xf>
    <xf numFmtId="43" fontId="22" fillId="0" borderId="147" xfId="3" applyFont="1" applyFill="1" applyBorder="1" applyAlignment="1" applyProtection="1">
      <alignment horizontal="left" vertical="top"/>
      <protection locked="0"/>
    </xf>
    <xf numFmtId="167" fontId="12" fillId="0" borderId="150" xfId="16" applyNumberFormat="1" applyFont="1" applyFill="1" applyBorder="1" applyAlignment="1" applyProtection="1">
      <alignment vertical="center" wrapText="1"/>
      <protection locked="0"/>
    </xf>
    <xf numFmtId="167" fontId="133" fillId="0" borderId="147" xfId="3" applyNumberFormat="1" applyFont="1" applyBorder="1" applyAlignment="1" applyProtection="1">
      <alignment vertical="center"/>
      <protection locked="0"/>
    </xf>
    <xf numFmtId="167" fontId="9" fillId="6" borderId="175" xfId="16" applyNumberFormat="1" applyFont="1" applyFill="1" applyBorder="1" applyAlignment="1" applyProtection="1">
      <alignment vertical="center" wrapText="1"/>
      <protection locked="0"/>
    </xf>
    <xf numFmtId="167" fontId="17" fillId="24" borderId="150" xfId="16" applyNumberFormat="1" applyFont="1" applyFill="1" applyBorder="1" applyAlignment="1" applyProtection="1">
      <alignment vertical="center" wrapText="1"/>
      <protection locked="0"/>
    </xf>
    <xf numFmtId="167" fontId="4" fillId="6" borderId="175" xfId="16" applyNumberFormat="1" applyFont="1" applyFill="1" applyBorder="1" applyAlignment="1" applyProtection="1">
      <alignment vertical="center" wrapText="1"/>
      <protection locked="0"/>
    </xf>
    <xf numFmtId="167" fontId="4" fillId="6" borderId="175" xfId="0" applyNumberFormat="1" applyFont="1" applyFill="1" applyBorder="1" applyAlignment="1" applyProtection="1">
      <alignment vertical="center" wrapText="1"/>
      <protection locked="0"/>
    </xf>
    <xf numFmtId="167" fontId="133" fillId="0" borderId="151" xfId="3" applyNumberFormat="1" applyFont="1" applyBorder="1" applyAlignment="1" applyProtection="1">
      <alignment vertical="center"/>
      <protection locked="0"/>
    </xf>
    <xf numFmtId="166" fontId="21" fillId="9" borderId="148" xfId="31" applyNumberFormat="1" applyFont="1" applyFill="1" applyBorder="1" applyAlignment="1" applyProtection="1">
      <alignment horizontal="right"/>
      <protection locked="0"/>
    </xf>
    <xf numFmtId="0" fontId="19" fillId="0" borderId="147" xfId="0" applyFont="1" applyBorder="1" applyProtection="1">
      <protection locked="0"/>
    </xf>
    <xf numFmtId="166" fontId="21" fillId="13" borderId="196" xfId="31" applyNumberFormat="1" applyFont="1" applyFill="1" applyBorder="1" applyProtection="1">
      <protection locked="0"/>
    </xf>
    <xf numFmtId="166" fontId="21" fillId="64" borderId="196" xfId="31" applyNumberFormat="1" applyFont="1" applyFill="1" applyBorder="1" applyProtection="1">
      <protection locked="0"/>
    </xf>
    <xf numFmtId="0" fontId="89" fillId="0" borderId="152" xfId="0" applyFont="1" applyBorder="1" applyProtection="1">
      <protection locked="0"/>
    </xf>
    <xf numFmtId="43" fontId="52" fillId="0" borderId="162" xfId="3" applyFont="1" applyBorder="1" applyAlignment="1" applyProtection="1">
      <protection locked="0"/>
    </xf>
    <xf numFmtId="43" fontId="41" fillId="0" borderId="162" xfId="3" applyFont="1" applyBorder="1" applyProtection="1">
      <protection locked="0"/>
    </xf>
    <xf numFmtId="43" fontId="16" fillId="0" borderId="162" xfId="3" applyFont="1" applyBorder="1" applyAlignment="1" applyProtection="1">
      <protection locked="0"/>
    </xf>
    <xf numFmtId="43" fontId="4" fillId="0" borderId="163" xfId="3" applyFont="1" applyBorder="1" applyAlignment="1" applyProtection="1">
      <protection locked="0"/>
    </xf>
    <xf numFmtId="43" fontId="5" fillId="0" borderId="147" xfId="3" applyFont="1" applyBorder="1" applyAlignment="1" applyProtection="1">
      <protection locked="0"/>
    </xf>
    <xf numFmtId="43" fontId="5" fillId="0" borderId="147" xfId="3" applyFont="1" applyBorder="1" applyAlignment="1" applyProtection="1">
      <alignment vertical="center"/>
      <protection locked="0"/>
    </xf>
    <xf numFmtId="43" fontId="6" fillId="0" borderId="147" xfId="3" applyFont="1" applyBorder="1" applyAlignment="1" applyProtection="1">
      <alignment vertical="center"/>
      <protection locked="0"/>
    </xf>
    <xf numFmtId="43" fontId="4" fillId="6" borderId="174" xfId="3" applyFont="1" applyFill="1" applyBorder="1" applyAlignment="1" applyProtection="1">
      <alignment horizontal="center" vertical="center" wrapText="1"/>
      <protection locked="0"/>
    </xf>
    <xf numFmtId="43" fontId="4" fillId="6" borderId="174" xfId="3" applyFont="1" applyFill="1" applyBorder="1" applyAlignment="1" applyProtection="1">
      <alignment vertical="center"/>
      <protection locked="0"/>
    </xf>
    <xf numFmtId="43" fontId="4" fillId="6" borderId="175" xfId="3" applyFont="1" applyFill="1" applyBorder="1" applyAlignment="1" applyProtection="1">
      <alignment vertical="center"/>
      <protection locked="0"/>
    </xf>
    <xf numFmtId="167" fontId="147" fillId="0" borderId="151" xfId="3" applyNumberFormat="1" applyFont="1" applyBorder="1" applyAlignment="1" applyProtection="1">
      <alignment vertical="center"/>
      <protection locked="0"/>
    </xf>
    <xf numFmtId="167" fontId="4" fillId="6" borderId="174" xfId="16" applyNumberFormat="1" applyFont="1" applyFill="1" applyBorder="1" applyAlignment="1" applyProtection="1">
      <alignment horizontal="center" vertical="center" wrapText="1"/>
      <protection locked="0"/>
    </xf>
    <xf numFmtId="167" fontId="4" fillId="6" borderId="174" xfId="16" applyNumberFormat="1" applyFont="1" applyFill="1" applyBorder="1" applyAlignment="1" applyProtection="1">
      <alignment vertical="center"/>
      <protection locked="0"/>
    </xf>
    <xf numFmtId="43" fontId="9" fillId="9" borderId="164" xfId="3" applyFont="1" applyFill="1" applyBorder="1" applyAlignment="1" applyProtection="1">
      <alignment vertical="center" wrapText="1"/>
      <protection locked="0"/>
    </xf>
    <xf numFmtId="167" fontId="102" fillId="6" borderId="196" xfId="3" applyNumberFormat="1" applyFont="1" applyFill="1" applyBorder="1" applyAlignment="1" applyProtection="1">
      <alignment vertical="center"/>
      <protection locked="0"/>
    </xf>
    <xf numFmtId="167" fontId="101" fillId="0" borderId="147" xfId="3" applyNumberFormat="1" applyFont="1" applyFill="1" applyBorder="1" applyAlignment="1" applyProtection="1">
      <alignment horizontal="right" vertical="center" wrapText="1"/>
      <protection locked="0"/>
    </xf>
    <xf numFmtId="167" fontId="17" fillId="0" borderId="147" xfId="3" applyNumberFormat="1" applyFont="1" applyFill="1" applyBorder="1" applyAlignment="1" applyProtection="1">
      <alignment horizontal="right" vertical="center" wrapText="1"/>
      <protection locked="0"/>
    </xf>
    <xf numFmtId="167" fontId="17" fillId="0" borderId="152" xfId="3" applyNumberFormat="1" applyFont="1" applyBorder="1" applyProtection="1">
      <protection locked="0"/>
    </xf>
    <xf numFmtId="0" fontId="56" fillId="0" borderId="161" xfId="19" applyFont="1" applyBorder="1" applyAlignment="1" applyProtection="1">
      <alignment horizontal="centerContinuous"/>
      <protection locked="0"/>
    </xf>
    <xf numFmtId="0" fontId="0" fillId="0" borderId="147" xfId="0" applyBorder="1" applyProtection="1">
      <protection locked="0"/>
    </xf>
    <xf numFmtId="0" fontId="136" fillId="18" borderId="195" xfId="20" applyFont="1" applyFill="1" applyBorder="1" applyProtection="1">
      <protection locked="0"/>
    </xf>
    <xf numFmtId="0" fontId="56" fillId="0" borderId="161" xfId="21" applyFont="1" applyBorder="1" applyAlignment="1" applyProtection="1">
      <alignment horizontal="centerContinuous"/>
      <protection locked="0"/>
    </xf>
    <xf numFmtId="0" fontId="31" fillId="0" borderId="162" xfId="0" applyFont="1" applyBorder="1" applyProtection="1">
      <protection locked="0"/>
    </xf>
    <xf numFmtId="0" fontId="55" fillId="0" borderId="147" xfId="21" applyBorder="1" applyProtection="1">
      <protection locked="0"/>
    </xf>
    <xf numFmtId="0" fontId="56" fillId="0" borderId="161" xfId="22" applyFont="1" applyBorder="1" applyAlignment="1" applyProtection="1">
      <alignment horizontal="centerContinuous"/>
      <protection locked="0"/>
    </xf>
    <xf numFmtId="0" fontId="55" fillId="0" borderId="162" xfId="22" applyBorder="1" applyAlignment="1" applyProtection="1">
      <alignment horizontal="centerContinuous"/>
      <protection locked="0"/>
    </xf>
    <xf numFmtId="0" fontId="59" fillId="0" borderId="162" xfId="22" applyFont="1" applyBorder="1" applyAlignment="1" applyProtection="1">
      <alignment horizontal="centerContinuous"/>
      <protection locked="0"/>
    </xf>
    <xf numFmtId="0" fontId="55" fillId="0" borderId="163" xfId="22" applyBorder="1" applyAlignment="1" applyProtection="1">
      <alignment horizontal="centerContinuous"/>
      <protection locked="0"/>
    </xf>
    <xf numFmtId="0" fontId="7" fillId="0" borderId="161" xfId="23" applyFont="1" applyBorder="1" applyAlignment="1" applyProtection="1">
      <alignment horizontal="centerContinuous"/>
      <protection locked="0"/>
    </xf>
    <xf numFmtId="0" fontId="21" fillId="0" borderId="162" xfId="23" applyFont="1" applyBorder="1" applyAlignment="1" applyProtection="1">
      <alignment horizontal="centerContinuous"/>
      <protection locked="0"/>
    </xf>
    <xf numFmtId="0" fontId="49" fillId="0" borderId="162" xfId="23" applyFont="1" applyBorder="1" applyAlignment="1" applyProtection="1">
      <alignment horizontal="centerContinuous"/>
      <protection locked="0"/>
    </xf>
    <xf numFmtId="0" fontId="21" fillId="0" borderId="163" xfId="23" applyFont="1" applyBorder="1" applyAlignment="1" applyProtection="1">
      <alignment horizontal="centerContinuous"/>
      <protection locked="0"/>
    </xf>
    <xf numFmtId="0" fontId="19" fillId="0" borderId="152" xfId="0" applyFont="1" applyBorder="1" applyProtection="1">
      <protection locked="0"/>
    </xf>
    <xf numFmtId="0" fontId="56" fillId="0" borderId="161" xfId="25" applyFont="1" applyBorder="1" applyAlignment="1" applyProtection="1">
      <alignment horizontal="centerContinuous"/>
      <protection locked="0"/>
    </xf>
    <xf numFmtId="0" fontId="55" fillId="0" borderId="162" xfId="25" applyBorder="1" applyAlignment="1" applyProtection="1">
      <alignment horizontal="centerContinuous"/>
      <protection locked="0"/>
    </xf>
    <xf numFmtId="0" fontId="55" fillId="0" borderId="163" xfId="25" applyBorder="1" applyAlignment="1" applyProtection="1">
      <alignment horizontal="centerContinuous"/>
      <protection locked="0"/>
    </xf>
    <xf numFmtId="0" fontId="7" fillId="0" borderId="161" xfId="26" applyFont="1" applyBorder="1" applyAlignment="1" applyProtection="1">
      <alignment horizontal="centerContinuous"/>
      <protection locked="0"/>
    </xf>
    <xf numFmtId="0" fontId="66" fillId="0" borderId="162" xfId="26" applyFont="1" applyBorder="1" applyAlignment="1" applyProtection="1">
      <alignment horizontal="centerContinuous"/>
      <protection locked="0"/>
    </xf>
    <xf numFmtId="43" fontId="21" fillId="0" borderId="147" xfId="3" applyFont="1" applyFill="1" applyBorder="1" applyAlignment="1" applyProtection="1">
      <alignment vertical="center"/>
      <protection locked="0"/>
    </xf>
    <xf numFmtId="0" fontId="11" fillId="0" borderId="152" xfId="0" applyFont="1" applyBorder="1" applyProtection="1">
      <protection locked="0"/>
    </xf>
    <xf numFmtId="43" fontId="22" fillId="0" borderId="162" xfId="3" applyFont="1" applyBorder="1" applyAlignment="1" applyProtection="1">
      <alignment horizontal="centerContinuous"/>
      <protection locked="0"/>
    </xf>
    <xf numFmtId="43" fontId="22" fillId="0" borderId="163" xfId="3" applyFont="1" applyBorder="1" applyAlignment="1" applyProtection="1">
      <alignment horizontal="centerContinuous"/>
      <protection locked="0"/>
    </xf>
    <xf numFmtId="0" fontId="0" fillId="0" borderId="161" xfId="0" applyBorder="1" applyAlignment="1" applyProtection="1">
      <alignment horizontal="left"/>
      <protection locked="0"/>
    </xf>
    <xf numFmtId="0" fontId="24" fillId="0" borderId="162" xfId="0" applyFont="1" applyBorder="1" applyProtection="1">
      <protection locked="0"/>
    </xf>
    <xf numFmtId="0" fontId="0" fillId="0" borderId="162" xfId="0" applyBorder="1" applyAlignment="1" applyProtection="1">
      <alignment horizontal="center"/>
      <protection locked="0"/>
    </xf>
    <xf numFmtId="0" fontId="0" fillId="0" borderId="162" xfId="0" applyBorder="1" applyProtection="1">
      <protection locked="0"/>
    </xf>
    <xf numFmtId="0" fontId="0" fillId="0" borderId="163" xfId="0" applyBorder="1" applyAlignment="1" applyProtection="1">
      <alignment horizontal="center"/>
      <protection locked="0"/>
    </xf>
    <xf numFmtId="0" fontId="0" fillId="0" borderId="147" xfId="0" applyBorder="1" applyAlignment="1" applyProtection="1">
      <alignment horizontal="center"/>
      <protection locked="0"/>
    </xf>
    <xf numFmtId="0" fontId="118" fillId="0" borderId="147" xfId="0" applyFont="1" applyBorder="1" applyAlignment="1" applyProtection="1">
      <alignment horizontal="center" vertical="center"/>
      <protection locked="0"/>
    </xf>
    <xf numFmtId="0" fontId="36" fillId="0" borderId="147" xfId="0" applyFont="1" applyBorder="1" applyAlignment="1" applyProtection="1">
      <alignment horizontal="center"/>
      <protection locked="0"/>
    </xf>
    <xf numFmtId="0" fontId="50" fillId="0" borderId="147" xfId="0" applyFont="1" applyBorder="1" applyAlignment="1" applyProtection="1">
      <alignment horizontal="center"/>
      <protection locked="0"/>
    </xf>
    <xf numFmtId="0" fontId="32" fillId="0" borderId="147" xfId="0" applyFont="1" applyBorder="1" applyAlignment="1" applyProtection="1">
      <alignment horizontal="center"/>
      <protection locked="0"/>
    </xf>
    <xf numFmtId="0" fontId="19" fillId="0" borderId="147" xfId="0" applyFont="1" applyBorder="1" applyAlignment="1" applyProtection="1">
      <alignment horizontal="center" vertical="center"/>
      <protection locked="0"/>
    </xf>
    <xf numFmtId="0" fontId="12" fillId="0" borderId="147" xfId="0" applyFont="1" applyBorder="1" applyAlignment="1" applyProtection="1">
      <alignment horizontal="center" vertical="top" wrapText="1"/>
      <protection locked="0"/>
    </xf>
    <xf numFmtId="0" fontId="12" fillId="0" borderId="151" xfId="0" applyFont="1" applyBorder="1" applyAlignment="1" applyProtection="1">
      <alignment horizontal="center" wrapText="1"/>
      <protection locked="0"/>
    </xf>
    <xf numFmtId="0" fontId="12" fillId="0" borderId="150" xfId="0" applyFont="1" applyBorder="1" applyAlignment="1" applyProtection="1">
      <alignment horizontal="center" wrapText="1"/>
      <protection locked="0"/>
    </xf>
    <xf numFmtId="0" fontId="2" fillId="0" borderId="161" xfId="0" applyFont="1" applyBorder="1"/>
    <xf numFmtId="0" fontId="118" fillId="0" borderId="147" xfId="0" applyFont="1" applyBorder="1"/>
    <xf numFmtId="0" fontId="118" fillId="0" borderId="147" xfId="0" applyFont="1" applyBorder="1" applyAlignment="1">
      <alignment horizontal="right"/>
    </xf>
    <xf numFmtId="166" fontId="0" fillId="0" borderId="147" xfId="31" applyNumberFormat="1" applyFont="1" applyBorder="1"/>
    <xf numFmtId="43" fontId="9" fillId="34" borderId="196" xfId="3" applyFont="1" applyFill="1" applyBorder="1" applyAlignment="1" applyProtection="1">
      <alignment horizontal="right" vertical="center"/>
      <protection locked="0"/>
    </xf>
    <xf numFmtId="3" fontId="22" fillId="7" borderId="147" xfId="27" applyNumberFormat="1" applyFont="1" applyFill="1" applyBorder="1" applyAlignment="1" applyProtection="1">
      <alignment vertical="center"/>
      <protection locked="0"/>
    </xf>
    <xf numFmtId="0" fontId="22" fillId="0" borderId="147" xfId="27" applyFont="1" applyBorder="1" applyAlignment="1" applyProtection="1">
      <alignment vertical="center"/>
      <protection locked="0"/>
    </xf>
    <xf numFmtId="0" fontId="54" fillId="0" borderId="152" xfId="27" applyFont="1" applyBorder="1" applyAlignment="1" applyProtection="1">
      <alignment vertical="center" wrapText="1"/>
      <protection locked="0"/>
    </xf>
    <xf numFmtId="0" fontId="3" fillId="0" borderId="147" xfId="27" applyBorder="1" applyProtection="1">
      <protection locked="0"/>
    </xf>
    <xf numFmtId="0" fontId="50" fillId="7" borderId="174" xfId="27" applyFont="1" applyFill="1" applyBorder="1" applyAlignment="1" applyProtection="1">
      <alignment horizontal="center" vertical="center" wrapText="1"/>
      <protection locked="0"/>
    </xf>
    <xf numFmtId="0" fontId="36" fillId="0" borderId="147" xfId="0" applyFont="1" applyBorder="1" applyAlignment="1" applyProtection="1">
      <alignment vertical="center"/>
      <protection locked="0"/>
    </xf>
    <xf numFmtId="166" fontId="22" fillId="3" borderId="201" xfId="27" applyNumberFormat="1" applyFont="1" applyFill="1" applyBorder="1" applyAlignment="1" applyProtection="1">
      <alignment vertical="center"/>
      <protection locked="0"/>
    </xf>
    <xf numFmtId="166" fontId="22" fillId="3" borderId="202" xfId="27" applyNumberFormat="1" applyFont="1" applyFill="1" applyBorder="1" applyAlignment="1" applyProtection="1">
      <alignment vertical="center"/>
      <protection locked="0"/>
    </xf>
    <xf numFmtId="166" fontId="22" fillId="3" borderId="203" xfId="27" applyNumberFormat="1" applyFont="1" applyFill="1" applyBorder="1" applyAlignment="1" applyProtection="1">
      <alignment vertical="center"/>
      <protection locked="0"/>
    </xf>
    <xf numFmtId="0" fontId="22" fillId="0" borderId="147" xfId="0" applyFont="1" applyBorder="1" applyAlignment="1" applyProtection="1">
      <alignment vertical="center"/>
      <protection locked="0"/>
    </xf>
    <xf numFmtId="0" fontId="50" fillId="0" borderId="147" xfId="0" applyFont="1" applyBorder="1" applyAlignment="1" applyProtection="1">
      <alignment vertical="center"/>
      <protection locked="0"/>
    </xf>
    <xf numFmtId="0" fontId="21" fillId="9" borderId="176" xfId="27" applyFont="1" applyFill="1" applyBorder="1" applyAlignment="1" applyProtection="1">
      <alignment vertical="center"/>
      <protection locked="0"/>
    </xf>
    <xf numFmtId="166" fontId="21" fillId="9" borderId="199" xfId="27" applyNumberFormat="1" applyFont="1" applyFill="1" applyBorder="1" applyAlignment="1" applyProtection="1">
      <alignment vertical="center"/>
      <protection locked="0"/>
    </xf>
    <xf numFmtId="166" fontId="21" fillId="9" borderId="220" xfId="27" applyNumberFormat="1" applyFont="1" applyFill="1" applyBorder="1" applyAlignment="1" applyProtection="1">
      <alignment vertical="center"/>
      <protection locked="0"/>
    </xf>
    <xf numFmtId="166" fontId="21" fillId="9" borderId="200" xfId="27" applyNumberFormat="1" applyFont="1" applyFill="1" applyBorder="1" applyAlignment="1" applyProtection="1">
      <alignment vertical="center"/>
      <protection locked="0"/>
    </xf>
    <xf numFmtId="166" fontId="21" fillId="9" borderId="222" xfId="27" applyNumberFormat="1" applyFont="1" applyFill="1" applyBorder="1" applyAlignment="1" applyProtection="1">
      <alignment vertical="center"/>
      <protection locked="0"/>
    </xf>
    <xf numFmtId="166" fontId="50" fillId="7" borderId="162" xfId="27" applyNumberFormat="1" applyFont="1" applyFill="1" applyBorder="1" applyAlignment="1" applyProtection="1">
      <alignment horizontal="center" vertical="center" wrapText="1"/>
      <protection locked="0"/>
    </xf>
    <xf numFmtId="0" fontId="36" fillId="7" borderId="147" xfId="0" applyFont="1" applyFill="1" applyBorder="1" applyAlignment="1" applyProtection="1">
      <alignment vertical="center"/>
      <protection locked="0"/>
    </xf>
    <xf numFmtId="0" fontId="36" fillId="15" borderId="147" xfId="0" applyFont="1" applyFill="1" applyBorder="1" applyAlignment="1" applyProtection="1">
      <alignment vertical="center"/>
      <protection locked="0"/>
    </xf>
    <xf numFmtId="166" fontId="21" fillId="9" borderId="199" xfId="16" applyNumberFormat="1" applyFont="1" applyFill="1" applyBorder="1" applyAlignment="1" applyProtection="1">
      <alignment vertical="center"/>
      <protection locked="0"/>
    </xf>
    <xf numFmtId="166" fontId="21" fillId="9" borderId="200" xfId="16" applyNumberFormat="1" applyFont="1" applyFill="1" applyBorder="1" applyAlignment="1" applyProtection="1">
      <alignment vertical="center"/>
      <protection locked="0"/>
    </xf>
    <xf numFmtId="0" fontId="36" fillId="9" borderId="147" xfId="0" applyFont="1" applyFill="1" applyBorder="1" applyAlignment="1" applyProtection="1">
      <alignment vertical="center"/>
      <protection locked="0"/>
    </xf>
    <xf numFmtId="0" fontId="0" fillId="0" borderId="152" xfId="0" applyBorder="1" applyAlignment="1" applyProtection="1">
      <alignment vertical="center"/>
      <protection locked="0"/>
    </xf>
    <xf numFmtId="0" fontId="109" fillId="0" borderId="161" xfId="28" applyFont="1" applyBorder="1" applyAlignment="1" applyProtection="1">
      <alignment vertical="center"/>
      <protection locked="0"/>
    </xf>
    <xf numFmtId="0" fontId="109" fillId="0" borderId="162" xfId="28" applyFont="1" applyBorder="1" applyAlignment="1" applyProtection="1">
      <alignment vertical="center"/>
      <protection locked="0"/>
    </xf>
    <xf numFmtId="0" fontId="109" fillId="0" borderId="163" xfId="28" applyFont="1" applyBorder="1" applyAlignment="1" applyProtection="1">
      <alignment vertical="center"/>
      <protection locked="0"/>
    </xf>
    <xf numFmtId="166" fontId="127" fillId="29" borderId="196" xfId="3" applyNumberFormat="1" applyFont="1" applyFill="1" applyBorder="1" applyAlignment="1">
      <alignment vertical="center"/>
    </xf>
    <xf numFmtId="0" fontId="12" fillId="0" borderId="231" xfId="2" applyFont="1" applyBorder="1" applyAlignment="1" applyProtection="1">
      <alignment horizontal="left" vertical="center"/>
      <protection locked="0"/>
    </xf>
    <xf numFmtId="0" fontId="12" fillId="24" borderId="231" xfId="2" applyFont="1" applyFill="1" applyBorder="1" applyAlignment="1" applyProtection="1">
      <alignment horizontal="left" vertical="center"/>
      <protection locked="0"/>
    </xf>
    <xf numFmtId="0" fontId="203" fillId="0" borderId="231" xfId="2" applyFont="1" applyBorder="1" applyAlignment="1" applyProtection="1">
      <alignment horizontal="left" vertical="center"/>
      <protection locked="0"/>
    </xf>
    <xf numFmtId="167" fontId="12" fillId="0" borderId="232" xfId="8" applyNumberFormat="1" applyFont="1" applyFill="1" applyBorder="1" applyAlignment="1" applyProtection="1">
      <alignment horizontal="center" vertical="center"/>
      <protection locked="0"/>
    </xf>
    <xf numFmtId="167" fontId="139" fillId="70" borderId="232" xfId="3" applyNumberFormat="1" applyFont="1" applyFill="1" applyBorder="1" applyAlignment="1" applyProtection="1">
      <alignment vertical="center"/>
      <protection locked="0"/>
    </xf>
    <xf numFmtId="0" fontId="126" fillId="70" borderId="232" xfId="0" applyFont="1" applyFill="1" applyBorder="1" applyAlignment="1" applyProtection="1">
      <alignment horizontal="center" vertical="center"/>
      <protection locked="0"/>
    </xf>
    <xf numFmtId="167" fontId="139" fillId="0" borderId="232" xfId="4" applyNumberFormat="1" applyFont="1" applyFill="1" applyBorder="1" applyAlignment="1" applyProtection="1">
      <alignment horizontal="center" vertical="center"/>
      <protection locked="0"/>
    </xf>
    <xf numFmtId="0" fontId="9" fillId="3" borderId="232" xfId="0" applyFont="1" applyFill="1" applyBorder="1" applyAlignment="1" applyProtection="1">
      <alignment horizontal="center" textRotation="90" wrapText="1"/>
      <protection locked="0"/>
    </xf>
    <xf numFmtId="0" fontId="9" fillId="4" borderId="232" xfId="2" applyFont="1" applyFill="1" applyBorder="1" applyAlignment="1" applyProtection="1">
      <alignment horizontal="right"/>
      <protection locked="0"/>
    </xf>
    <xf numFmtId="166" fontId="12" fillId="0" borderId="232" xfId="3" applyNumberFormat="1" applyFont="1" applyFill="1" applyBorder="1" applyAlignment="1" applyProtection="1">
      <alignment vertical="center"/>
      <protection locked="0"/>
    </xf>
    <xf numFmtId="166" fontId="95" fillId="5" borderId="232" xfId="3" applyNumberFormat="1" applyFont="1" applyFill="1" applyBorder="1" applyAlignment="1" applyProtection="1">
      <alignment horizontal="center" vertical="center"/>
      <protection locked="0"/>
    </xf>
    <xf numFmtId="0" fontId="7" fillId="78" borderId="232" xfId="0" applyFont="1" applyFill="1" applyBorder="1" applyAlignment="1" applyProtection="1">
      <alignment horizontal="left" vertical="center" wrapText="1"/>
      <protection locked="0"/>
    </xf>
    <xf numFmtId="43" fontId="9" fillId="5" borderId="232" xfId="3" applyFont="1" applyFill="1" applyBorder="1" applyAlignment="1" applyProtection="1">
      <alignment horizontal="center" vertical="center" textRotation="90" wrapText="1"/>
      <protection locked="0"/>
    </xf>
    <xf numFmtId="43" fontId="9" fillId="11" borderId="232" xfId="3" applyFont="1" applyFill="1" applyBorder="1" applyAlignment="1" applyProtection="1">
      <alignment horizontal="center" vertical="center" textRotation="90" wrapText="1"/>
      <protection locked="0"/>
    </xf>
    <xf numFmtId="43" fontId="9" fillId="78" borderId="232" xfId="3" applyFont="1" applyFill="1" applyBorder="1" applyAlignment="1" applyProtection="1">
      <alignment horizontal="center" vertical="center" textRotation="90" wrapText="1"/>
      <protection locked="0"/>
    </xf>
    <xf numFmtId="1" fontId="12" fillId="0" borderId="232" xfId="0" applyNumberFormat="1" applyFont="1" applyBorder="1" applyAlignment="1" applyProtection="1">
      <alignment horizontal="left" vertical="center"/>
      <protection locked="0"/>
    </xf>
    <xf numFmtId="167" fontId="12" fillId="25" borderId="232" xfId="3" applyNumberFormat="1" applyFont="1" applyFill="1" applyBorder="1" applyAlignment="1" applyProtection="1">
      <alignment horizontal="right" vertical="center"/>
      <protection locked="0"/>
    </xf>
    <xf numFmtId="167" fontId="12" fillId="0" borderId="232" xfId="3" applyNumberFormat="1" applyFont="1" applyFill="1" applyBorder="1" applyAlignment="1" applyProtection="1">
      <alignment horizontal="right" vertical="center"/>
      <protection locked="0"/>
    </xf>
    <xf numFmtId="167" fontId="94" fillId="25" borderId="232" xfId="3" applyNumberFormat="1" applyFont="1" applyFill="1" applyBorder="1" applyAlignment="1" applyProtection="1">
      <alignment horizontal="right" vertical="center"/>
      <protection locked="0"/>
    </xf>
    <xf numFmtId="0" fontId="132" fillId="24" borderId="232" xfId="0" applyFont="1" applyFill="1" applyBorder="1" applyAlignment="1" applyProtection="1">
      <alignment horizontal="left"/>
      <protection locked="0"/>
    </xf>
    <xf numFmtId="43" fontId="17" fillId="0" borderId="232" xfId="3" applyFont="1" applyFill="1" applyBorder="1" applyAlignment="1" applyProtection="1">
      <alignment vertical="center" wrapText="1"/>
      <protection locked="0"/>
    </xf>
    <xf numFmtId="0" fontId="128" fillId="26" borderId="232" xfId="0" applyFont="1" applyFill="1" applyBorder="1" applyAlignment="1">
      <alignment horizontal="center" vertical="center"/>
    </xf>
    <xf numFmtId="0" fontId="128" fillId="0" borderId="232" xfId="0" applyFont="1" applyBorder="1" applyAlignment="1" applyProtection="1">
      <alignment horizontal="center"/>
      <protection locked="0"/>
    </xf>
    <xf numFmtId="0" fontId="132" fillId="0" borderId="232" xfId="0" applyFont="1" applyBorder="1" applyProtection="1">
      <protection locked="0"/>
    </xf>
    <xf numFmtId="167" fontId="17" fillId="41" borderId="232" xfId="15" applyNumberFormat="1" applyFont="1" applyFill="1" applyBorder="1" applyAlignment="1" applyProtection="1">
      <alignment horizontal="center" vertical="center" wrapText="1"/>
      <protection locked="0"/>
    </xf>
    <xf numFmtId="0" fontId="9" fillId="4" borderId="232" xfId="2" applyFont="1" applyFill="1" applyBorder="1" applyAlignment="1" applyProtection="1">
      <alignment horizontal="left" vertical="center" wrapText="1"/>
      <protection locked="0"/>
    </xf>
    <xf numFmtId="0" fontId="9" fillId="4" borderId="232" xfId="2" applyFont="1" applyFill="1" applyBorder="1" applyAlignment="1" applyProtection="1">
      <alignment horizontal="left" vertical="center"/>
      <protection locked="0"/>
    </xf>
    <xf numFmtId="0" fontId="12" fillId="0" borderId="232" xfId="2" applyFont="1" applyBorder="1" applyAlignment="1" applyProtection="1">
      <alignment vertical="center"/>
      <protection locked="0"/>
    </xf>
    <xf numFmtId="0" fontId="87" fillId="0" borderId="232" xfId="0" applyFont="1" applyBorder="1" applyAlignment="1">
      <alignment horizontal="left" vertical="center"/>
    </xf>
    <xf numFmtId="0" fontId="87" fillId="25" borderId="232" xfId="0" applyFont="1" applyFill="1" applyBorder="1" applyAlignment="1">
      <alignment horizontal="right" vertical="center"/>
    </xf>
    <xf numFmtId="0" fontId="12" fillId="0" borderId="232" xfId="0" applyFont="1" applyBorder="1" applyAlignment="1" applyProtection="1">
      <alignment horizontal="center" vertical="top" wrapText="1"/>
      <protection locked="0"/>
    </xf>
    <xf numFmtId="0" fontId="12" fillId="0" borderId="232" xfId="0" applyFont="1" applyBorder="1" applyAlignment="1" applyProtection="1">
      <alignment vertical="top" wrapText="1"/>
      <protection locked="0"/>
    </xf>
    <xf numFmtId="0" fontId="132" fillId="0" borderId="232" xfId="0" applyFont="1" applyBorder="1" applyAlignment="1" applyProtection="1">
      <alignment horizontal="center" vertical="center"/>
      <protection locked="0"/>
    </xf>
    <xf numFmtId="0" fontId="132" fillId="0" borderId="232" xfId="0" applyFont="1" applyBorder="1" applyAlignment="1" applyProtection="1">
      <alignment horizontal="center"/>
      <protection locked="0"/>
    </xf>
    <xf numFmtId="167" fontId="9" fillId="42" borderId="232" xfId="3" applyNumberFormat="1" applyFont="1" applyFill="1" applyBorder="1" applyAlignment="1" applyProtection="1">
      <alignment horizontal="right" vertical="center"/>
      <protection locked="0"/>
    </xf>
    <xf numFmtId="0" fontId="87" fillId="0" borderId="232" xfId="0" applyFont="1" applyBorder="1" applyAlignment="1" applyProtection="1">
      <alignment horizontal="center" vertical="center"/>
      <protection locked="0"/>
    </xf>
    <xf numFmtId="167" fontId="12" fillId="42" borderId="232" xfId="3" applyNumberFormat="1" applyFont="1" applyFill="1" applyBorder="1" applyAlignment="1" applyProtection="1">
      <alignment horizontal="right" vertical="center"/>
      <protection locked="0"/>
    </xf>
    <xf numFmtId="0" fontId="9" fillId="4" borderId="231" xfId="2" applyFont="1" applyFill="1" applyBorder="1" applyAlignment="1" applyProtection="1">
      <alignment wrapText="1"/>
      <protection locked="0"/>
    </xf>
    <xf numFmtId="0" fontId="132" fillId="70" borderId="231" xfId="0" applyFont="1" applyFill="1" applyBorder="1" applyAlignment="1" applyProtection="1">
      <alignment vertical="center"/>
      <protection locked="0"/>
    </xf>
    <xf numFmtId="0" fontId="95" fillId="5" borderId="231" xfId="0" applyFont="1" applyFill="1" applyBorder="1" applyAlignment="1" applyProtection="1">
      <alignment vertical="center" wrapText="1"/>
      <protection locked="0"/>
    </xf>
    <xf numFmtId="43" fontId="4" fillId="2" borderId="231" xfId="3" applyFont="1" applyFill="1" applyBorder="1" applyAlignment="1" applyProtection="1">
      <alignment horizontal="left"/>
      <protection locked="0"/>
    </xf>
    <xf numFmtId="43" fontId="4" fillId="2" borderId="231" xfId="3" applyFont="1" applyFill="1" applyBorder="1" applyAlignment="1" applyProtection="1">
      <alignment horizontal="left" vertical="center" wrapText="1"/>
      <protection locked="0"/>
    </xf>
    <xf numFmtId="0" fontId="9" fillId="4" borderId="231" xfId="2" applyFont="1" applyFill="1" applyBorder="1" applyAlignment="1" applyProtection="1">
      <alignment horizontal="left" vertical="center"/>
      <protection locked="0"/>
    </xf>
    <xf numFmtId="1" fontId="17" fillId="0" borderId="231" xfId="7" applyNumberFormat="1" applyFont="1" applyBorder="1" applyAlignment="1" applyProtection="1">
      <alignment vertical="center"/>
      <protection locked="0"/>
    </xf>
    <xf numFmtId="0" fontId="33" fillId="0" borderId="231" xfId="0" applyFont="1" applyBorder="1" applyAlignment="1" applyProtection="1">
      <alignment horizontal="left" vertical="center" wrapText="1"/>
      <protection locked="0"/>
    </xf>
    <xf numFmtId="0" fontId="33" fillId="0" borderId="231" xfId="0" applyFont="1" applyBorder="1" applyAlignment="1" applyProtection="1">
      <alignment horizontal="center" vertical="center" wrapText="1"/>
      <protection locked="0"/>
    </xf>
    <xf numFmtId="0" fontId="128" fillId="70" borderId="234" xfId="0" applyFont="1" applyFill="1" applyBorder="1" applyAlignment="1">
      <alignment horizontal="center" vertical="center"/>
    </xf>
    <xf numFmtId="167" fontId="139" fillId="0" borderId="233" xfId="3" applyNumberFormat="1" applyFont="1" applyBorder="1" applyAlignment="1" applyProtection="1">
      <alignment horizontal="left" vertical="center"/>
      <protection locked="0"/>
    </xf>
    <xf numFmtId="167" fontId="139" fillId="70" borderId="233" xfId="3" applyNumberFormat="1" applyFont="1" applyFill="1" applyBorder="1" applyAlignment="1" applyProtection="1">
      <alignment horizontal="right" vertical="center"/>
      <protection locked="0"/>
    </xf>
    <xf numFmtId="167" fontId="139" fillId="70" borderId="233" xfId="3" applyNumberFormat="1" applyFont="1" applyFill="1" applyBorder="1" applyAlignment="1" applyProtection="1">
      <alignment vertical="center"/>
      <protection locked="0"/>
    </xf>
    <xf numFmtId="0" fontId="132" fillId="70" borderId="233" xfId="0" applyFont="1" applyFill="1" applyBorder="1" applyAlignment="1" applyProtection="1">
      <alignment horizontal="right" vertical="center"/>
      <protection locked="0"/>
    </xf>
    <xf numFmtId="0" fontId="9" fillId="11" borderId="235" xfId="2" applyFont="1" applyFill="1" applyBorder="1" applyAlignment="1" applyProtection="1">
      <alignment horizontal="center" wrapText="1"/>
      <protection locked="0"/>
    </xf>
    <xf numFmtId="0" fontId="128" fillId="66" borderId="234" xfId="0" applyFont="1" applyFill="1" applyBorder="1" applyAlignment="1">
      <alignment horizontal="center" vertical="center"/>
    </xf>
    <xf numFmtId="0" fontId="132" fillId="26" borderId="234" xfId="0" applyFont="1" applyFill="1" applyBorder="1" applyAlignment="1" applyProtection="1">
      <alignment horizontal="right" vertical="center"/>
      <protection locked="0"/>
    </xf>
    <xf numFmtId="166" fontId="95" fillId="5" borderId="235" xfId="3" applyNumberFormat="1" applyFont="1" applyFill="1" applyBorder="1" applyAlignment="1" applyProtection="1">
      <alignment horizontal="center" vertical="center"/>
      <protection locked="0"/>
    </xf>
    <xf numFmtId="0" fontId="132" fillId="26" borderId="234" xfId="0" applyFont="1" applyFill="1" applyBorder="1" applyAlignment="1" applyProtection="1">
      <alignment vertical="center"/>
      <protection locked="0"/>
    </xf>
    <xf numFmtId="0" fontId="87" fillId="0" borderId="233" xfId="0" applyFont="1" applyBorder="1" applyAlignment="1">
      <alignment horizontal="left" vertical="center"/>
    </xf>
    <xf numFmtId="167" fontId="33" fillId="0" borderId="236" xfId="3" applyNumberFormat="1" applyFont="1" applyFill="1" applyBorder="1" applyAlignment="1" applyProtection="1">
      <alignment vertical="center"/>
      <protection locked="0"/>
    </xf>
    <xf numFmtId="167" fontId="33" fillId="0" borderId="237" xfId="3" applyNumberFormat="1" applyFont="1" applyFill="1" applyBorder="1" applyAlignment="1" applyProtection="1">
      <alignment vertical="center"/>
      <protection locked="0"/>
    </xf>
    <xf numFmtId="167" fontId="33" fillId="0" borderId="236" xfId="3" applyNumberFormat="1" applyFont="1" applyFill="1" applyBorder="1" applyAlignment="1" applyProtection="1">
      <alignment horizontal="center" vertical="center" wrapText="1"/>
      <protection locked="0"/>
    </xf>
    <xf numFmtId="167" fontId="33" fillId="0" borderId="237" xfId="3" applyNumberFormat="1" applyFont="1" applyFill="1" applyBorder="1" applyAlignment="1" applyProtection="1">
      <alignment horizontal="center" vertical="center" wrapText="1"/>
      <protection locked="0"/>
    </xf>
    <xf numFmtId="0" fontId="87" fillId="0" borderId="238" xfId="0" applyFont="1" applyBorder="1" applyAlignment="1" applyProtection="1">
      <alignment vertical="center"/>
      <protection locked="0"/>
    </xf>
    <xf numFmtId="0" fontId="128" fillId="0" borderId="238" xfId="0" applyFont="1" applyBorder="1" applyAlignment="1" applyProtection="1">
      <alignment horizontal="center" vertical="center"/>
      <protection locked="0"/>
    </xf>
    <xf numFmtId="0" fontId="84" fillId="0" borderId="238" xfId="0" applyFont="1" applyBorder="1" applyAlignment="1" applyProtection="1">
      <alignment horizontal="center" vertical="center"/>
      <protection locked="0"/>
    </xf>
    <xf numFmtId="0" fontId="132" fillId="0" borderId="238" xfId="0" applyFont="1" applyBorder="1" applyAlignment="1" applyProtection="1">
      <alignment vertical="center"/>
      <protection locked="0"/>
    </xf>
    <xf numFmtId="0" fontId="132" fillId="0" borderId="238" xfId="0" applyFont="1" applyBorder="1" applyAlignment="1" applyProtection="1">
      <alignment horizontal="center" vertical="center"/>
      <protection locked="0"/>
    </xf>
    <xf numFmtId="167" fontId="12" fillId="0" borderId="239" xfId="8" applyNumberFormat="1" applyFont="1" applyFill="1" applyBorder="1" applyAlignment="1" applyProtection="1">
      <alignment horizontal="center" vertical="center"/>
      <protection locked="0"/>
    </xf>
    <xf numFmtId="167" fontId="12" fillId="0" borderId="239" xfId="2" applyNumberFormat="1" applyFont="1" applyBorder="1" applyAlignment="1" applyProtection="1">
      <alignment horizontal="center"/>
      <protection locked="0"/>
    </xf>
    <xf numFmtId="167" fontId="12" fillId="0" borderId="240" xfId="2" applyNumberFormat="1" applyFont="1" applyBorder="1" applyAlignment="1" applyProtection="1">
      <alignment horizontal="center"/>
      <protection locked="0"/>
    </xf>
    <xf numFmtId="0" fontId="128" fillId="70" borderId="241" xfId="0" applyFont="1" applyFill="1" applyBorder="1" applyAlignment="1" applyProtection="1">
      <alignment horizontal="center" vertical="center"/>
      <protection locked="0"/>
    </xf>
    <xf numFmtId="0" fontId="128" fillId="70" borderId="241" xfId="0" applyFont="1" applyFill="1" applyBorder="1" applyAlignment="1" applyProtection="1">
      <alignment horizontal="right" vertical="center"/>
      <protection locked="0"/>
    </xf>
    <xf numFmtId="167" fontId="139" fillId="0" borderId="240" xfId="3" applyNumberFormat="1" applyFont="1" applyFill="1" applyBorder="1" applyAlignment="1" applyProtection="1">
      <alignment vertical="center" wrapText="1"/>
      <protection locked="0"/>
    </xf>
    <xf numFmtId="167" fontId="139" fillId="0" borderId="242" xfId="3" applyNumberFormat="1" applyFont="1" applyFill="1" applyBorder="1" applyAlignment="1" applyProtection="1">
      <alignment vertical="center" wrapText="1"/>
      <protection locked="0"/>
    </xf>
    <xf numFmtId="167" fontId="139" fillId="0" borderId="243" xfId="3" applyNumberFormat="1" applyFont="1" applyFill="1" applyBorder="1" applyAlignment="1" applyProtection="1">
      <alignment vertical="center" wrapText="1"/>
      <protection locked="0"/>
    </xf>
    <xf numFmtId="0" fontId="132" fillId="70" borderId="238" xfId="0" applyFont="1" applyFill="1" applyBorder="1" applyAlignment="1" applyProtection="1">
      <alignment horizontal="center" vertical="center"/>
      <protection locked="0"/>
    </xf>
    <xf numFmtId="0" fontId="126" fillId="0" borderId="238" xfId="0" applyFont="1" applyBorder="1" applyAlignment="1" applyProtection="1">
      <alignment horizontal="center" vertical="center"/>
      <protection locked="0"/>
    </xf>
    <xf numFmtId="0" fontId="4" fillId="4" borderId="241" xfId="2" applyFont="1" applyFill="1" applyBorder="1" applyAlignment="1" applyProtection="1">
      <alignment wrapText="1"/>
      <protection locked="0"/>
    </xf>
    <xf numFmtId="0" fontId="12" fillId="0" borderId="241" xfId="0" applyFont="1" applyBorder="1"/>
    <xf numFmtId="167" fontId="12" fillId="0" borderId="238" xfId="8" applyNumberFormat="1" applyFont="1" applyFill="1" applyBorder="1" applyAlignment="1" applyProtection="1">
      <alignment horizontal="right" vertical="center"/>
      <protection locked="0"/>
    </xf>
    <xf numFmtId="167" fontId="12" fillId="25" borderId="238" xfId="8" applyNumberFormat="1" applyFont="1" applyFill="1" applyBorder="1" applyAlignment="1" applyProtection="1">
      <alignment horizontal="right" vertical="center"/>
      <protection locked="0"/>
    </xf>
    <xf numFmtId="0" fontId="105" fillId="0" borderId="238" xfId="0" applyFont="1" applyBorder="1" applyAlignment="1" applyProtection="1">
      <alignment horizontal="center" vertical="center"/>
      <protection locked="0"/>
    </xf>
    <xf numFmtId="0" fontId="128" fillId="0" borderId="238" xfId="0" applyFont="1" applyBorder="1" applyAlignment="1" applyProtection="1">
      <alignment vertical="center"/>
      <protection locked="0"/>
    </xf>
    <xf numFmtId="166" fontId="12" fillId="0" borderId="240" xfId="3" applyNumberFormat="1" applyFont="1" applyFill="1" applyBorder="1" applyAlignment="1" applyProtection="1">
      <alignment vertical="center"/>
      <protection locked="0"/>
    </xf>
    <xf numFmtId="166" fontId="12" fillId="0" borderId="242" xfId="3" applyNumberFormat="1" applyFont="1" applyFill="1" applyBorder="1" applyAlignment="1" applyProtection="1">
      <alignment vertical="center"/>
      <protection locked="0"/>
    </xf>
    <xf numFmtId="166" fontId="12" fillId="0" borderId="243" xfId="0" applyNumberFormat="1" applyFont="1" applyBorder="1" applyAlignment="1" applyProtection="1">
      <alignment vertical="center"/>
      <protection locked="0"/>
    </xf>
    <xf numFmtId="0" fontId="12" fillId="0" borderId="241" xfId="7" applyFont="1" applyBorder="1" applyAlignment="1" applyProtection="1">
      <alignment vertical="center" wrapText="1"/>
      <protection locked="0"/>
    </xf>
    <xf numFmtId="166" fontId="12" fillId="0" borderId="243" xfId="3" applyNumberFormat="1" applyFont="1" applyFill="1" applyBorder="1" applyAlignment="1" applyProtection="1">
      <alignment vertical="center"/>
      <protection locked="0"/>
    </xf>
    <xf numFmtId="166" fontId="12" fillId="0" borderId="242" xfId="3" applyNumberFormat="1" applyFont="1" applyFill="1" applyBorder="1" applyAlignment="1" applyProtection="1">
      <alignment horizontal="right" vertical="center"/>
      <protection locked="0"/>
    </xf>
    <xf numFmtId="166" fontId="12" fillId="0" borderId="238" xfId="7" applyNumberFormat="1" applyFont="1" applyBorder="1" applyAlignment="1" applyProtection="1">
      <alignment vertical="center"/>
      <protection locked="0"/>
    </xf>
    <xf numFmtId="166" fontId="9" fillId="0" borderId="244" xfId="3" applyNumberFormat="1" applyFont="1" applyFill="1" applyBorder="1" applyAlignment="1" applyProtection="1">
      <alignment vertical="center"/>
      <protection locked="0"/>
    </xf>
    <xf numFmtId="166" fontId="95" fillId="3" borderId="244" xfId="3" applyNumberFormat="1" applyFont="1" applyFill="1" applyBorder="1" applyAlignment="1" applyProtection="1">
      <alignment horizontal="center" vertical="center" wrapText="1"/>
      <protection locked="0"/>
    </xf>
    <xf numFmtId="0" fontId="9" fillId="4" borderId="241" xfId="0" applyFont="1" applyFill="1" applyBorder="1" applyAlignment="1" applyProtection="1">
      <alignment horizontal="left" wrapText="1"/>
      <protection locked="0"/>
    </xf>
    <xf numFmtId="167" fontId="132" fillId="25" borderId="238" xfId="0" applyNumberFormat="1" applyFont="1" applyFill="1" applyBorder="1" applyAlignment="1" applyProtection="1">
      <alignment horizontal="center" vertical="center"/>
      <protection locked="0"/>
    </xf>
    <xf numFmtId="167" fontId="194" fillId="25" borderId="238" xfId="0" applyNumberFormat="1" applyFont="1" applyFill="1" applyBorder="1" applyAlignment="1" applyProtection="1">
      <alignment horizontal="center" vertical="center"/>
      <protection locked="0"/>
    </xf>
    <xf numFmtId="43" fontId="4" fillId="4" borderId="241" xfId="3" applyFont="1" applyFill="1" applyBorder="1" applyAlignment="1" applyProtection="1">
      <alignment horizontal="left" wrapText="1"/>
      <protection locked="0"/>
    </xf>
    <xf numFmtId="0" fontId="128" fillId="24" borderId="238" xfId="0" applyFont="1" applyFill="1" applyBorder="1" applyAlignment="1" applyProtection="1">
      <alignment horizontal="center" vertical="center"/>
      <protection locked="0"/>
    </xf>
    <xf numFmtId="0" fontId="9" fillId="3" borderId="244" xfId="0" applyFont="1" applyFill="1" applyBorder="1" applyAlignment="1" applyProtection="1">
      <alignment horizontal="center" textRotation="90" wrapText="1"/>
      <protection locked="0"/>
    </xf>
    <xf numFmtId="167" fontId="12" fillId="0" borderId="244" xfId="16" applyNumberFormat="1" applyFont="1" applyFill="1" applyBorder="1" applyAlignment="1" applyProtection="1">
      <alignment vertical="center" wrapText="1"/>
      <protection locked="0"/>
    </xf>
    <xf numFmtId="167" fontId="12" fillId="0" borderId="240" xfId="16" applyNumberFormat="1" applyFont="1" applyFill="1" applyBorder="1" applyAlignment="1" applyProtection="1">
      <alignment vertical="center" wrapText="1"/>
      <protection locked="0"/>
    </xf>
    <xf numFmtId="167" fontId="12" fillId="0" borderId="242" xfId="16" applyNumberFormat="1" applyFont="1" applyFill="1" applyBorder="1" applyAlignment="1" applyProtection="1">
      <alignment vertical="center" wrapText="1"/>
      <protection locked="0"/>
    </xf>
    <xf numFmtId="167" fontId="12" fillId="0" borderId="243" xfId="0" applyNumberFormat="1" applyFont="1" applyBorder="1" applyAlignment="1" applyProtection="1">
      <alignment vertical="center" wrapText="1"/>
      <protection locked="0"/>
    </xf>
    <xf numFmtId="43" fontId="21" fillId="24" borderId="241" xfId="3" applyFont="1" applyFill="1" applyBorder="1" applyAlignment="1" applyProtection="1">
      <alignment vertical="center" wrapText="1"/>
      <protection locked="0"/>
    </xf>
    <xf numFmtId="43" fontId="17" fillId="0" borderId="241" xfId="3" applyFont="1" applyFill="1" applyBorder="1" applyAlignment="1" applyProtection="1">
      <alignment vertical="center" wrapText="1"/>
      <protection locked="0"/>
    </xf>
    <xf numFmtId="167" fontId="17" fillId="0" borderId="240" xfId="16" applyNumberFormat="1" applyFont="1" applyFill="1" applyBorder="1" applyAlignment="1" applyProtection="1">
      <alignment vertical="center" wrapText="1"/>
      <protection locked="0"/>
    </xf>
    <xf numFmtId="167" fontId="17" fillId="0" borderId="242" xfId="16" applyNumberFormat="1" applyFont="1" applyFill="1" applyBorder="1" applyAlignment="1" applyProtection="1">
      <alignment vertical="center" wrapText="1"/>
      <protection locked="0"/>
    </xf>
    <xf numFmtId="167" fontId="17" fillId="0" borderId="243" xfId="0" applyNumberFormat="1" applyFont="1" applyBorder="1" applyAlignment="1" applyProtection="1">
      <alignment vertical="center" wrapText="1"/>
      <protection locked="0"/>
    </xf>
    <xf numFmtId="167" fontId="17" fillId="24" borderId="242" xfId="16" applyNumberFormat="1" applyFont="1" applyFill="1" applyBorder="1" applyAlignment="1" applyProtection="1">
      <alignment vertical="center" wrapText="1"/>
      <protection locked="0"/>
    </xf>
    <xf numFmtId="167" fontId="17" fillId="24" borderId="240" xfId="16" applyNumberFormat="1" applyFont="1" applyFill="1" applyBorder="1" applyAlignment="1" applyProtection="1">
      <alignment vertical="center" wrapText="1"/>
      <protection locked="0"/>
    </xf>
    <xf numFmtId="167" fontId="17" fillId="24" borderId="243" xfId="0" applyNumberFormat="1" applyFont="1" applyFill="1" applyBorder="1" applyAlignment="1" applyProtection="1">
      <alignment vertical="center" wrapText="1"/>
      <protection locked="0"/>
    </xf>
    <xf numFmtId="43" fontId="4" fillId="24" borderId="241" xfId="3" applyFont="1" applyFill="1" applyBorder="1" applyAlignment="1" applyProtection="1">
      <alignment vertical="center" wrapText="1"/>
      <protection locked="0"/>
    </xf>
    <xf numFmtId="167" fontId="14" fillId="8" borderId="238" xfId="17" applyNumberFormat="1" applyFont="1" applyFill="1" applyBorder="1" applyAlignment="1" applyProtection="1">
      <alignment horizontal="right" vertical="center"/>
      <protection locked="0"/>
    </xf>
    <xf numFmtId="167" fontId="5" fillId="18" borderId="238" xfId="3" applyNumberFormat="1" applyFont="1" applyFill="1" applyBorder="1" applyAlignment="1" applyProtection="1">
      <protection locked="0"/>
    </xf>
    <xf numFmtId="166" fontId="61" fillId="0" borderId="238" xfId="20" applyNumberFormat="1" applyFont="1" applyBorder="1" applyProtection="1">
      <protection locked="0"/>
    </xf>
    <xf numFmtId="0" fontId="17" fillId="0" borderId="241" xfId="22" applyFont="1" applyBorder="1" applyAlignment="1" applyProtection="1">
      <alignment vertical="center" wrapText="1"/>
      <protection locked="0"/>
    </xf>
    <xf numFmtId="167" fontId="17" fillId="0" borderId="238" xfId="3" applyNumberFormat="1" applyFont="1" applyBorder="1" applyAlignment="1" applyProtection="1">
      <alignment vertical="center"/>
      <protection locked="0"/>
    </xf>
    <xf numFmtId="167" fontId="12" fillId="0" borderId="245" xfId="2" applyNumberFormat="1" applyFont="1" applyBorder="1" applyAlignment="1" applyProtection="1">
      <alignment horizontal="center"/>
      <protection locked="0"/>
    </xf>
    <xf numFmtId="167" fontId="139" fillId="0" borderId="245" xfId="3" applyNumberFormat="1" applyFont="1" applyFill="1" applyBorder="1" applyAlignment="1" applyProtection="1">
      <alignment vertical="center" wrapText="1"/>
      <protection locked="0"/>
    </xf>
    <xf numFmtId="167" fontId="139" fillId="0" borderId="244" xfId="3" applyNumberFormat="1" applyFont="1" applyFill="1" applyBorder="1" applyAlignment="1" applyProtection="1">
      <alignment vertical="center" wrapText="1"/>
      <protection locked="0"/>
    </xf>
    <xf numFmtId="166" fontId="12" fillId="0" borderId="245" xfId="3" applyNumberFormat="1" applyFont="1" applyFill="1" applyBorder="1" applyAlignment="1" applyProtection="1">
      <alignment vertical="center"/>
      <protection locked="0"/>
    </xf>
    <xf numFmtId="166" fontId="9" fillId="0" borderId="245" xfId="3" applyNumberFormat="1" applyFont="1" applyFill="1" applyBorder="1" applyAlignment="1" applyProtection="1">
      <alignment vertical="center"/>
      <protection locked="0"/>
    </xf>
    <xf numFmtId="167" fontId="12" fillId="0" borderId="245" xfId="3" applyNumberFormat="1" applyFont="1" applyFill="1" applyBorder="1" applyAlignment="1" applyProtection="1">
      <alignment horizontal="right" vertical="center"/>
      <protection locked="0"/>
    </xf>
    <xf numFmtId="167" fontId="9" fillId="37" borderId="245" xfId="3" applyNumberFormat="1" applyFont="1" applyFill="1" applyBorder="1" applyAlignment="1" applyProtection="1">
      <alignment horizontal="right" vertical="center"/>
      <protection locked="0"/>
    </xf>
    <xf numFmtId="0" fontId="9" fillId="3" borderId="247" xfId="0" applyFont="1" applyFill="1" applyBorder="1" applyAlignment="1" applyProtection="1">
      <alignment horizontal="center" textRotation="90" wrapText="1"/>
      <protection locked="0"/>
    </xf>
    <xf numFmtId="167" fontId="12" fillId="0" borderId="245" xfId="16" applyNumberFormat="1" applyFont="1" applyFill="1" applyBorder="1" applyAlignment="1" applyProtection="1">
      <alignment vertical="center" wrapText="1"/>
      <protection locked="0"/>
    </xf>
    <xf numFmtId="167" fontId="17" fillId="0" borderId="245" xfId="16" applyNumberFormat="1" applyFont="1" applyFill="1" applyBorder="1" applyAlignment="1" applyProtection="1">
      <alignment vertical="center" wrapText="1"/>
      <protection locked="0"/>
    </xf>
    <xf numFmtId="167" fontId="17" fillId="24" borderId="245" xfId="16" applyNumberFormat="1" applyFont="1" applyFill="1" applyBorder="1" applyAlignment="1" applyProtection="1">
      <alignment vertical="center" wrapText="1"/>
      <protection locked="0"/>
    </xf>
    <xf numFmtId="0" fontId="7" fillId="2" borderId="248" xfId="0" applyFont="1" applyFill="1" applyBorder="1" applyAlignment="1" applyProtection="1">
      <alignment horizontal="left" vertical="center" wrapText="1"/>
      <protection locked="0"/>
    </xf>
    <xf numFmtId="0" fontId="9" fillId="3" borderId="249" xfId="0" applyFont="1" applyFill="1" applyBorder="1" applyAlignment="1" applyProtection="1">
      <alignment horizontal="center" textRotation="90" wrapText="1"/>
      <protection locked="0"/>
    </xf>
    <xf numFmtId="0" fontId="132" fillId="26" borderId="248" xfId="0" applyFont="1" applyFill="1" applyBorder="1" applyAlignment="1" applyProtection="1">
      <alignment vertical="center"/>
      <protection locked="0"/>
    </xf>
    <xf numFmtId="1" fontId="17" fillId="0" borderId="248" xfId="7" applyNumberFormat="1" applyFont="1" applyBorder="1" applyAlignment="1" applyProtection="1">
      <alignment vertical="center"/>
      <protection locked="0"/>
    </xf>
    <xf numFmtId="0" fontId="29" fillId="0" borderId="252" xfId="0" applyFont="1" applyBorder="1" applyAlignment="1">
      <alignment horizontal="left" vertical="center"/>
    </xf>
    <xf numFmtId="0" fontId="29" fillId="0" borderId="252" xfId="0" applyFont="1" applyBorder="1" applyAlignment="1">
      <alignment horizontal="center" vertical="center"/>
    </xf>
    <xf numFmtId="0" fontId="12" fillId="0" borderId="252" xfId="2" applyFont="1" applyBorder="1" applyAlignment="1">
      <alignment horizontal="left" vertical="center" wrapText="1"/>
    </xf>
    <xf numFmtId="0" fontId="12" fillId="0" borderId="252" xfId="2" applyFont="1" applyBorder="1" applyAlignment="1">
      <alignment horizontal="center" vertical="center" wrapText="1"/>
    </xf>
    <xf numFmtId="0" fontId="17" fillId="0" borderId="252" xfId="0" applyFont="1" applyBorder="1" applyAlignment="1" applyProtection="1">
      <alignment wrapText="1"/>
      <protection locked="0"/>
    </xf>
    <xf numFmtId="0" fontId="17" fillId="0" borderId="252" xfId="0" applyFont="1" applyBorder="1" applyAlignment="1" applyProtection="1">
      <alignment horizontal="center" wrapText="1"/>
      <protection locked="0"/>
    </xf>
    <xf numFmtId="0" fontId="0" fillId="0" borderId="252" xfId="0" applyBorder="1"/>
    <xf numFmtId="166" fontId="0" fillId="0" borderId="252" xfId="31" applyNumberFormat="1" applyFont="1" applyBorder="1"/>
    <xf numFmtId="166" fontId="0" fillId="0" borderId="253" xfId="31" applyNumberFormat="1" applyFont="1" applyBorder="1"/>
    <xf numFmtId="0" fontId="2" fillId="26" borderId="252" xfId="0" applyFont="1" applyFill="1" applyBorder="1"/>
    <xf numFmtId="166" fontId="2" fillId="26" borderId="252" xfId="31" applyNumberFormat="1" applyFont="1" applyFill="1" applyBorder="1"/>
    <xf numFmtId="166" fontId="2" fillId="26" borderId="253" xfId="31" applyNumberFormat="1" applyFont="1" applyFill="1" applyBorder="1"/>
    <xf numFmtId="0" fontId="2" fillId="44" borderId="252" xfId="0" applyFont="1" applyFill="1" applyBorder="1"/>
    <xf numFmtId="166" fontId="2" fillId="44" borderId="252" xfId="31" applyNumberFormat="1" applyFont="1" applyFill="1" applyBorder="1"/>
    <xf numFmtId="166" fontId="2" fillId="44" borderId="253" xfId="31" applyNumberFormat="1" applyFont="1" applyFill="1" applyBorder="1"/>
    <xf numFmtId="0" fontId="2" fillId="42" borderId="252" xfId="0" applyFont="1" applyFill="1" applyBorder="1"/>
    <xf numFmtId="166" fontId="2" fillId="42" borderId="252" xfId="31" applyNumberFormat="1" applyFont="1" applyFill="1" applyBorder="1"/>
    <xf numFmtId="166" fontId="2" fillId="42" borderId="253" xfId="31" applyNumberFormat="1" applyFont="1" applyFill="1" applyBorder="1"/>
    <xf numFmtId="166" fontId="0" fillId="60" borderId="252" xfId="31" applyNumberFormat="1" applyFont="1" applyFill="1" applyBorder="1"/>
    <xf numFmtId="0" fontId="0" fillId="60" borderId="252" xfId="0" applyFill="1" applyBorder="1"/>
    <xf numFmtId="0" fontId="51" fillId="31" borderId="257" xfId="27" applyFont="1" applyFill="1" applyBorder="1" applyAlignment="1" applyProtection="1">
      <alignment horizontal="center" vertical="center" wrapText="1"/>
      <protection locked="0"/>
    </xf>
    <xf numFmtId="0" fontId="22" fillId="11" borderId="258" xfId="27" applyFont="1" applyFill="1" applyBorder="1" applyAlignment="1" applyProtection="1">
      <alignment horizontal="center" vertical="center" wrapText="1"/>
      <protection locked="0"/>
    </xf>
    <xf numFmtId="0" fontId="22" fillId="11" borderId="259" xfId="27" applyFont="1" applyFill="1" applyBorder="1" applyAlignment="1" applyProtection="1">
      <alignment horizontal="center" vertical="center" wrapText="1"/>
      <protection locked="0"/>
    </xf>
    <xf numFmtId="0" fontId="22" fillId="11" borderId="257" xfId="27" applyFont="1" applyFill="1" applyBorder="1" applyAlignment="1" applyProtection="1">
      <alignment horizontal="center" vertical="center" wrapText="1"/>
      <protection locked="0"/>
    </xf>
    <xf numFmtId="0" fontId="22" fillId="2" borderId="260" xfId="27" applyFont="1" applyFill="1" applyBorder="1" applyAlignment="1" applyProtection="1">
      <alignment horizontal="center" vertical="center" wrapText="1"/>
      <protection locked="0"/>
    </xf>
    <xf numFmtId="0" fontId="22" fillId="2" borderId="259" xfId="27" applyFont="1" applyFill="1" applyBorder="1" applyAlignment="1" applyProtection="1">
      <alignment horizontal="center" vertical="center" wrapText="1"/>
      <protection locked="0"/>
    </xf>
    <xf numFmtId="0" fontId="22" fillId="2" borderId="261" xfId="27" applyFont="1" applyFill="1" applyBorder="1" applyAlignment="1" applyProtection="1">
      <alignment horizontal="center" vertical="center" wrapText="1"/>
      <protection locked="0"/>
    </xf>
    <xf numFmtId="0" fontId="22" fillId="2" borderId="257" xfId="27" applyFont="1" applyFill="1" applyBorder="1" applyAlignment="1" applyProtection="1">
      <alignment horizontal="center" vertical="center" wrapText="1"/>
      <protection locked="0"/>
    </xf>
    <xf numFmtId="0" fontId="22" fillId="30" borderId="260" xfId="27" applyFont="1" applyFill="1" applyBorder="1" applyAlignment="1" applyProtection="1">
      <alignment horizontal="center" vertical="center" wrapText="1"/>
      <protection locked="0"/>
    </xf>
    <xf numFmtId="0" fontId="22" fillId="30" borderId="259" xfId="27" applyFont="1" applyFill="1" applyBorder="1" applyAlignment="1" applyProtection="1">
      <alignment horizontal="center" vertical="center" wrapText="1"/>
      <protection locked="0"/>
    </xf>
    <xf numFmtId="0" fontId="22" fillId="30" borderId="261" xfId="27" applyFont="1" applyFill="1" applyBorder="1" applyAlignment="1" applyProtection="1">
      <alignment horizontal="center" vertical="center" wrapText="1"/>
      <protection locked="0"/>
    </xf>
    <xf numFmtId="0" fontId="36" fillId="31" borderId="257" xfId="27" applyFont="1" applyFill="1" applyBorder="1" applyAlignment="1" applyProtection="1">
      <alignment horizontal="center" vertical="center" wrapText="1"/>
      <protection locked="0"/>
    </xf>
    <xf numFmtId="0" fontId="22" fillId="11" borderId="258" xfId="27" applyFont="1" applyFill="1" applyBorder="1" applyAlignment="1" applyProtection="1">
      <alignment horizontal="center" vertical="center" wrapText="1" readingOrder="1"/>
      <protection locked="0"/>
    </xf>
    <xf numFmtId="0" fontId="22" fillId="11" borderId="259" xfId="27" applyFont="1" applyFill="1" applyBorder="1" applyAlignment="1" applyProtection="1">
      <alignment horizontal="center" vertical="center" wrapText="1" readingOrder="1"/>
      <protection locked="0"/>
    </xf>
    <xf numFmtId="0" fontId="22" fillId="11" borderId="257" xfId="27" applyFont="1" applyFill="1" applyBorder="1" applyAlignment="1" applyProtection="1">
      <alignment horizontal="center" vertical="center" wrapText="1" readingOrder="1"/>
      <protection locked="0"/>
    </xf>
    <xf numFmtId="0" fontId="22" fillId="2" borderId="260" xfId="27" applyFont="1" applyFill="1" applyBorder="1" applyAlignment="1" applyProtection="1">
      <alignment horizontal="center" vertical="center" wrapText="1" readingOrder="1"/>
      <protection locked="0"/>
    </xf>
    <xf numFmtId="0" fontId="22" fillId="2" borderId="259" xfId="27" applyFont="1" applyFill="1" applyBorder="1" applyAlignment="1" applyProtection="1">
      <alignment horizontal="center" vertical="center" wrapText="1" readingOrder="1"/>
      <protection locked="0"/>
    </xf>
    <xf numFmtId="0" fontId="22" fillId="2" borderId="257" xfId="27" applyFont="1" applyFill="1" applyBorder="1" applyAlignment="1" applyProtection="1">
      <alignment horizontal="center" vertical="center" wrapText="1" readingOrder="1"/>
      <protection locked="0"/>
    </xf>
    <xf numFmtId="0" fontId="22" fillId="3" borderId="260" xfId="27" applyFont="1" applyFill="1" applyBorder="1" applyAlignment="1" applyProtection="1">
      <alignment horizontal="center" vertical="center" wrapText="1" readingOrder="1"/>
      <protection locked="0"/>
    </xf>
    <xf numFmtId="0" fontId="22" fillId="3" borderId="259" xfId="27" applyFont="1" applyFill="1" applyBorder="1" applyAlignment="1" applyProtection="1">
      <alignment horizontal="center" vertical="center" wrapText="1" readingOrder="1"/>
      <protection locked="0"/>
    </xf>
    <xf numFmtId="0" fontId="22" fillId="3" borderId="261" xfId="27" applyFont="1" applyFill="1" applyBorder="1" applyAlignment="1" applyProtection="1">
      <alignment horizontal="center" vertical="center" wrapText="1" readingOrder="1"/>
      <protection locked="0"/>
    </xf>
    <xf numFmtId="0" fontId="22" fillId="9" borderId="263" xfId="27" applyFont="1" applyFill="1" applyBorder="1" applyAlignment="1" applyProtection="1">
      <alignment horizontal="center" vertical="center" wrapText="1" readingOrder="1"/>
      <protection locked="0"/>
    </xf>
    <xf numFmtId="0" fontId="22" fillId="9" borderId="259" xfId="27" applyFont="1" applyFill="1" applyBorder="1" applyAlignment="1" applyProtection="1">
      <alignment horizontal="center" vertical="center" wrapText="1" readingOrder="1"/>
      <protection locked="0"/>
    </xf>
    <xf numFmtId="0" fontId="36" fillId="9" borderId="264" xfId="27" applyFont="1" applyFill="1" applyBorder="1" applyAlignment="1" applyProtection="1">
      <alignment horizontal="center" vertical="center" wrapText="1" readingOrder="1"/>
      <protection locked="0"/>
    </xf>
    <xf numFmtId="0" fontId="12" fillId="0" borderId="260" xfId="27" applyFont="1" applyBorder="1" applyAlignment="1" applyProtection="1">
      <alignment horizontal="center" vertical="center" wrapText="1" readingOrder="1"/>
      <protection locked="0"/>
    </xf>
    <xf numFmtId="0" fontId="12" fillId="0" borderId="259" xfId="27" applyFont="1" applyBorder="1" applyAlignment="1" applyProtection="1">
      <alignment horizontal="center" vertical="center" wrapText="1" readingOrder="1"/>
      <protection locked="0"/>
    </xf>
    <xf numFmtId="0" fontId="12" fillId="0" borderId="257" xfId="27" applyFont="1" applyBorder="1" applyAlignment="1" applyProtection="1">
      <alignment horizontal="center" vertical="center" wrapText="1" readingOrder="1"/>
      <protection locked="0"/>
    </xf>
    <xf numFmtId="166" fontId="22" fillId="13" borderId="252" xfId="27" applyNumberFormat="1" applyFont="1" applyFill="1" applyBorder="1" applyAlignment="1" applyProtection="1">
      <alignment vertical="center"/>
      <protection locked="0"/>
    </xf>
    <xf numFmtId="166" fontId="22" fillId="19" borderId="252" xfId="27" applyNumberFormat="1" applyFont="1" applyFill="1" applyBorder="1" applyAlignment="1" applyProtection="1">
      <alignment horizontal="center" vertical="center" wrapText="1"/>
      <protection locked="0"/>
    </xf>
    <xf numFmtId="166" fontId="22" fillId="6" borderId="252" xfId="16" applyNumberFormat="1" applyFont="1" applyFill="1" applyBorder="1" applyAlignment="1" applyProtection="1">
      <alignment horizontal="center" vertical="center" wrapText="1"/>
      <protection locked="0"/>
    </xf>
    <xf numFmtId="166" fontId="22" fillId="6" borderId="252" xfId="27" applyNumberFormat="1" applyFont="1" applyFill="1" applyBorder="1" applyAlignment="1" applyProtection="1">
      <alignment vertical="center"/>
      <protection locked="0"/>
    </xf>
    <xf numFmtId="3" fontId="22" fillId="6" borderId="252" xfId="27" applyNumberFormat="1" applyFont="1" applyFill="1" applyBorder="1" applyAlignment="1" applyProtection="1">
      <alignment vertical="center"/>
      <protection locked="0"/>
    </xf>
    <xf numFmtId="0" fontId="87" fillId="0" borderId="252" xfId="28" applyFont="1" applyBorder="1" applyAlignment="1" applyProtection="1">
      <protection locked="0"/>
    </xf>
    <xf numFmtId="3" fontId="87" fillId="0" borderId="253" xfId="28" applyNumberFormat="1" applyFont="1" applyBorder="1" applyAlignment="1" applyProtection="1">
      <protection locked="0"/>
    </xf>
    <xf numFmtId="0" fontId="106" fillId="25" borderId="252" xfId="28" applyFont="1" applyFill="1" applyBorder="1" applyAlignment="1" applyProtection="1">
      <protection locked="0"/>
    </xf>
    <xf numFmtId="3" fontId="87" fillId="11" borderId="252" xfId="28" applyNumberFormat="1" applyFont="1" applyFill="1" applyBorder="1" applyAlignment="1" applyProtection="1">
      <protection locked="0"/>
    </xf>
    <xf numFmtId="3" fontId="107" fillId="0" borderId="252" xfId="0" applyNumberFormat="1" applyFont="1" applyBorder="1"/>
    <xf numFmtId="166" fontId="78" fillId="0" borderId="256" xfId="3" applyNumberFormat="1" applyFont="1" applyBorder="1"/>
    <xf numFmtId="166" fontId="78" fillId="0" borderId="253" xfId="3" applyNumberFormat="1" applyFont="1" applyBorder="1"/>
    <xf numFmtId="43" fontId="78" fillId="0" borderId="265" xfId="3" applyFont="1" applyBorder="1"/>
    <xf numFmtId="166" fontId="78" fillId="0" borderId="260" xfId="3" applyNumberFormat="1" applyFont="1" applyBorder="1"/>
    <xf numFmtId="166" fontId="78" fillId="0" borderId="257" xfId="3" applyNumberFormat="1" applyFont="1" applyBorder="1"/>
    <xf numFmtId="166" fontId="78" fillId="0" borderId="258" xfId="3" applyNumberFormat="1" applyFont="1" applyBorder="1"/>
    <xf numFmtId="166" fontId="78" fillId="0" borderId="261" xfId="3" applyNumberFormat="1" applyFont="1" applyBorder="1"/>
    <xf numFmtId="166" fontId="78" fillId="6" borderId="265" xfId="3" applyNumberFormat="1" applyFont="1" applyFill="1" applyBorder="1"/>
    <xf numFmtId="0" fontId="2" fillId="24" borderId="258" xfId="0" applyFont="1" applyFill="1" applyBorder="1" applyAlignment="1">
      <alignment vertical="center"/>
    </xf>
    <xf numFmtId="0" fontId="2" fillId="26" borderId="259" xfId="0" applyFont="1" applyFill="1" applyBorder="1" applyAlignment="1">
      <alignment horizontal="right" vertical="center"/>
    </xf>
    <xf numFmtId="0" fontId="81" fillId="26" borderId="259" xfId="0" applyFont="1" applyFill="1" applyBorder="1" applyAlignment="1">
      <alignment horizontal="right" vertical="center" wrapText="1"/>
    </xf>
    <xf numFmtId="0" fontId="81" fillId="26" borderId="259" xfId="0" applyFont="1" applyFill="1" applyBorder="1" applyAlignment="1">
      <alignment horizontal="right" vertical="center"/>
    </xf>
    <xf numFmtId="0" fontId="81" fillId="26" borderId="261" xfId="0" applyFont="1" applyFill="1" applyBorder="1" applyAlignment="1">
      <alignment horizontal="right" vertical="center"/>
    </xf>
    <xf numFmtId="0" fontId="82" fillId="26" borderId="257" xfId="0" applyFont="1" applyFill="1" applyBorder="1" applyAlignment="1">
      <alignment horizontal="right" vertical="center"/>
    </xf>
    <xf numFmtId="0" fontId="83" fillId="27" borderId="254" xfId="0" applyFont="1" applyFill="1" applyBorder="1" applyAlignment="1">
      <alignment vertical="center"/>
    </xf>
    <xf numFmtId="0" fontId="84" fillId="27" borderId="254" xfId="0" applyFont="1" applyFill="1" applyBorder="1" applyAlignment="1">
      <alignment vertical="center"/>
    </xf>
    <xf numFmtId="0" fontId="84" fillId="27" borderId="255" xfId="0" applyFont="1" applyFill="1" applyBorder="1" applyAlignment="1">
      <alignment vertical="center"/>
    </xf>
    <xf numFmtId="0" fontId="83" fillId="28" borderId="254" xfId="0" applyFont="1" applyFill="1" applyBorder="1" applyAlignment="1">
      <alignment vertical="center"/>
    </xf>
    <xf numFmtId="0" fontId="84" fillId="28" borderId="254" xfId="0" applyFont="1" applyFill="1" applyBorder="1" applyAlignment="1">
      <alignment vertical="center"/>
    </xf>
    <xf numFmtId="0" fontId="84" fillId="28" borderId="255" xfId="0" applyFont="1" applyFill="1" applyBorder="1" applyAlignment="1">
      <alignment vertical="center"/>
    </xf>
    <xf numFmtId="0" fontId="86" fillId="0" borderId="266" xfId="0" applyFont="1" applyBorder="1" applyAlignment="1">
      <alignment vertical="center"/>
    </xf>
    <xf numFmtId="3" fontId="86" fillId="0" borderId="267" xfId="0" applyNumberFormat="1" applyFont="1" applyBorder="1" applyAlignment="1">
      <alignment vertical="center"/>
    </xf>
    <xf numFmtId="3" fontId="87" fillId="0" borderId="267" xfId="0" applyNumberFormat="1" applyFont="1" applyBorder="1" applyAlignment="1">
      <alignment vertical="center"/>
    </xf>
    <xf numFmtId="3" fontId="84" fillId="0" borderId="268" xfId="0" applyNumberFormat="1" applyFont="1" applyBorder="1" applyAlignment="1">
      <alignment vertical="center"/>
    </xf>
    <xf numFmtId="3" fontId="86" fillId="0" borderId="252" xfId="0" applyNumberFormat="1" applyFont="1" applyBorder="1" applyAlignment="1">
      <alignment vertical="center"/>
    </xf>
    <xf numFmtId="3" fontId="87" fillId="0" borderId="252" xfId="0" applyNumberFormat="1" applyFont="1" applyBorder="1" applyAlignment="1">
      <alignment vertical="center"/>
    </xf>
    <xf numFmtId="0" fontId="86" fillId="0" borderId="258" xfId="0" applyFont="1" applyBorder="1" applyAlignment="1">
      <alignment vertical="center"/>
    </xf>
    <xf numFmtId="3" fontId="83" fillId="29" borderId="252" xfId="0" applyNumberFormat="1" applyFont="1" applyFill="1" applyBorder="1" applyAlignment="1">
      <alignment vertical="center"/>
    </xf>
    <xf numFmtId="3" fontId="84" fillId="29" borderId="252" xfId="0" applyNumberFormat="1" applyFont="1" applyFill="1" applyBorder="1" applyAlignment="1">
      <alignment vertical="center"/>
    </xf>
    <xf numFmtId="3" fontId="84" fillId="29" borderId="253" xfId="0" applyNumberFormat="1" applyFont="1" applyFill="1" applyBorder="1" applyAlignment="1">
      <alignment vertical="center"/>
    </xf>
    <xf numFmtId="3" fontId="87" fillId="0" borderId="253" xfId="0" applyNumberFormat="1" applyFont="1" applyBorder="1" applyAlignment="1">
      <alignment vertical="center"/>
    </xf>
    <xf numFmtId="0" fontId="83" fillId="0" borderId="254" xfId="0" applyFont="1" applyBorder="1" applyAlignment="1">
      <alignment vertical="center"/>
    </xf>
    <xf numFmtId="0" fontId="84" fillId="0" borderId="254" xfId="0" applyFont="1" applyBorder="1" applyAlignment="1">
      <alignment vertical="center"/>
    </xf>
    <xf numFmtId="0" fontId="84" fillId="0" borderId="255" xfId="0" applyFont="1" applyBorder="1" applyAlignment="1">
      <alignment vertical="center"/>
    </xf>
    <xf numFmtId="166" fontId="126" fillId="0" borderId="256" xfId="3" applyNumberFormat="1" applyFont="1" applyBorder="1" applyAlignment="1">
      <alignment vertical="center"/>
    </xf>
    <xf numFmtId="166" fontId="126" fillId="0" borderId="253" xfId="3" applyNumberFormat="1" applyFont="1" applyBorder="1" applyAlignment="1">
      <alignment vertical="center"/>
    </xf>
    <xf numFmtId="43" fontId="126" fillId="0" borderId="269" xfId="0" applyNumberFormat="1" applyFont="1" applyBorder="1" applyAlignment="1">
      <alignment vertical="center"/>
    </xf>
    <xf numFmtId="166" fontId="126" fillId="0" borderId="266" xfId="0" applyNumberFormat="1" applyFont="1" applyBorder="1" applyAlignment="1">
      <alignment vertical="center"/>
    </xf>
    <xf numFmtId="166" fontId="126" fillId="73" borderId="269" xfId="0" applyNumberFormat="1" applyFont="1" applyFill="1" applyBorder="1" applyAlignment="1">
      <alignment vertical="center"/>
    </xf>
    <xf numFmtId="166" fontId="120" fillId="0" borderId="256" xfId="3" applyNumberFormat="1" applyFont="1" applyBorder="1" applyAlignment="1">
      <alignment vertical="center"/>
    </xf>
    <xf numFmtId="166" fontId="120" fillId="0" borderId="253" xfId="3" applyNumberFormat="1" applyFont="1" applyBorder="1" applyAlignment="1">
      <alignment vertical="center"/>
    </xf>
    <xf numFmtId="43" fontId="120" fillId="0" borderId="265" xfId="3" applyFont="1" applyBorder="1" applyAlignment="1">
      <alignment vertical="center"/>
    </xf>
    <xf numFmtId="166" fontId="120" fillId="0" borderId="260" xfId="3" applyNumberFormat="1" applyFont="1" applyBorder="1" applyAlignment="1">
      <alignment vertical="center"/>
    </xf>
    <xf numFmtId="166" fontId="120" fillId="0" borderId="257" xfId="3" applyNumberFormat="1" applyFont="1" applyBorder="1" applyAlignment="1">
      <alignment vertical="center"/>
    </xf>
    <xf numFmtId="166" fontId="120" fillId="0" borderId="258" xfId="3" applyNumberFormat="1" applyFont="1" applyBorder="1" applyAlignment="1">
      <alignment vertical="center"/>
    </xf>
    <xf numFmtId="166" fontId="120" fillId="0" borderId="261" xfId="3" applyNumberFormat="1" applyFont="1" applyBorder="1" applyAlignment="1">
      <alignment vertical="center"/>
    </xf>
    <xf numFmtId="166" fontId="120" fillId="29" borderId="265" xfId="3" applyNumberFormat="1" applyFont="1" applyFill="1" applyBorder="1" applyAlignment="1">
      <alignment vertical="center"/>
    </xf>
    <xf numFmtId="166" fontId="96" fillId="0" borderId="252" xfId="29" applyNumberFormat="1" applyFont="1" applyBorder="1" applyAlignment="1" applyProtection="1">
      <alignment vertical="center"/>
      <protection locked="0"/>
    </xf>
    <xf numFmtId="166" fontId="96" fillId="0" borderId="256" xfId="29" applyNumberFormat="1" applyFont="1" applyBorder="1" applyAlignment="1" applyProtection="1">
      <alignment vertical="center"/>
      <protection locked="0"/>
    </xf>
    <xf numFmtId="166" fontId="96" fillId="0" borderId="252" xfId="29" applyNumberFormat="1" applyFont="1" applyFill="1" applyBorder="1" applyAlignment="1" applyProtection="1">
      <alignment vertical="center"/>
      <protection locked="0"/>
    </xf>
    <xf numFmtId="166" fontId="96" fillId="49" borderId="253" xfId="29" applyNumberFormat="1" applyFont="1" applyFill="1" applyBorder="1" applyAlignment="1" applyProtection="1">
      <alignment vertical="center"/>
      <protection locked="0"/>
    </xf>
    <xf numFmtId="166" fontId="22" fillId="0" borderId="252" xfId="29" applyNumberFormat="1" applyFont="1" applyBorder="1" applyAlignment="1" applyProtection="1">
      <alignment vertical="center"/>
      <protection locked="0"/>
    </xf>
    <xf numFmtId="166" fontId="22" fillId="0" borderId="256" xfId="29" applyNumberFormat="1" applyFont="1" applyBorder="1" applyAlignment="1" applyProtection="1">
      <alignment vertical="center"/>
      <protection locked="0"/>
    </xf>
    <xf numFmtId="166" fontId="22" fillId="0" borderId="252" xfId="29" applyNumberFormat="1" applyFont="1" applyFill="1" applyBorder="1" applyAlignment="1" applyProtection="1">
      <alignment vertical="center"/>
      <protection locked="0"/>
    </xf>
    <xf numFmtId="166" fontId="22" fillId="49" borderId="253" xfId="29" applyNumberFormat="1" applyFont="1" applyFill="1" applyBorder="1" applyAlignment="1" applyProtection="1">
      <alignment vertical="center"/>
      <protection locked="0"/>
    </xf>
    <xf numFmtId="166" fontId="22" fillId="25" borderId="252" xfId="29" applyNumberFormat="1" applyFont="1" applyFill="1" applyBorder="1" applyAlignment="1" applyProtection="1">
      <alignment vertical="center"/>
      <protection locked="0"/>
    </xf>
    <xf numFmtId="166" fontId="22" fillId="0" borderId="252" xfId="29" applyNumberFormat="1" applyFont="1" applyBorder="1" applyAlignment="1" applyProtection="1">
      <alignment vertical="center"/>
    </xf>
    <xf numFmtId="166" fontId="22" fillId="0" borderId="256" xfId="29" applyNumberFormat="1" applyFont="1" applyBorder="1" applyAlignment="1" applyProtection="1">
      <alignment vertical="center"/>
    </xf>
    <xf numFmtId="166" fontId="22" fillId="0" borderId="252" xfId="29" applyNumberFormat="1" applyFont="1" applyFill="1" applyBorder="1" applyAlignment="1" applyProtection="1">
      <alignment vertical="center"/>
    </xf>
    <xf numFmtId="166" fontId="22" fillId="49" borderId="253" xfId="29" applyNumberFormat="1" applyFont="1" applyFill="1" applyBorder="1" applyAlignment="1" applyProtection="1">
      <alignment vertical="center"/>
    </xf>
    <xf numFmtId="166" fontId="126" fillId="0" borderId="252" xfId="29" applyNumberFormat="1" applyFont="1" applyFill="1" applyBorder="1" applyAlignment="1" applyProtection="1">
      <alignment vertical="center"/>
    </xf>
    <xf numFmtId="166" fontId="126" fillId="0" borderId="256" xfId="29" applyNumberFormat="1" applyFont="1" applyFill="1" applyBorder="1" applyAlignment="1" applyProtection="1">
      <alignment vertical="center"/>
    </xf>
    <xf numFmtId="166" fontId="126" fillId="49" borderId="253" xfId="29" applyNumberFormat="1" applyFont="1" applyFill="1" applyBorder="1" applyAlignment="1" applyProtection="1">
      <alignment vertical="center"/>
    </xf>
    <xf numFmtId="166" fontId="126" fillId="50" borderId="268" xfId="29" applyNumberFormat="1" applyFont="1" applyFill="1" applyBorder="1" applyAlignment="1" applyProtection="1">
      <alignment vertical="center"/>
    </xf>
    <xf numFmtId="0" fontId="125" fillId="0" borderId="270" xfId="30" applyFont="1" applyBorder="1" applyAlignment="1">
      <alignment vertical="center" wrapText="1"/>
    </xf>
    <xf numFmtId="167" fontId="126" fillId="0" borderId="266" xfId="29" applyNumberFormat="1" applyFont="1" applyFill="1" applyBorder="1" applyAlignment="1" applyProtection="1">
      <alignment vertical="center"/>
    </xf>
    <xf numFmtId="167" fontId="126" fillId="0" borderId="267" xfId="29" applyNumberFormat="1" applyFont="1" applyFill="1" applyBorder="1" applyAlignment="1" applyProtection="1">
      <alignment vertical="center"/>
    </xf>
    <xf numFmtId="167" fontId="126" fillId="47" borderId="268" xfId="29" applyNumberFormat="1" applyFont="1" applyFill="1" applyBorder="1" applyAlignment="1" applyProtection="1">
      <alignment vertical="center"/>
    </xf>
    <xf numFmtId="167" fontId="126" fillId="0" borderId="252" xfId="29" applyNumberFormat="1" applyFont="1" applyFill="1" applyBorder="1" applyAlignment="1" applyProtection="1">
      <alignment vertical="center"/>
    </xf>
    <xf numFmtId="167" fontId="126" fillId="0" borderId="256" xfId="29" applyNumberFormat="1" applyFont="1" applyFill="1" applyBorder="1" applyAlignment="1" applyProtection="1">
      <alignment vertical="center"/>
    </xf>
    <xf numFmtId="167" fontId="126" fillId="47" borderId="253" xfId="29" applyNumberFormat="1" applyFont="1" applyFill="1" applyBorder="1" applyAlignment="1" applyProtection="1">
      <alignment vertical="center"/>
    </xf>
    <xf numFmtId="167" fontId="127" fillId="52" borderId="271" xfId="29" applyNumberFormat="1" applyFont="1" applyFill="1" applyBorder="1" applyAlignment="1">
      <alignment vertical="center"/>
    </xf>
    <xf numFmtId="167" fontId="125" fillId="52" borderId="271" xfId="29" applyNumberFormat="1" applyFont="1" applyFill="1" applyBorder="1" applyAlignment="1">
      <alignment vertical="center"/>
    </xf>
    <xf numFmtId="0" fontId="125" fillId="52" borderId="270" xfId="18" applyFont="1" applyFill="1" applyBorder="1" applyAlignment="1">
      <alignment horizontal="center" vertical="center" wrapText="1"/>
    </xf>
    <xf numFmtId="167" fontId="126" fillId="55" borderId="272" xfId="29" applyNumberFormat="1" applyFont="1" applyFill="1" applyBorder="1" applyAlignment="1">
      <alignment vertical="center"/>
    </xf>
    <xf numFmtId="167" fontId="126" fillId="26" borderId="267" xfId="29" applyNumberFormat="1" applyFont="1" applyFill="1" applyBorder="1" applyAlignment="1">
      <alignment horizontal="left" vertical="center"/>
    </xf>
    <xf numFmtId="167" fontId="126" fillId="53" borderId="267" xfId="29" applyNumberFormat="1" applyFont="1" applyFill="1" applyBorder="1" applyAlignment="1">
      <alignment vertical="center"/>
    </xf>
    <xf numFmtId="167" fontId="126" fillId="54" borderId="267" xfId="29" applyNumberFormat="1" applyFont="1" applyFill="1" applyBorder="1" applyAlignment="1">
      <alignment vertical="center"/>
    </xf>
    <xf numFmtId="167" fontId="125" fillId="52" borderId="271" xfId="29" applyNumberFormat="1" applyFont="1" applyFill="1" applyBorder="1" applyAlignment="1" applyProtection="1">
      <alignment vertical="center"/>
    </xf>
    <xf numFmtId="167" fontId="126" fillId="26" borderId="267" xfId="29" applyNumberFormat="1" applyFont="1" applyFill="1" applyBorder="1" applyAlignment="1">
      <alignment vertical="center"/>
    </xf>
    <xf numFmtId="167" fontId="126" fillId="53" borderId="267" xfId="29" applyNumberFormat="1" applyFont="1" applyFill="1" applyBorder="1" applyAlignment="1" applyProtection="1">
      <alignment vertical="center"/>
    </xf>
    <xf numFmtId="167" fontId="126" fillId="54" borderId="267" xfId="29" applyNumberFormat="1" applyFont="1" applyFill="1" applyBorder="1" applyAlignment="1" applyProtection="1">
      <alignment vertical="center"/>
    </xf>
    <xf numFmtId="167" fontId="126" fillId="26" borderId="266" xfId="29" applyNumberFormat="1" applyFont="1" applyFill="1" applyBorder="1" applyAlignment="1" applyProtection="1">
      <alignment vertical="center"/>
    </xf>
    <xf numFmtId="167" fontId="126" fillId="26" borderId="252" xfId="29" applyNumberFormat="1" applyFont="1" applyFill="1" applyBorder="1" applyAlignment="1" applyProtection="1">
      <alignment horizontal="left" vertical="center"/>
    </xf>
    <xf numFmtId="167" fontId="126" fillId="53" borderId="252" xfId="29" applyNumberFormat="1" applyFont="1" applyFill="1" applyBorder="1" applyAlignment="1" applyProtection="1">
      <alignment vertical="center"/>
    </xf>
    <xf numFmtId="167" fontId="126" fillId="54" borderId="252" xfId="29" applyNumberFormat="1" applyFont="1" applyFill="1" applyBorder="1" applyAlignment="1" applyProtection="1">
      <alignment vertical="center"/>
    </xf>
    <xf numFmtId="167" fontId="126" fillId="26" borderId="252" xfId="29" applyNumberFormat="1" applyFont="1" applyFill="1" applyBorder="1" applyAlignment="1" applyProtection="1">
      <alignment vertical="center"/>
    </xf>
    <xf numFmtId="167" fontId="126" fillId="55" borderId="254" xfId="29" applyNumberFormat="1" applyFont="1" applyFill="1" applyBorder="1" applyAlignment="1" applyProtection="1">
      <alignment vertical="center"/>
    </xf>
    <xf numFmtId="0" fontId="127" fillId="57" borderId="252" xfId="18" applyFont="1" applyFill="1" applyBorder="1" applyAlignment="1">
      <alignment horizontal="center" vertical="center" wrapText="1"/>
    </xf>
    <xf numFmtId="167" fontId="121" fillId="26" borderId="252" xfId="29" applyNumberFormat="1" applyFont="1" applyFill="1" applyBorder="1" applyAlignment="1">
      <alignment horizontal="left" vertical="center"/>
    </xf>
    <xf numFmtId="167" fontId="121" fillId="53" borderId="252" xfId="29" applyNumberFormat="1" applyFont="1" applyFill="1" applyBorder="1" applyAlignment="1">
      <alignment vertical="center"/>
    </xf>
    <xf numFmtId="167" fontId="121" fillId="36" borderId="252" xfId="29" applyNumberFormat="1" applyFont="1" applyFill="1" applyBorder="1" applyAlignment="1">
      <alignment vertical="center"/>
    </xf>
    <xf numFmtId="167" fontId="121" fillId="56" borderId="252" xfId="29" applyNumberFormat="1" applyFont="1" applyFill="1" applyBorder="1" applyAlignment="1">
      <alignment vertical="center"/>
    </xf>
    <xf numFmtId="167" fontId="121" fillId="58" borderId="252" xfId="29" applyNumberFormat="1" applyFont="1" applyFill="1" applyBorder="1" applyAlignment="1">
      <alignment vertical="center"/>
    </xf>
    <xf numFmtId="0" fontId="125" fillId="57" borderId="252" xfId="18" applyFont="1" applyFill="1" applyBorder="1" applyAlignment="1">
      <alignment horizontal="center" vertical="center" wrapText="1"/>
    </xf>
    <xf numFmtId="167" fontId="126" fillId="26" borderId="252" xfId="29" applyNumberFormat="1" applyFont="1" applyFill="1" applyBorder="1" applyAlignment="1">
      <alignment horizontal="left" vertical="center"/>
    </xf>
    <xf numFmtId="167" fontId="126" fillId="53" borderId="252" xfId="29" applyNumberFormat="1" applyFont="1" applyFill="1" applyBorder="1" applyAlignment="1">
      <alignment vertical="center"/>
    </xf>
    <xf numFmtId="167" fontId="126" fillId="36" borderId="252" xfId="29" applyNumberFormat="1" applyFont="1" applyFill="1" applyBorder="1" applyAlignment="1">
      <alignment vertical="center"/>
    </xf>
    <xf numFmtId="167" fontId="126" fillId="56" borderId="252" xfId="29" applyNumberFormat="1" applyFont="1" applyFill="1" applyBorder="1" applyAlignment="1">
      <alignment vertical="center"/>
    </xf>
    <xf numFmtId="167" fontId="126" fillId="58" borderId="252" xfId="29" applyNumberFormat="1" applyFont="1" applyFill="1" applyBorder="1" applyAlignment="1">
      <alignment vertical="center"/>
    </xf>
    <xf numFmtId="167" fontId="126" fillId="36" borderId="252" xfId="29" applyNumberFormat="1" applyFont="1" applyFill="1" applyBorder="1" applyAlignment="1" applyProtection="1">
      <alignment vertical="center"/>
    </xf>
    <xf numFmtId="167" fontId="126" fillId="58" borderId="252" xfId="29" applyNumberFormat="1" applyFont="1" applyFill="1" applyBorder="1" applyAlignment="1" applyProtection="1">
      <alignment vertical="center"/>
    </xf>
    <xf numFmtId="0" fontId="2" fillId="26" borderId="252" xfId="0" applyFont="1" applyFill="1" applyBorder="1" applyAlignment="1">
      <alignment horizontal="right" vertical="center"/>
    </xf>
    <xf numFmtId="0" fontId="129" fillId="26" borderId="252" xfId="0" applyFont="1" applyFill="1" applyBorder="1" applyAlignment="1">
      <alignment horizontal="left" vertical="center" wrapText="1"/>
    </xf>
    <xf numFmtId="167" fontId="89" fillId="0" borderId="252" xfId="29" applyNumberFormat="1" applyFont="1" applyBorder="1" applyAlignment="1">
      <alignment vertical="center"/>
    </xf>
    <xf numFmtId="167" fontId="81" fillId="26" borderId="252" xfId="29" applyNumberFormat="1" applyFont="1" applyFill="1" applyBorder="1" applyAlignment="1">
      <alignment vertical="center"/>
    </xf>
    <xf numFmtId="167" fontId="89" fillId="26" borderId="252" xfId="29" applyNumberFormat="1" applyFont="1" applyFill="1" applyBorder="1" applyAlignment="1">
      <alignment vertical="center"/>
    </xf>
    <xf numFmtId="0" fontId="81" fillId="24" borderId="266" xfId="0" applyFont="1" applyFill="1" applyBorder="1" applyAlignment="1">
      <alignment vertical="center"/>
    </xf>
    <xf numFmtId="167" fontId="81" fillId="24" borderId="267" xfId="29" applyNumberFormat="1" applyFont="1" applyFill="1" applyBorder="1" applyAlignment="1">
      <alignment vertical="center"/>
    </xf>
    <xf numFmtId="167" fontId="89" fillId="24" borderId="267" xfId="29" applyNumberFormat="1" applyFont="1" applyFill="1" applyBorder="1" applyAlignment="1">
      <alignment vertical="center"/>
    </xf>
    <xf numFmtId="167" fontId="81" fillId="24" borderId="268" xfId="29" applyNumberFormat="1" applyFont="1" applyFill="1" applyBorder="1" applyAlignment="1">
      <alignment vertical="center"/>
    </xf>
    <xf numFmtId="0" fontId="81" fillId="26" borderId="270" xfId="0" applyFont="1" applyFill="1" applyBorder="1" applyAlignment="1">
      <alignment vertical="center"/>
    </xf>
    <xf numFmtId="0" fontId="2" fillId="26" borderId="252" xfId="0" applyFont="1" applyFill="1" applyBorder="1" applyAlignment="1">
      <alignment vertical="center"/>
    </xf>
    <xf numFmtId="0" fontId="2" fillId="26" borderId="252" xfId="0" applyFont="1" applyFill="1" applyBorder="1" applyAlignment="1">
      <alignment horizontal="right" vertical="center" wrapText="1"/>
    </xf>
    <xf numFmtId="0" fontId="89" fillId="0" borderId="252" xfId="0" applyFont="1" applyBorder="1" applyAlignment="1">
      <alignment vertical="center"/>
    </xf>
    <xf numFmtId="0" fontId="81" fillId="26" borderId="252" xfId="0" applyFont="1" applyFill="1" applyBorder="1" applyAlignment="1">
      <alignment vertical="center"/>
    </xf>
    <xf numFmtId="0" fontId="89" fillId="0" borderId="252" xfId="0" applyFont="1" applyBorder="1" applyAlignment="1">
      <alignment vertical="center" wrapText="1"/>
    </xf>
    <xf numFmtId="0" fontId="81" fillId="24" borderId="270" xfId="0" applyFont="1" applyFill="1" applyBorder="1" applyAlignment="1">
      <alignment vertical="center"/>
    </xf>
    <xf numFmtId="167" fontId="2" fillId="26" borderId="252" xfId="0" applyNumberFormat="1" applyFont="1" applyFill="1" applyBorder="1" applyAlignment="1">
      <alignment horizontal="right" vertical="center"/>
    </xf>
    <xf numFmtId="167" fontId="129" fillId="26" borderId="252" xfId="0" applyNumberFormat="1" applyFont="1" applyFill="1" applyBorder="1" applyAlignment="1">
      <alignment horizontal="left" vertical="center" wrapText="1"/>
    </xf>
    <xf numFmtId="167" fontId="1" fillId="0" borderId="252" xfId="29" applyNumberFormat="1" applyFont="1" applyBorder="1" applyAlignment="1">
      <alignment vertical="center"/>
    </xf>
    <xf numFmtId="167" fontId="2" fillId="26" borderId="252" xfId="29" applyNumberFormat="1" applyFont="1" applyFill="1" applyBorder="1" applyAlignment="1">
      <alignment vertical="center"/>
    </xf>
    <xf numFmtId="0" fontId="2" fillId="36" borderId="252" xfId="0" applyFont="1" applyFill="1" applyBorder="1" applyAlignment="1">
      <alignment horizontal="right" vertical="center"/>
    </xf>
    <xf numFmtId="0" fontId="0" fillId="36" borderId="252" xfId="0" applyFill="1" applyBorder="1" applyAlignment="1">
      <alignment vertical="center"/>
    </xf>
    <xf numFmtId="166" fontId="0" fillId="0" borderId="252" xfId="31" applyNumberFormat="1" applyFont="1" applyBorder="1" applyAlignment="1">
      <alignment vertical="center"/>
    </xf>
    <xf numFmtId="0" fontId="2" fillId="31" borderId="252" xfId="0" applyFont="1" applyFill="1" applyBorder="1" applyAlignment="1">
      <alignment vertical="center"/>
    </xf>
    <xf numFmtId="166" fontId="2" fillId="31" borderId="252" xfId="31" applyNumberFormat="1" applyFont="1" applyFill="1" applyBorder="1" applyAlignment="1">
      <alignment vertical="center"/>
    </xf>
    <xf numFmtId="166" fontId="2" fillId="36" borderId="252" xfId="31" applyNumberFormat="1" applyFont="1" applyFill="1" applyBorder="1" applyAlignment="1">
      <alignment horizontal="right" vertical="center"/>
    </xf>
    <xf numFmtId="0" fontId="9" fillId="4" borderId="274" xfId="2" applyFont="1" applyFill="1" applyBorder="1" applyAlignment="1" applyProtection="1">
      <alignment wrapText="1"/>
      <protection locked="0"/>
    </xf>
    <xf numFmtId="0" fontId="9" fillId="5" borderId="275" xfId="0" applyFont="1" applyFill="1" applyBorder="1" applyAlignment="1" applyProtection="1">
      <alignment horizontal="center" wrapText="1"/>
      <protection locked="0"/>
    </xf>
    <xf numFmtId="0" fontId="9" fillId="2" borderId="276" xfId="0" applyFont="1" applyFill="1" applyBorder="1" applyAlignment="1" applyProtection="1">
      <alignment horizontal="center" wrapText="1"/>
      <protection locked="0"/>
    </xf>
    <xf numFmtId="0" fontId="9" fillId="2" borderId="277" xfId="0" applyFont="1" applyFill="1" applyBorder="1" applyAlignment="1" applyProtection="1">
      <alignment horizontal="center" wrapText="1"/>
      <protection locked="0"/>
    </xf>
    <xf numFmtId="0" fontId="9" fillId="5" borderId="277" xfId="0" applyFont="1" applyFill="1" applyBorder="1" applyAlignment="1" applyProtection="1">
      <alignment horizontal="center" wrapText="1"/>
      <protection locked="0"/>
    </xf>
    <xf numFmtId="0" fontId="9" fillId="42" borderId="278" xfId="0" applyFont="1" applyFill="1" applyBorder="1" applyAlignment="1" applyProtection="1">
      <alignment horizontal="center" wrapText="1"/>
      <protection locked="0"/>
    </xf>
    <xf numFmtId="43" fontId="9" fillId="42" borderId="279" xfId="3" applyFont="1" applyFill="1" applyBorder="1" applyAlignment="1" applyProtection="1">
      <alignment horizontal="center" vertical="center" wrapText="1"/>
      <protection locked="0"/>
    </xf>
    <xf numFmtId="0" fontId="12" fillId="0" borderId="270" xfId="2" applyFont="1" applyBorder="1" applyAlignment="1" applyProtection="1">
      <alignment horizontal="left" vertical="center"/>
      <protection locked="0"/>
    </xf>
    <xf numFmtId="0" fontId="87" fillId="0" borderId="280" xfId="0" applyFont="1" applyBorder="1" applyAlignment="1" applyProtection="1">
      <alignment vertical="center"/>
      <protection locked="0"/>
    </xf>
    <xf numFmtId="0" fontId="87" fillId="0" borderId="280" xfId="0" applyFont="1" applyBorder="1" applyAlignment="1" applyProtection="1">
      <alignment horizontal="center"/>
      <protection locked="0"/>
    </xf>
    <xf numFmtId="0" fontId="87" fillId="0" borderId="267" xfId="0" applyFont="1" applyBorder="1" applyAlignment="1" applyProtection="1">
      <alignment horizontal="center"/>
      <protection locked="0"/>
    </xf>
    <xf numFmtId="0" fontId="132" fillId="0" borderId="267" xfId="0" applyFont="1" applyBorder="1" applyAlignment="1" applyProtection="1">
      <alignment horizontal="center"/>
      <protection locked="0"/>
    </xf>
    <xf numFmtId="0" fontId="132" fillId="0" borderId="252" xfId="0" applyFont="1" applyBorder="1" applyAlignment="1" applyProtection="1">
      <alignment horizontal="center"/>
      <protection locked="0"/>
    </xf>
    <xf numFmtId="0" fontId="132" fillId="0" borderId="281" xfId="0" applyFont="1" applyBorder="1" applyAlignment="1" applyProtection="1">
      <alignment horizontal="center"/>
      <protection locked="0"/>
    </xf>
    <xf numFmtId="167" fontId="12" fillId="42" borderId="256" xfId="3" applyNumberFormat="1" applyFont="1" applyFill="1" applyBorder="1" applyAlignment="1" applyProtection="1">
      <alignment horizontal="center" vertical="center"/>
      <protection locked="0"/>
    </xf>
    <xf numFmtId="167" fontId="12" fillId="42" borderId="253" xfId="3" applyNumberFormat="1" applyFont="1" applyFill="1" applyBorder="1" applyAlignment="1" applyProtection="1">
      <alignment horizontal="center" vertical="center"/>
      <protection locked="0"/>
    </xf>
    <xf numFmtId="167" fontId="12" fillId="42" borderId="282" xfId="3" applyNumberFormat="1" applyFont="1" applyFill="1" applyBorder="1" applyAlignment="1" applyProtection="1">
      <alignment horizontal="center" vertical="center"/>
      <protection locked="0"/>
    </xf>
    <xf numFmtId="0" fontId="87" fillId="0" borderId="281" xfId="0" applyFont="1" applyBorder="1" applyAlignment="1" applyProtection="1">
      <alignment vertical="center"/>
      <protection locked="0"/>
    </xf>
    <xf numFmtId="0" fontId="87" fillId="0" borderId="283" xfId="0" applyFont="1" applyBorder="1" applyAlignment="1" applyProtection="1">
      <alignment horizontal="center"/>
      <protection locked="0"/>
    </xf>
    <xf numFmtId="0" fontId="87" fillId="0" borderId="252" xfId="0" applyFont="1" applyBorder="1" applyAlignment="1" applyProtection="1">
      <alignment horizontal="center"/>
      <protection locked="0"/>
    </xf>
    <xf numFmtId="0" fontId="12" fillId="0" borderId="284" xfId="2" applyFont="1" applyBorder="1" applyAlignment="1" applyProtection="1">
      <alignment horizontal="left" vertical="center"/>
      <protection locked="0"/>
    </xf>
    <xf numFmtId="0" fontId="87" fillId="0" borderId="283" xfId="0" applyFont="1" applyBorder="1" applyProtection="1">
      <protection locked="0"/>
    </xf>
    <xf numFmtId="0" fontId="87" fillId="0" borderId="252" xfId="0" applyFont="1" applyBorder="1" applyProtection="1">
      <protection locked="0"/>
    </xf>
    <xf numFmtId="0" fontId="132" fillId="0" borderId="252" xfId="0" applyFont="1" applyBorder="1" applyProtection="1">
      <protection locked="0"/>
    </xf>
    <xf numFmtId="0" fontId="132" fillId="0" borderId="281" xfId="0" applyFont="1" applyBorder="1" applyProtection="1">
      <protection locked="0"/>
    </xf>
    <xf numFmtId="0" fontId="12" fillId="24" borderId="284" xfId="2" applyFont="1" applyFill="1" applyBorder="1" applyAlignment="1" applyProtection="1">
      <alignment horizontal="left" vertical="center"/>
      <protection locked="0"/>
    </xf>
    <xf numFmtId="167" fontId="12" fillId="42" borderId="256" xfId="3" applyNumberFormat="1" applyFont="1" applyFill="1" applyBorder="1" applyAlignment="1" applyProtection="1">
      <alignment horizontal="right" vertical="center"/>
      <protection locked="0"/>
    </xf>
    <xf numFmtId="167" fontId="12" fillId="42" borderId="253" xfId="3" applyNumberFormat="1" applyFont="1" applyFill="1" applyBorder="1" applyAlignment="1" applyProtection="1">
      <alignment horizontal="right" vertical="center"/>
      <protection locked="0"/>
    </xf>
    <xf numFmtId="167" fontId="12" fillId="42" borderId="282" xfId="3" applyNumberFormat="1" applyFont="1" applyFill="1" applyBorder="1" applyAlignment="1" applyProtection="1">
      <alignment horizontal="right" vertical="center"/>
      <protection locked="0"/>
    </xf>
    <xf numFmtId="0" fontId="87" fillId="0" borderId="285" xfId="0" applyFont="1" applyBorder="1" applyProtection="1">
      <protection locked="0"/>
    </xf>
    <xf numFmtId="0" fontId="87" fillId="0" borderId="267" xfId="0" applyFont="1" applyBorder="1" applyProtection="1">
      <protection locked="0"/>
    </xf>
    <xf numFmtId="0" fontId="95" fillId="5" borderId="286" xfId="2" applyFont="1" applyFill="1" applyBorder="1" applyAlignment="1" applyProtection="1">
      <alignment vertical="center"/>
      <protection locked="0"/>
    </xf>
    <xf numFmtId="167" fontId="95" fillId="5" borderId="275" xfId="4" applyNumberFormat="1" applyFont="1" applyFill="1" applyBorder="1" applyAlignment="1" applyProtection="1">
      <alignment horizontal="center" vertical="center"/>
      <protection locked="0"/>
    </xf>
    <xf numFmtId="167" fontId="95" fillId="5" borderId="276" xfId="4" applyNumberFormat="1" applyFont="1" applyFill="1" applyBorder="1" applyAlignment="1" applyProtection="1">
      <alignment horizontal="center" vertical="center"/>
      <protection locked="0"/>
    </xf>
    <xf numFmtId="167" fontId="95" fillId="5" borderId="277" xfId="4" applyNumberFormat="1" applyFont="1" applyFill="1" applyBorder="1" applyAlignment="1" applyProtection="1">
      <alignment horizontal="center" vertical="center"/>
      <protection locked="0"/>
    </xf>
    <xf numFmtId="167" fontId="95" fillId="5" borderId="287" xfId="4" applyNumberFormat="1" applyFont="1" applyFill="1" applyBorder="1" applyAlignment="1" applyProtection="1">
      <alignment horizontal="center" vertical="center"/>
      <protection locked="0"/>
    </xf>
    <xf numFmtId="167" fontId="9" fillId="42" borderId="278" xfId="3" applyNumberFormat="1" applyFont="1" applyFill="1" applyBorder="1" applyAlignment="1" applyProtection="1">
      <alignment horizontal="center" vertical="center"/>
      <protection locked="0"/>
    </xf>
    <xf numFmtId="167" fontId="9" fillId="42" borderId="288" xfId="3" applyNumberFormat="1" applyFont="1" applyFill="1" applyBorder="1" applyAlignment="1" applyProtection="1">
      <alignment horizontal="center" vertical="center"/>
      <protection locked="0"/>
    </xf>
    <xf numFmtId="167" fontId="9" fillId="42" borderId="279" xfId="3" applyNumberFormat="1" applyFont="1" applyFill="1" applyBorder="1" applyAlignment="1" applyProtection="1">
      <alignment horizontal="center" vertical="center"/>
      <protection locked="0"/>
    </xf>
    <xf numFmtId="0" fontId="132" fillId="0" borderId="273" xfId="0" applyFont="1" applyBorder="1" applyAlignment="1" applyProtection="1">
      <alignment horizontal="left"/>
      <protection locked="0"/>
    </xf>
    <xf numFmtId="0" fontId="128" fillId="0" borderId="280" xfId="0" applyFont="1" applyBorder="1" applyAlignment="1" applyProtection="1">
      <alignment horizontal="center" vertical="center"/>
      <protection locked="0"/>
    </xf>
    <xf numFmtId="0" fontId="128" fillId="0" borderId="280" xfId="0" applyFont="1" applyBorder="1" applyAlignment="1" applyProtection="1">
      <alignment horizontal="center"/>
      <protection locked="0"/>
    </xf>
    <xf numFmtId="0" fontId="128" fillId="0" borderId="267" xfId="0" applyFont="1" applyBorder="1" applyAlignment="1" applyProtection="1">
      <alignment horizontal="center"/>
      <protection locked="0"/>
    </xf>
    <xf numFmtId="0" fontId="128" fillId="0" borderId="252" xfId="0" applyFont="1" applyBorder="1" applyAlignment="1" applyProtection="1">
      <alignment horizontal="center"/>
      <protection locked="0"/>
    </xf>
    <xf numFmtId="0" fontId="128" fillId="0" borderId="281" xfId="0" applyFont="1" applyBorder="1" applyAlignment="1" applyProtection="1">
      <alignment horizontal="center"/>
      <protection locked="0"/>
    </xf>
    <xf numFmtId="0" fontId="132" fillId="0" borderId="285" xfId="0" applyFont="1" applyBorder="1" applyAlignment="1" applyProtection="1">
      <alignment horizontal="left"/>
      <protection locked="0"/>
    </xf>
    <xf numFmtId="0" fontId="128" fillId="0" borderId="283" xfId="0" applyFont="1" applyBorder="1" applyAlignment="1" applyProtection="1">
      <alignment horizontal="center" vertical="center"/>
      <protection locked="0"/>
    </xf>
    <xf numFmtId="0" fontId="128" fillId="0" borderId="281" xfId="0" applyFont="1" applyBorder="1" applyAlignment="1" applyProtection="1">
      <alignment horizontal="center" vertical="center"/>
      <protection locked="0"/>
    </xf>
    <xf numFmtId="0" fontId="128" fillId="0" borderId="283" xfId="0" applyFont="1" applyBorder="1" applyAlignment="1" applyProtection="1">
      <alignment horizontal="center"/>
      <protection locked="0"/>
    </xf>
    <xf numFmtId="0" fontId="132" fillId="25" borderId="285" xfId="0" applyFont="1" applyFill="1" applyBorder="1" applyAlignment="1" applyProtection="1">
      <alignment horizontal="left"/>
      <protection locked="0"/>
    </xf>
    <xf numFmtId="0" fontId="132" fillId="0" borderId="283" xfId="0" applyFont="1" applyBorder="1" applyAlignment="1" applyProtection="1">
      <alignment horizontal="center" vertical="center"/>
      <protection locked="0"/>
    </xf>
    <xf numFmtId="0" fontId="132" fillId="0" borderId="281" xfId="0" applyFont="1" applyBorder="1" applyAlignment="1" applyProtection="1">
      <alignment horizontal="center" vertical="center"/>
      <protection locked="0"/>
    </xf>
    <xf numFmtId="0" fontId="132" fillId="0" borderId="283" xfId="0" applyFont="1" applyBorder="1" applyProtection="1">
      <protection locked="0"/>
    </xf>
    <xf numFmtId="0" fontId="132" fillId="0" borderId="285" xfId="0" applyFont="1" applyBorder="1" applyProtection="1">
      <protection locked="0"/>
    </xf>
    <xf numFmtId="0" fontId="132" fillId="0" borderId="256" xfId="0" applyFont="1" applyBorder="1" applyAlignment="1" applyProtection="1">
      <alignment horizontal="center"/>
      <protection locked="0"/>
    </xf>
    <xf numFmtId="0" fontId="204" fillId="25" borderId="285" xfId="0" applyFont="1" applyFill="1" applyBorder="1" applyAlignment="1" applyProtection="1">
      <alignment horizontal="left"/>
      <protection locked="0"/>
    </xf>
    <xf numFmtId="0" fontId="84" fillId="0" borderId="280" xfId="0" applyFont="1" applyBorder="1" applyAlignment="1" applyProtection="1">
      <alignment horizontal="center" vertical="center"/>
      <protection locked="0"/>
    </xf>
    <xf numFmtId="0" fontId="84" fillId="0" borderId="280" xfId="0" applyFont="1" applyBorder="1" applyAlignment="1" applyProtection="1">
      <alignment horizontal="center"/>
      <protection locked="0"/>
    </xf>
    <xf numFmtId="0" fontId="84" fillId="0" borderId="267" xfId="0" applyFont="1" applyBorder="1" applyAlignment="1" applyProtection="1">
      <alignment horizontal="center"/>
      <protection locked="0"/>
    </xf>
    <xf numFmtId="0" fontId="84" fillId="0" borderId="283" xfId="0" applyFont="1" applyBorder="1" applyAlignment="1" applyProtection="1">
      <alignment horizontal="center" vertical="center"/>
      <protection locked="0"/>
    </xf>
    <xf numFmtId="0" fontId="84" fillId="0" borderId="281" xfId="0" applyFont="1" applyBorder="1" applyAlignment="1" applyProtection="1">
      <alignment horizontal="center" vertical="center"/>
      <protection locked="0"/>
    </xf>
    <xf numFmtId="0" fontId="84" fillId="0" borderId="283" xfId="0" applyFont="1" applyBorder="1" applyAlignment="1" applyProtection="1">
      <alignment horizontal="center"/>
      <protection locked="0"/>
    </xf>
    <xf numFmtId="0" fontId="84" fillId="0" borderId="252" xfId="0" applyFont="1" applyBorder="1" applyAlignment="1" applyProtection="1">
      <alignment horizontal="center"/>
      <protection locked="0"/>
    </xf>
    <xf numFmtId="0" fontId="87" fillId="0" borderId="283" xfId="0" applyFont="1" applyBorder="1" applyAlignment="1" applyProtection="1">
      <alignment horizontal="center" vertical="center"/>
      <protection locked="0"/>
    </xf>
    <xf numFmtId="0" fontId="87" fillId="0" borderId="281" xfId="0" applyFont="1" applyBorder="1" applyAlignment="1" applyProtection="1">
      <alignment horizontal="center" vertical="center"/>
      <protection locked="0"/>
    </xf>
    <xf numFmtId="0" fontId="87" fillId="0" borderId="285" xfId="0" applyFont="1" applyBorder="1" applyAlignment="1" applyProtection="1">
      <alignment horizontal="center"/>
      <protection locked="0"/>
    </xf>
    <xf numFmtId="0" fontId="87" fillId="0" borderId="256" xfId="0" applyFont="1" applyBorder="1" applyAlignment="1" applyProtection="1">
      <alignment horizontal="center"/>
      <protection locked="0"/>
    </xf>
    <xf numFmtId="0" fontId="132" fillId="0" borderId="289" xfId="0" applyFont="1" applyBorder="1" applyAlignment="1" applyProtection="1">
      <alignment horizontal="left"/>
      <protection locked="0"/>
    </xf>
    <xf numFmtId="0" fontId="132" fillId="0" borderId="280" xfId="0" applyFont="1" applyBorder="1" applyAlignment="1" applyProtection="1">
      <alignment vertical="center"/>
      <protection locked="0"/>
    </xf>
    <xf numFmtId="0" fontId="132" fillId="0" borderId="283" xfId="0" applyFont="1" applyBorder="1" applyAlignment="1" applyProtection="1">
      <alignment vertical="center"/>
      <protection locked="0"/>
    </xf>
    <xf numFmtId="0" fontId="132" fillId="0" borderId="281" xfId="0" applyFont="1" applyBorder="1" applyAlignment="1" applyProtection="1">
      <alignment vertical="center"/>
      <protection locked="0"/>
    </xf>
    <xf numFmtId="0" fontId="12" fillId="71" borderId="284" xfId="2" applyFont="1" applyFill="1" applyBorder="1" applyAlignment="1" applyProtection="1">
      <alignment horizontal="left" vertical="center"/>
      <protection locked="0"/>
    </xf>
    <xf numFmtId="0" fontId="128" fillId="0" borderId="283" xfId="0" applyFont="1" applyBorder="1" applyAlignment="1" applyProtection="1">
      <alignment vertical="center"/>
      <protection locked="0"/>
    </xf>
    <xf numFmtId="0" fontId="128" fillId="0" borderId="281" xfId="0" applyFont="1" applyBorder="1" applyAlignment="1" applyProtection="1">
      <alignment vertical="center"/>
      <protection locked="0"/>
    </xf>
    <xf numFmtId="0" fontId="199" fillId="0" borderId="284" xfId="2" applyFont="1" applyBorder="1" applyAlignment="1" applyProtection="1">
      <alignment horizontal="left" vertical="center"/>
      <protection locked="0"/>
    </xf>
    <xf numFmtId="0" fontId="132" fillId="0" borderId="280" xfId="0" applyFont="1" applyBorder="1" applyAlignment="1" applyProtection="1">
      <alignment horizontal="center"/>
      <protection locked="0"/>
    </xf>
    <xf numFmtId="0" fontId="132" fillId="0" borderId="283" xfId="0" applyFont="1" applyBorder="1" applyAlignment="1" applyProtection="1">
      <alignment horizontal="center"/>
      <protection locked="0"/>
    </xf>
    <xf numFmtId="0" fontId="94" fillId="0" borderId="284" xfId="2" applyFont="1" applyBorder="1" applyAlignment="1" applyProtection="1">
      <alignment horizontal="left" vertical="center"/>
      <protection locked="0"/>
    </xf>
    <xf numFmtId="0" fontId="194" fillId="0" borderId="285" xfId="0" applyFont="1" applyBorder="1" applyAlignment="1" applyProtection="1">
      <alignment horizontal="left"/>
      <protection locked="0"/>
    </xf>
    <xf numFmtId="167" fontId="9" fillId="42" borderId="282" xfId="3" applyNumberFormat="1" applyFont="1" applyFill="1" applyBorder="1" applyAlignment="1" applyProtection="1">
      <alignment horizontal="right" vertical="center"/>
      <protection locked="0"/>
    </xf>
    <xf numFmtId="0" fontId="132" fillId="0" borderId="261" xfId="0" applyFont="1" applyBorder="1" applyProtection="1">
      <protection locked="0"/>
    </xf>
    <xf numFmtId="167" fontId="12" fillId="42" borderId="260" xfId="3" applyNumberFormat="1" applyFont="1" applyFill="1" applyBorder="1" applyAlignment="1" applyProtection="1">
      <alignment horizontal="right" vertical="center"/>
      <protection locked="0"/>
    </xf>
    <xf numFmtId="167" fontId="12" fillId="42" borderId="250" xfId="3" applyNumberFormat="1" applyFont="1" applyFill="1" applyBorder="1" applyAlignment="1" applyProtection="1">
      <alignment horizontal="right" vertical="center"/>
      <protection locked="0"/>
    </xf>
    <xf numFmtId="0" fontId="132" fillId="0" borderId="285" xfId="0" applyFont="1" applyBorder="1" applyAlignment="1" applyProtection="1">
      <alignment horizontal="center"/>
      <protection locked="0"/>
    </xf>
    <xf numFmtId="0" fontId="199" fillId="24" borderId="284" xfId="2" applyFont="1" applyFill="1" applyBorder="1" applyAlignment="1" applyProtection="1">
      <alignment horizontal="left" vertical="center"/>
      <protection locked="0"/>
    </xf>
    <xf numFmtId="0" fontId="94" fillId="24" borderId="284" xfId="2" applyFont="1" applyFill="1" applyBorder="1" applyAlignment="1" applyProtection="1">
      <alignment horizontal="left" vertical="center"/>
      <protection locked="0"/>
    </xf>
    <xf numFmtId="167" fontId="12" fillId="42" borderId="261" xfId="3" applyNumberFormat="1" applyFont="1" applyFill="1" applyBorder="1" applyAlignment="1" applyProtection="1">
      <alignment horizontal="right" vertical="center"/>
      <protection locked="0"/>
    </xf>
    <xf numFmtId="167" fontId="95" fillId="42" borderId="278" xfId="4" applyNumberFormat="1" applyFont="1" applyFill="1" applyBorder="1" applyAlignment="1" applyProtection="1">
      <alignment horizontal="center" vertical="center"/>
      <protection locked="0"/>
    </xf>
    <xf numFmtId="167" fontId="9" fillId="42" borderId="256" xfId="3" applyNumberFormat="1" applyFont="1" applyFill="1" applyBorder="1" applyAlignment="1" applyProtection="1">
      <alignment horizontal="right" vertical="center"/>
      <protection locked="0"/>
    </xf>
    <xf numFmtId="167" fontId="9" fillId="42" borderId="253" xfId="3" applyNumberFormat="1" applyFont="1" applyFill="1" applyBorder="1" applyAlignment="1" applyProtection="1">
      <alignment horizontal="right" vertical="center"/>
      <protection locked="0"/>
    </xf>
    <xf numFmtId="0" fontId="132" fillId="0" borderId="263" xfId="0" applyFont="1" applyBorder="1" applyAlignment="1" applyProtection="1">
      <alignment horizontal="center" vertical="center"/>
      <protection locked="0"/>
    </xf>
    <xf numFmtId="0" fontId="132" fillId="0" borderId="263" xfId="0" applyFont="1" applyBorder="1" applyAlignment="1" applyProtection="1">
      <alignment horizontal="center"/>
      <protection locked="0"/>
    </xf>
    <xf numFmtId="0" fontId="132" fillId="0" borderId="260" xfId="0" applyFont="1" applyBorder="1" applyAlignment="1" applyProtection="1">
      <alignment horizontal="center"/>
      <protection locked="0"/>
    </xf>
    <xf numFmtId="167" fontId="9" fillId="42" borderId="260" xfId="3" applyNumberFormat="1" applyFont="1" applyFill="1" applyBorder="1" applyAlignment="1" applyProtection="1">
      <alignment horizontal="right" vertical="center"/>
      <protection locked="0"/>
    </xf>
    <xf numFmtId="0" fontId="87" fillId="0" borderId="263" xfId="0" applyFont="1" applyBorder="1" applyAlignment="1" applyProtection="1">
      <alignment horizontal="center"/>
      <protection locked="0"/>
    </xf>
    <xf numFmtId="0" fontId="87" fillId="0" borderId="260" xfId="0" applyFont="1" applyBorder="1" applyAlignment="1" applyProtection="1">
      <alignment horizontal="center"/>
      <protection locked="0"/>
    </xf>
    <xf numFmtId="167" fontId="95" fillId="42" borderId="275" xfId="4" applyNumberFormat="1" applyFont="1" applyFill="1" applyBorder="1" applyAlignment="1" applyProtection="1">
      <alignment horizontal="center" vertical="center"/>
      <protection locked="0"/>
    </xf>
    <xf numFmtId="0" fontId="132" fillId="0" borderId="280" xfId="0" applyFont="1" applyBorder="1" applyAlignment="1" applyProtection="1">
      <alignment horizontal="center" vertical="center"/>
      <protection locked="0"/>
    </xf>
    <xf numFmtId="0" fontId="132" fillId="0" borderId="267" xfId="0" applyFont="1" applyBorder="1" applyProtection="1">
      <protection locked="0"/>
    </xf>
    <xf numFmtId="167" fontId="95" fillId="5" borderId="290" xfId="4" applyNumberFormat="1" applyFont="1" applyFill="1" applyBorder="1" applyAlignment="1" applyProtection="1">
      <alignment horizontal="center" vertical="center"/>
      <protection locked="0"/>
    </xf>
    <xf numFmtId="0" fontId="140" fillId="60" borderId="291" xfId="2" applyFont="1" applyFill="1" applyBorder="1" applyAlignment="1" applyProtection="1">
      <alignment vertical="center"/>
      <protection locked="0"/>
    </xf>
    <xf numFmtId="167" fontId="140" fillId="60" borderId="292" xfId="4" applyNumberFormat="1" applyFont="1" applyFill="1" applyBorder="1" applyAlignment="1" applyProtection="1">
      <alignment horizontal="center" vertical="center"/>
      <protection locked="0"/>
    </xf>
    <xf numFmtId="167" fontId="140" fillId="60" borderId="293" xfId="4" applyNumberFormat="1" applyFont="1" applyFill="1" applyBorder="1" applyAlignment="1" applyProtection="1">
      <alignment horizontal="center" vertical="center"/>
      <protection locked="0"/>
    </xf>
    <xf numFmtId="167" fontId="140" fillId="60" borderId="294" xfId="4" applyNumberFormat="1" applyFont="1" applyFill="1" applyBorder="1" applyAlignment="1" applyProtection="1">
      <alignment horizontal="center" vertical="center"/>
      <protection locked="0"/>
    </xf>
    <xf numFmtId="167" fontId="141" fillId="60" borderId="294" xfId="4" applyNumberFormat="1" applyFont="1" applyFill="1" applyBorder="1" applyAlignment="1" applyProtection="1">
      <alignment horizontal="center" vertical="center"/>
      <protection locked="0"/>
    </xf>
    <xf numFmtId="167" fontId="141" fillId="60" borderId="295" xfId="4" applyNumberFormat="1" applyFont="1" applyFill="1" applyBorder="1" applyAlignment="1" applyProtection="1">
      <alignment horizontal="center" vertical="center"/>
      <protection locked="0"/>
    </xf>
    <xf numFmtId="167" fontId="141" fillId="42" borderId="278" xfId="3" applyNumberFormat="1" applyFont="1" applyFill="1" applyBorder="1" applyAlignment="1" applyProtection="1">
      <alignment horizontal="center" vertical="center"/>
      <protection locked="0"/>
    </xf>
    <xf numFmtId="167" fontId="141" fillId="42" borderId="288" xfId="3" applyNumberFormat="1" applyFont="1" applyFill="1" applyBorder="1" applyAlignment="1" applyProtection="1">
      <alignment horizontal="center" vertical="center"/>
      <protection locked="0"/>
    </xf>
    <xf numFmtId="167" fontId="141" fillId="42" borderId="296" xfId="3" applyNumberFormat="1" applyFont="1" applyFill="1" applyBorder="1" applyAlignment="1" applyProtection="1">
      <alignment horizontal="center" vertical="center"/>
      <protection locked="0"/>
    </xf>
    <xf numFmtId="0" fontId="12" fillId="25" borderId="252" xfId="2" applyFont="1" applyFill="1" applyBorder="1" applyAlignment="1" applyProtection="1">
      <alignment horizontal="left" vertical="center"/>
      <protection locked="0"/>
    </xf>
    <xf numFmtId="0" fontId="9" fillId="37" borderId="252" xfId="2" applyFont="1" applyFill="1" applyBorder="1" applyAlignment="1" applyProtection="1">
      <alignment horizontal="left" vertical="center"/>
      <protection locked="0"/>
    </xf>
    <xf numFmtId="0" fontId="7" fillId="2" borderId="297" xfId="2" applyFont="1" applyFill="1" applyBorder="1" applyAlignment="1" applyProtection="1">
      <alignment horizontal="left" vertical="center" wrapText="1"/>
      <protection locked="0"/>
    </xf>
    <xf numFmtId="0" fontId="7" fillId="2" borderId="252" xfId="2" applyFont="1" applyFill="1" applyBorder="1" applyAlignment="1" applyProtection="1">
      <alignment horizontal="center" vertical="center"/>
      <protection locked="0"/>
    </xf>
    <xf numFmtId="0" fontId="9" fillId="4" borderId="259" xfId="2" applyFont="1" applyFill="1" applyBorder="1" applyAlignment="1" applyProtection="1">
      <alignment horizontal="center"/>
      <protection locked="0"/>
    </xf>
    <xf numFmtId="0" fontId="9" fillId="4" borderId="260" xfId="2" applyFont="1" applyFill="1" applyBorder="1" applyAlignment="1" applyProtection="1">
      <alignment horizontal="center"/>
      <protection locked="0"/>
    </xf>
    <xf numFmtId="0" fontId="9" fillId="4" borderId="262" xfId="2" applyFont="1" applyFill="1" applyBorder="1" applyAlignment="1" applyProtection="1">
      <alignment horizontal="center"/>
      <protection locked="0"/>
    </xf>
    <xf numFmtId="0" fontId="9" fillId="70" borderId="263" xfId="2" applyFont="1" applyFill="1" applyBorder="1" applyAlignment="1" applyProtection="1">
      <alignment horizontal="center" textRotation="90" wrapText="1"/>
      <protection locked="0"/>
    </xf>
    <xf numFmtId="0" fontId="9" fillId="70" borderId="261" xfId="2" applyFont="1" applyFill="1" applyBorder="1" applyAlignment="1" applyProtection="1">
      <alignment horizontal="center" textRotation="90" wrapText="1"/>
      <protection locked="0"/>
    </xf>
    <xf numFmtId="0" fontId="9" fillId="70" borderId="298" xfId="2" applyFont="1" applyFill="1" applyBorder="1" applyAlignment="1" applyProtection="1">
      <alignment horizontal="center" textRotation="90" wrapText="1"/>
      <protection locked="0"/>
    </xf>
    <xf numFmtId="0" fontId="9" fillId="70" borderId="257" xfId="2" applyFont="1" applyFill="1" applyBorder="1" applyAlignment="1" applyProtection="1">
      <alignment horizontal="center" textRotation="90" wrapText="1"/>
      <protection locked="0"/>
    </xf>
    <xf numFmtId="0" fontId="128" fillId="70" borderId="265" xfId="0" applyFont="1" applyFill="1" applyBorder="1" applyAlignment="1">
      <alignment horizontal="center" vertical="center"/>
    </xf>
    <xf numFmtId="0" fontId="9" fillId="3" borderId="260" xfId="0" applyFont="1" applyFill="1" applyBorder="1" applyAlignment="1" applyProtection="1">
      <alignment horizontal="center" textRotation="90" wrapText="1"/>
      <protection locked="0"/>
    </xf>
    <xf numFmtId="0" fontId="9" fillId="3" borderId="261" xfId="0" applyFont="1" applyFill="1" applyBorder="1" applyAlignment="1" applyProtection="1">
      <alignment horizontal="center" textRotation="90" wrapText="1"/>
      <protection locked="0"/>
    </xf>
    <xf numFmtId="43" fontId="9" fillId="3" borderId="250" xfId="3" applyFont="1" applyFill="1" applyBorder="1" applyAlignment="1" applyProtection="1">
      <alignment horizontal="center" textRotation="90" wrapText="1"/>
      <protection locked="0"/>
    </xf>
    <xf numFmtId="0" fontId="139" fillId="0" borderId="270" xfId="2" applyFont="1" applyBorder="1" applyAlignment="1" applyProtection="1">
      <alignment horizontal="left" vertical="center" wrapText="1"/>
      <protection locked="0"/>
    </xf>
    <xf numFmtId="167" fontId="141" fillId="0" borderId="273" xfId="3" applyNumberFormat="1" applyFont="1" applyBorder="1" applyAlignment="1" applyProtection="1">
      <alignment horizontal="left"/>
      <protection locked="0"/>
    </xf>
    <xf numFmtId="0" fontId="128" fillId="0" borderId="267" xfId="0" applyFont="1" applyBorder="1" applyAlignment="1" applyProtection="1">
      <alignment vertical="center"/>
      <protection locked="0"/>
    </xf>
    <xf numFmtId="0" fontId="128" fillId="0" borderId="267" xfId="0" applyFont="1" applyBorder="1" applyAlignment="1" applyProtection="1">
      <alignment horizontal="center" vertical="center"/>
      <protection locked="0"/>
    </xf>
    <xf numFmtId="0" fontId="132" fillId="70" borderId="283" xfId="0" applyFont="1" applyFill="1" applyBorder="1" applyAlignment="1" applyProtection="1">
      <alignment vertical="center"/>
      <protection locked="0"/>
    </xf>
    <xf numFmtId="167" fontId="12" fillId="0" borderId="267" xfId="8" applyNumberFormat="1" applyFont="1" applyFill="1" applyBorder="1" applyAlignment="1" applyProtection="1">
      <alignment horizontal="center" vertical="center"/>
      <protection locked="0"/>
    </xf>
    <xf numFmtId="0" fontId="128" fillId="0" borderId="252" xfId="0" applyFont="1" applyBorder="1" applyAlignment="1" applyProtection="1">
      <alignment horizontal="center" vertical="center"/>
      <protection locked="0"/>
    </xf>
    <xf numFmtId="0" fontId="132" fillId="0" borderId="252" xfId="0" applyFont="1" applyBorder="1" applyAlignment="1" applyProtection="1">
      <alignment vertical="center"/>
      <protection locked="0"/>
    </xf>
    <xf numFmtId="0" fontId="132" fillId="0" borderId="253" xfId="0" applyFont="1" applyBorder="1" applyAlignment="1" applyProtection="1">
      <alignment vertical="center"/>
      <protection locked="0"/>
    </xf>
    <xf numFmtId="0" fontId="128" fillId="70" borderId="268" xfId="0" applyFont="1" applyFill="1" applyBorder="1" applyAlignment="1" applyProtection="1">
      <alignment horizontal="center" vertical="center"/>
      <protection locked="0"/>
    </xf>
    <xf numFmtId="0" fontId="128" fillId="70" borderId="299" xfId="0" applyFont="1" applyFill="1" applyBorder="1" applyAlignment="1" applyProtection="1">
      <alignment horizontal="right" vertical="center"/>
      <protection locked="0"/>
    </xf>
    <xf numFmtId="167" fontId="141" fillId="0" borderId="285" xfId="3" applyNumberFormat="1" applyFont="1" applyBorder="1" applyAlignment="1" applyProtection="1">
      <alignment horizontal="left"/>
      <protection locked="0"/>
    </xf>
    <xf numFmtId="0" fontId="132" fillId="0" borderId="252" xfId="0" applyFont="1" applyBorder="1" applyAlignment="1" applyProtection="1">
      <alignment horizontal="center" vertical="center"/>
      <protection locked="0"/>
    </xf>
    <xf numFmtId="0" fontId="132" fillId="70" borderId="253" xfId="0" applyFont="1" applyFill="1" applyBorder="1" applyAlignment="1" applyProtection="1">
      <alignment vertical="center"/>
      <protection locked="0"/>
    </xf>
    <xf numFmtId="0" fontId="132" fillId="70" borderId="297" xfId="0" applyFont="1" applyFill="1" applyBorder="1" applyAlignment="1" applyProtection="1">
      <alignment vertical="center"/>
      <protection locked="0"/>
    </xf>
    <xf numFmtId="0" fontId="132" fillId="70" borderId="251" xfId="0" applyFont="1" applyFill="1" applyBorder="1" applyAlignment="1" applyProtection="1">
      <alignment vertical="center"/>
      <protection locked="0"/>
    </xf>
    <xf numFmtId="167" fontId="139" fillId="0" borderId="256" xfId="3" applyNumberFormat="1" applyFont="1" applyFill="1" applyBorder="1" applyAlignment="1" applyProtection="1">
      <alignment horizontal="right" vertical="center" wrapText="1"/>
      <protection locked="0"/>
    </xf>
    <xf numFmtId="0" fontId="132" fillId="70" borderId="300" xfId="0" applyFont="1" applyFill="1" applyBorder="1" applyAlignment="1" applyProtection="1">
      <alignment horizontal="right" vertical="center"/>
      <protection locked="0"/>
    </xf>
    <xf numFmtId="0" fontId="132" fillId="70" borderId="301" xfId="0" applyFont="1" applyFill="1" applyBorder="1" applyAlignment="1" applyProtection="1">
      <alignment vertical="center"/>
      <protection locked="0"/>
    </xf>
    <xf numFmtId="0" fontId="128" fillId="70" borderId="300" xfId="0" applyFont="1" applyFill="1" applyBorder="1" applyAlignment="1" applyProtection="1">
      <alignment horizontal="right"/>
      <protection locked="0"/>
    </xf>
    <xf numFmtId="0" fontId="128" fillId="70" borderId="301" xfId="0" applyFont="1" applyFill="1" applyBorder="1" applyAlignment="1" applyProtection="1">
      <alignment horizontal="right"/>
      <protection locked="0"/>
    </xf>
    <xf numFmtId="167" fontId="12" fillId="0" borderId="252" xfId="8" applyNumberFormat="1" applyFont="1" applyFill="1" applyBorder="1" applyAlignment="1" applyProtection="1">
      <alignment horizontal="center" vertical="center"/>
      <protection locked="0"/>
    </xf>
    <xf numFmtId="167" fontId="12" fillId="0" borderId="254" xfId="8" applyNumberFormat="1" applyFont="1" applyFill="1" applyBorder="1" applyAlignment="1" applyProtection="1">
      <alignment horizontal="center" vertical="center"/>
      <protection locked="0"/>
    </xf>
    <xf numFmtId="167" fontId="12" fillId="0" borderId="255" xfId="2" applyNumberFormat="1" applyFont="1" applyBorder="1" applyAlignment="1" applyProtection="1">
      <alignment horizontal="center"/>
      <protection locked="0"/>
    </xf>
    <xf numFmtId="0" fontId="132" fillId="70" borderId="298" xfId="0" applyFont="1" applyFill="1" applyBorder="1" applyAlignment="1" applyProtection="1">
      <alignment vertical="center"/>
      <protection locked="0"/>
    </xf>
    <xf numFmtId="0" fontId="132" fillId="70" borderId="300" xfId="0" applyFont="1" applyFill="1" applyBorder="1" applyAlignment="1" applyProtection="1">
      <alignment horizontal="right"/>
      <protection locked="0"/>
    </xf>
    <xf numFmtId="0" fontId="132" fillId="70" borderId="301" xfId="0" applyFont="1" applyFill="1" applyBorder="1" applyAlignment="1" applyProtection="1">
      <alignment horizontal="right"/>
      <protection locked="0"/>
    </xf>
    <xf numFmtId="0" fontId="132" fillId="70" borderId="262" xfId="0" applyFont="1" applyFill="1" applyBorder="1" applyAlignment="1" applyProtection="1">
      <alignment vertical="center"/>
      <protection locked="0"/>
    </xf>
    <xf numFmtId="0" fontId="132" fillId="70" borderId="262" xfId="0" applyFont="1" applyFill="1" applyBorder="1" applyAlignment="1" applyProtection="1">
      <alignment horizontal="right"/>
      <protection locked="0"/>
    </xf>
    <xf numFmtId="0" fontId="132" fillId="70" borderId="256" xfId="0" applyFont="1" applyFill="1" applyBorder="1" applyAlignment="1" applyProtection="1">
      <alignment vertical="center"/>
      <protection locked="0"/>
    </xf>
    <xf numFmtId="0" fontId="126" fillId="70" borderId="283" xfId="0" applyFont="1" applyFill="1" applyBorder="1" applyAlignment="1" applyProtection="1">
      <alignment vertical="center"/>
      <protection locked="0"/>
    </xf>
    <xf numFmtId="0" fontId="126" fillId="70" borderId="251" xfId="0" applyFont="1" applyFill="1" applyBorder="1" applyAlignment="1" applyProtection="1">
      <alignment vertical="center"/>
      <protection locked="0"/>
    </xf>
    <xf numFmtId="0" fontId="126" fillId="70" borderId="256" xfId="0" applyFont="1" applyFill="1" applyBorder="1" applyAlignment="1" applyProtection="1">
      <alignment vertical="center"/>
      <protection locked="0"/>
    </xf>
    <xf numFmtId="0" fontId="126" fillId="70" borderId="300" xfId="0" applyFont="1" applyFill="1" applyBorder="1" applyAlignment="1" applyProtection="1">
      <alignment horizontal="right" vertical="center"/>
      <protection locked="0"/>
    </xf>
    <xf numFmtId="0" fontId="126" fillId="70" borderId="262" xfId="0" applyFont="1" applyFill="1" applyBorder="1" applyAlignment="1" applyProtection="1">
      <alignment vertical="center"/>
      <protection locked="0"/>
    </xf>
    <xf numFmtId="0" fontId="126" fillId="70" borderId="300" xfId="0" applyFont="1" applyFill="1" applyBorder="1" applyAlignment="1" applyProtection="1">
      <alignment horizontal="right"/>
      <protection locked="0"/>
    </xf>
    <xf numFmtId="0" fontId="126" fillId="70" borderId="301" xfId="0" applyFont="1" applyFill="1" applyBorder="1" applyAlignment="1" applyProtection="1">
      <alignment vertical="center"/>
      <protection locked="0"/>
    </xf>
    <xf numFmtId="0" fontId="87" fillId="70" borderId="300" xfId="0" applyFont="1" applyFill="1" applyBorder="1" applyAlignment="1" applyProtection="1">
      <alignment horizontal="right"/>
      <protection locked="0"/>
    </xf>
    <xf numFmtId="0" fontId="132" fillId="0" borderId="259" xfId="0" applyFont="1" applyBorder="1" applyAlignment="1" applyProtection="1">
      <alignment vertical="center"/>
      <protection locked="0"/>
    </xf>
    <xf numFmtId="0" fontId="132" fillId="0" borderId="261" xfId="0" applyFont="1" applyBorder="1" applyAlignment="1" applyProtection="1">
      <alignment vertical="center"/>
      <protection locked="0"/>
    </xf>
    <xf numFmtId="0" fontId="95" fillId="5" borderId="286" xfId="2" applyFont="1" applyFill="1" applyBorder="1" applyAlignment="1" applyProtection="1">
      <alignment vertical="center" wrapText="1"/>
      <protection locked="0"/>
    </xf>
    <xf numFmtId="167" fontId="95" fillId="5" borderId="275" xfId="3" applyNumberFormat="1" applyFont="1" applyFill="1" applyBorder="1" applyAlignment="1" applyProtection="1">
      <alignment horizontal="right" vertical="center"/>
      <protection locked="0"/>
    </xf>
    <xf numFmtId="167" fontId="95" fillId="5" borderId="277" xfId="3" applyNumberFormat="1" applyFont="1" applyFill="1" applyBorder="1" applyAlignment="1" applyProtection="1">
      <alignment horizontal="right" vertical="center"/>
      <protection locked="0"/>
    </xf>
    <xf numFmtId="167" fontId="95" fillId="70" borderId="275" xfId="3" applyNumberFormat="1" applyFont="1" applyFill="1" applyBorder="1" applyAlignment="1" applyProtection="1">
      <alignment horizontal="right" vertical="center"/>
      <protection locked="0"/>
    </xf>
    <xf numFmtId="167" fontId="95" fillId="70" borderId="302" xfId="3" applyNumberFormat="1" applyFont="1" applyFill="1" applyBorder="1" applyAlignment="1" applyProtection="1">
      <alignment horizontal="right" vertical="center"/>
      <protection locked="0"/>
    </xf>
    <xf numFmtId="167" fontId="95" fillId="63" borderId="278" xfId="3" applyNumberFormat="1" applyFont="1" applyFill="1" applyBorder="1" applyAlignment="1" applyProtection="1">
      <alignment horizontal="center" vertical="center"/>
      <protection locked="0"/>
    </xf>
    <xf numFmtId="167" fontId="134" fillId="70" borderId="259" xfId="3" applyNumberFormat="1" applyFont="1" applyFill="1" applyBorder="1" applyAlignment="1" applyProtection="1">
      <alignment horizontal="right" vertical="center" wrapText="1"/>
      <protection locked="0"/>
    </xf>
    <xf numFmtId="167" fontId="134" fillId="70" borderId="257" xfId="3" applyNumberFormat="1" applyFont="1" applyFill="1" applyBorder="1" applyAlignment="1" applyProtection="1">
      <alignment horizontal="right" vertical="center" wrapText="1"/>
      <protection locked="0"/>
    </xf>
    <xf numFmtId="167" fontId="139" fillId="0" borderId="280" xfId="3" applyNumberFormat="1" applyFont="1" applyBorder="1" applyAlignment="1" applyProtection="1">
      <alignment horizontal="right" vertical="center"/>
      <protection locked="0"/>
    </xf>
    <xf numFmtId="167" fontId="139" fillId="41" borderId="267" xfId="3" applyNumberFormat="1" applyFont="1" applyFill="1" applyBorder="1" applyAlignment="1" applyProtection="1">
      <alignment horizontal="right" vertical="center"/>
      <protection locked="0"/>
    </xf>
    <xf numFmtId="167" fontId="141" fillId="0" borderId="267" xfId="3" applyNumberFormat="1" applyFont="1" applyFill="1" applyBorder="1" applyAlignment="1" applyProtection="1">
      <alignment horizontal="right" vertical="center"/>
      <protection locked="0"/>
    </xf>
    <xf numFmtId="0" fontId="128" fillId="0" borderId="253" xfId="0" applyFont="1" applyBorder="1" applyAlignment="1" applyProtection="1">
      <alignment vertical="center"/>
      <protection locked="0"/>
    </xf>
    <xf numFmtId="0" fontId="128" fillId="0" borderId="297" xfId="0" applyFont="1" applyBorder="1" applyAlignment="1" applyProtection="1">
      <alignment horizontal="center" vertical="center"/>
      <protection locked="0"/>
    </xf>
    <xf numFmtId="0" fontId="128" fillId="0" borderId="251" xfId="0" applyFont="1" applyBorder="1" applyAlignment="1" applyProtection="1">
      <alignment horizontal="center" vertical="center"/>
      <protection locked="0"/>
    </xf>
    <xf numFmtId="0" fontId="128" fillId="26" borderId="300" xfId="0" applyFont="1" applyFill="1" applyBorder="1" applyAlignment="1" applyProtection="1">
      <alignment horizontal="center" vertical="center"/>
      <protection locked="0"/>
    </xf>
    <xf numFmtId="0" fontId="128" fillId="26" borderId="301" xfId="0" applyFont="1" applyFill="1" applyBorder="1" applyAlignment="1" applyProtection="1">
      <alignment horizontal="center" vertical="center"/>
      <protection locked="0"/>
    </xf>
    <xf numFmtId="0" fontId="128" fillId="0" borderId="300" xfId="0" applyFont="1" applyBorder="1" applyAlignment="1" applyProtection="1">
      <alignment vertical="center"/>
      <protection locked="0"/>
    </xf>
    <xf numFmtId="0" fontId="128" fillId="0" borderId="301" xfId="0" applyFont="1" applyBorder="1" applyAlignment="1" applyProtection="1">
      <alignment vertical="center"/>
      <protection locked="0"/>
    </xf>
    <xf numFmtId="167" fontId="139" fillId="0" borderId="283" xfId="3" applyNumberFormat="1" applyFont="1" applyBorder="1" applyAlignment="1" applyProtection="1">
      <alignment horizontal="right" vertical="center"/>
      <protection locked="0"/>
    </xf>
    <xf numFmtId="167" fontId="139" fillId="41" borderId="252" xfId="3" applyNumberFormat="1" applyFont="1" applyFill="1" applyBorder="1" applyAlignment="1" applyProtection="1">
      <alignment horizontal="right" vertical="center"/>
      <protection locked="0"/>
    </xf>
    <xf numFmtId="167" fontId="141" fillId="0" borderId="252" xfId="3" applyNumberFormat="1" applyFont="1" applyFill="1" applyBorder="1" applyAlignment="1" applyProtection="1">
      <alignment horizontal="right" vertical="center"/>
      <protection locked="0"/>
    </xf>
    <xf numFmtId="0" fontId="132" fillId="0" borderId="297" xfId="0" applyFont="1" applyBorder="1" applyAlignment="1" applyProtection="1">
      <alignment vertical="center"/>
      <protection locked="0"/>
    </xf>
    <xf numFmtId="0" fontId="132" fillId="0" borderId="251" xfId="0" applyFont="1" applyBorder="1" applyAlignment="1" applyProtection="1">
      <alignment vertical="center"/>
      <protection locked="0"/>
    </xf>
    <xf numFmtId="0" fontId="132" fillId="26" borderId="300" xfId="0" applyFont="1" applyFill="1" applyBorder="1" applyAlignment="1" applyProtection="1">
      <alignment vertical="center"/>
      <protection locked="0"/>
    </xf>
    <xf numFmtId="0" fontId="132" fillId="26" borderId="301" xfId="0" applyFont="1" applyFill="1" applyBorder="1" applyAlignment="1" applyProtection="1">
      <alignment vertical="center"/>
      <protection locked="0"/>
    </xf>
    <xf numFmtId="0" fontId="128" fillId="0" borderId="300" xfId="0" applyFont="1" applyBorder="1" applyAlignment="1" applyProtection="1">
      <alignment horizontal="center"/>
      <protection locked="0"/>
    </xf>
    <xf numFmtId="0" fontId="128" fillId="0" borderId="301" xfId="0" applyFont="1" applyBorder="1" applyAlignment="1" applyProtection="1">
      <alignment horizontal="center"/>
      <protection locked="0"/>
    </xf>
    <xf numFmtId="0" fontId="128" fillId="0" borderId="300" xfId="0" applyFont="1" applyBorder="1" applyAlignment="1" applyProtection="1">
      <alignment horizontal="right"/>
      <protection locked="0"/>
    </xf>
    <xf numFmtId="0" fontId="132" fillId="0" borderId="300" xfId="0" applyFont="1" applyBorder="1" applyAlignment="1" applyProtection="1">
      <alignment horizontal="right"/>
      <protection locked="0"/>
    </xf>
    <xf numFmtId="0" fontId="132" fillId="0" borderId="301" xfId="0" applyFont="1" applyBorder="1" applyProtection="1">
      <protection locked="0"/>
    </xf>
    <xf numFmtId="167" fontId="132" fillId="0" borderId="283" xfId="0" applyNumberFormat="1" applyFont="1" applyBorder="1" applyAlignment="1" applyProtection="1">
      <alignment vertical="center"/>
      <protection locked="0"/>
    </xf>
    <xf numFmtId="0" fontId="132" fillId="0" borderId="300" xfId="0" applyFont="1" applyBorder="1" applyProtection="1">
      <protection locked="0"/>
    </xf>
    <xf numFmtId="0" fontId="132" fillId="25" borderId="283" xfId="0" applyFont="1" applyFill="1" applyBorder="1" applyAlignment="1" applyProtection="1">
      <alignment vertical="center"/>
      <protection locked="0"/>
    </xf>
    <xf numFmtId="167" fontId="139" fillId="0" borderId="252" xfId="3" applyNumberFormat="1" applyFont="1" applyFill="1" applyBorder="1" applyAlignment="1" applyProtection="1">
      <alignment horizontal="right" vertical="center"/>
      <protection locked="0"/>
    </xf>
    <xf numFmtId="167" fontId="139" fillId="0" borderId="267" xfId="3" applyNumberFormat="1" applyFont="1" applyFill="1" applyBorder="1" applyAlignment="1" applyProtection="1">
      <alignment horizontal="right" vertical="center"/>
      <protection locked="0"/>
    </xf>
    <xf numFmtId="167" fontId="139" fillId="5" borderId="252" xfId="3" applyNumberFormat="1" applyFont="1" applyFill="1" applyBorder="1" applyAlignment="1" applyProtection="1">
      <alignment horizontal="right" vertical="center"/>
      <protection locked="0"/>
    </xf>
    <xf numFmtId="167" fontId="139" fillId="0" borderId="263" xfId="3" applyNumberFormat="1" applyFont="1" applyBorder="1" applyAlignment="1" applyProtection="1">
      <alignment horizontal="right" vertical="center"/>
      <protection locked="0"/>
    </xf>
    <xf numFmtId="167" fontId="132" fillId="0" borderId="297" xfId="0" applyNumberFormat="1" applyFont="1" applyBorder="1" applyAlignment="1" applyProtection="1">
      <alignment vertical="center"/>
      <protection locked="0"/>
    </xf>
    <xf numFmtId="167" fontId="12" fillId="0" borderId="253" xfId="8" applyNumberFormat="1" applyFont="1" applyFill="1" applyBorder="1" applyAlignment="1" applyProtection="1">
      <alignment horizontal="center" vertical="center"/>
      <protection locked="0"/>
    </xf>
    <xf numFmtId="167" fontId="12" fillId="0" borderId="303" xfId="2" applyNumberFormat="1" applyFont="1" applyBorder="1" applyAlignment="1" applyProtection="1">
      <alignment horizontal="center"/>
      <protection locked="0"/>
    </xf>
    <xf numFmtId="0" fontId="204" fillId="0" borderId="285" xfId="0" applyFont="1" applyBorder="1" applyAlignment="1" applyProtection="1">
      <alignment horizontal="left"/>
      <protection locked="0"/>
    </xf>
    <xf numFmtId="0" fontId="132" fillId="0" borderId="267" xfId="0" applyFont="1" applyBorder="1" applyAlignment="1" applyProtection="1">
      <alignment vertical="center"/>
      <protection locked="0"/>
    </xf>
    <xf numFmtId="0" fontId="128" fillId="70" borderId="283" xfId="0" applyFont="1" applyFill="1" applyBorder="1" applyAlignment="1" applyProtection="1">
      <alignment vertical="center"/>
      <protection locked="0"/>
    </xf>
    <xf numFmtId="0" fontId="128" fillId="70" borderId="253" xfId="0" applyFont="1" applyFill="1" applyBorder="1" applyAlignment="1" applyProtection="1">
      <alignment vertical="center"/>
      <protection locked="0"/>
    </xf>
    <xf numFmtId="0" fontId="128" fillId="70" borderId="298" xfId="0" applyFont="1" applyFill="1" applyBorder="1" applyAlignment="1" applyProtection="1">
      <alignment horizontal="center" vertical="center"/>
      <protection locked="0"/>
    </xf>
    <xf numFmtId="0" fontId="128" fillId="70" borderId="304" xfId="0" applyFont="1" applyFill="1" applyBorder="1" applyAlignment="1" applyProtection="1">
      <alignment horizontal="center" vertical="center"/>
      <protection locked="0"/>
    </xf>
    <xf numFmtId="0" fontId="132" fillId="70" borderId="266" xfId="0" applyFont="1" applyFill="1" applyBorder="1" applyAlignment="1" applyProtection="1">
      <alignment vertical="center"/>
      <protection locked="0"/>
    </xf>
    <xf numFmtId="167" fontId="12" fillId="0" borderId="259" xfId="8" applyNumberFormat="1" applyFont="1" applyFill="1" applyBorder="1" applyAlignment="1" applyProtection="1">
      <alignment horizontal="center" vertical="center"/>
      <protection locked="0"/>
    </xf>
    <xf numFmtId="167" fontId="139" fillId="5" borderId="267" xfId="3" applyNumberFormat="1" applyFont="1" applyFill="1" applyBorder="1" applyAlignment="1" applyProtection="1">
      <alignment horizontal="right" vertical="center"/>
      <protection locked="0"/>
    </xf>
    <xf numFmtId="0" fontId="132" fillId="70" borderId="300" xfId="0" applyFont="1" applyFill="1" applyBorder="1" applyProtection="1">
      <protection locked="0"/>
    </xf>
    <xf numFmtId="0" fontId="132" fillId="70" borderId="301" xfId="0" applyFont="1" applyFill="1" applyBorder="1" applyProtection="1">
      <protection locked="0"/>
    </xf>
    <xf numFmtId="167" fontId="139" fillId="0" borderId="253" xfId="3" applyNumberFormat="1" applyFont="1" applyFill="1" applyBorder="1" applyAlignment="1" applyProtection="1">
      <alignment horizontal="right" vertical="center"/>
      <protection locked="0"/>
    </xf>
    <xf numFmtId="167" fontId="139" fillId="0" borderId="256" xfId="3" applyNumberFormat="1" applyFont="1" applyFill="1" applyBorder="1" applyAlignment="1" applyProtection="1">
      <alignment horizontal="right" vertical="center"/>
      <protection locked="0"/>
    </xf>
    <xf numFmtId="167" fontId="12" fillId="0" borderId="256" xfId="8" applyNumberFormat="1" applyFont="1" applyFill="1" applyBorder="1" applyAlignment="1" applyProtection="1">
      <alignment horizontal="center" vertical="center"/>
      <protection locked="0"/>
    </xf>
    <xf numFmtId="167" fontId="139" fillId="5" borderId="259" xfId="3" applyNumberFormat="1" applyFont="1" applyFill="1" applyBorder="1" applyAlignment="1" applyProtection="1">
      <alignment horizontal="right" vertical="center"/>
      <protection locked="0"/>
    </xf>
    <xf numFmtId="167" fontId="139" fillId="0" borderId="261" xfId="3" applyNumberFormat="1" applyFont="1" applyFill="1" applyBorder="1" applyAlignment="1" applyProtection="1">
      <alignment horizontal="right" vertical="center"/>
      <protection locked="0"/>
    </xf>
    <xf numFmtId="167" fontId="139" fillId="0" borderId="259" xfId="3" applyNumberFormat="1" applyFont="1" applyFill="1" applyBorder="1" applyAlignment="1" applyProtection="1">
      <alignment horizontal="right" vertical="center"/>
      <protection locked="0"/>
    </xf>
    <xf numFmtId="167" fontId="139" fillId="0" borderId="260" xfId="3" applyNumberFormat="1" applyFont="1" applyFill="1" applyBorder="1" applyAlignment="1" applyProtection="1">
      <alignment horizontal="right" vertical="center"/>
      <protection locked="0"/>
    </xf>
    <xf numFmtId="0" fontId="132" fillId="0" borderId="267" xfId="0" applyFont="1" applyBorder="1" applyAlignment="1" applyProtection="1">
      <alignment horizontal="center" vertical="center"/>
      <protection locked="0"/>
    </xf>
    <xf numFmtId="167" fontId="139" fillId="0" borderId="260" xfId="3" applyNumberFormat="1" applyFont="1" applyFill="1" applyBorder="1" applyAlignment="1" applyProtection="1">
      <alignment horizontal="right" vertical="center" wrapText="1"/>
      <protection locked="0"/>
    </xf>
    <xf numFmtId="0" fontId="128" fillId="26" borderId="300" xfId="0" applyFont="1" applyFill="1" applyBorder="1" applyAlignment="1" applyProtection="1">
      <alignment horizontal="right" vertical="center"/>
      <protection locked="0"/>
    </xf>
    <xf numFmtId="167" fontId="12" fillId="0" borderId="260" xfId="8" applyNumberFormat="1" applyFont="1" applyFill="1" applyBorder="1" applyAlignment="1" applyProtection="1">
      <alignment horizontal="center" vertical="center"/>
      <protection locked="0"/>
    </xf>
    <xf numFmtId="167" fontId="12" fillId="0" borderId="261" xfId="8" applyNumberFormat="1" applyFont="1" applyFill="1" applyBorder="1" applyAlignment="1" applyProtection="1">
      <alignment horizontal="center" vertical="center"/>
      <protection locked="0"/>
    </xf>
    <xf numFmtId="0" fontId="132" fillId="35" borderId="252" xfId="0" applyFont="1" applyFill="1" applyBorder="1" applyAlignment="1" applyProtection="1">
      <alignment vertical="center"/>
      <protection locked="0"/>
    </xf>
    <xf numFmtId="0" fontId="132" fillId="26" borderId="300" xfId="0" applyFont="1" applyFill="1" applyBorder="1" applyAlignment="1" applyProtection="1">
      <alignment horizontal="right" vertical="center"/>
      <protection locked="0"/>
    </xf>
    <xf numFmtId="0" fontId="132" fillId="26" borderId="301" xfId="0" applyFont="1" applyFill="1" applyBorder="1" applyAlignment="1" applyProtection="1">
      <alignment horizontal="right" vertical="center"/>
      <protection locked="0"/>
    </xf>
    <xf numFmtId="0" fontId="132" fillId="0" borderId="300" xfId="0" applyFont="1" applyBorder="1" applyAlignment="1" applyProtection="1">
      <alignment horizontal="right" vertical="center"/>
      <protection locked="0"/>
    </xf>
    <xf numFmtId="0" fontId="132" fillId="0" borderId="301" xfId="0" applyFont="1" applyBorder="1" applyAlignment="1" applyProtection="1">
      <alignment horizontal="right" vertical="center"/>
      <protection locked="0"/>
    </xf>
    <xf numFmtId="0" fontId="128" fillId="0" borderId="252" xfId="0" applyFont="1" applyBorder="1" applyAlignment="1" applyProtection="1">
      <alignment vertical="center"/>
      <protection locked="0"/>
    </xf>
    <xf numFmtId="0" fontId="128" fillId="0" borderId="253" xfId="0" applyFont="1" applyBorder="1" applyAlignment="1" applyProtection="1">
      <alignment horizontal="center" vertical="center"/>
      <protection locked="0"/>
    </xf>
    <xf numFmtId="0" fontId="128" fillId="70" borderId="297" xfId="0" applyFont="1" applyFill="1" applyBorder="1" applyAlignment="1" applyProtection="1">
      <alignment horizontal="center" vertical="center"/>
      <protection locked="0"/>
    </xf>
    <xf numFmtId="0" fontId="132" fillId="0" borderId="301" xfId="0" applyFont="1" applyBorder="1" applyAlignment="1" applyProtection="1">
      <alignment horizontal="right"/>
      <protection locked="0"/>
    </xf>
    <xf numFmtId="0" fontId="94" fillId="0" borderId="270" xfId="2" applyFont="1" applyBorder="1" applyAlignment="1" applyProtection="1">
      <alignment horizontal="left" vertical="center" wrapText="1"/>
      <protection locked="0"/>
    </xf>
    <xf numFmtId="0" fontId="139" fillId="0" borderId="284" xfId="2" applyFont="1" applyBorder="1" applyAlignment="1" applyProtection="1">
      <alignment horizontal="left" vertical="center" wrapText="1"/>
      <protection locked="0"/>
    </xf>
    <xf numFmtId="167" fontId="139" fillId="0" borderId="285" xfId="3" applyNumberFormat="1" applyFont="1" applyBorder="1" applyAlignment="1" applyProtection="1">
      <alignment horizontal="left" vertical="center"/>
      <protection locked="0"/>
    </xf>
    <xf numFmtId="167" fontId="141" fillId="41" borderId="267" xfId="3" applyNumberFormat="1" applyFont="1" applyFill="1" applyBorder="1" applyAlignment="1" applyProtection="1">
      <alignment horizontal="right" vertical="center"/>
      <protection locked="0"/>
    </xf>
    <xf numFmtId="167" fontId="139" fillId="70" borderId="283" xfId="3" applyNumberFormat="1" applyFont="1" applyFill="1" applyBorder="1" applyAlignment="1" applyProtection="1">
      <alignment horizontal="right" vertical="center"/>
      <protection locked="0"/>
    </xf>
    <xf numFmtId="167" fontId="139" fillId="70" borderId="253" xfId="3" applyNumberFormat="1" applyFont="1" applyFill="1" applyBorder="1" applyAlignment="1" applyProtection="1">
      <alignment horizontal="right" vertical="center"/>
      <protection locked="0"/>
    </xf>
    <xf numFmtId="167" fontId="139" fillId="70" borderId="297" xfId="3" applyNumberFormat="1" applyFont="1" applyFill="1" applyBorder="1" applyAlignment="1" applyProtection="1">
      <alignment horizontal="right" vertical="center"/>
      <protection locked="0"/>
    </xf>
    <xf numFmtId="167" fontId="139" fillId="70" borderId="251" xfId="3" applyNumberFormat="1" applyFont="1" applyFill="1" applyBorder="1" applyAlignment="1" applyProtection="1">
      <alignment horizontal="right" vertical="center"/>
      <protection locked="0"/>
    </xf>
    <xf numFmtId="167" fontId="139" fillId="70" borderId="285" xfId="3" applyNumberFormat="1" applyFont="1" applyFill="1" applyBorder="1" applyAlignment="1" applyProtection="1">
      <alignment horizontal="right" vertical="center"/>
      <protection locked="0"/>
    </xf>
    <xf numFmtId="167" fontId="12" fillId="70" borderId="252" xfId="2" applyNumberFormat="1" applyFont="1" applyFill="1" applyBorder="1" applyAlignment="1" applyProtection="1">
      <alignment horizontal="center" vertical="center"/>
      <protection locked="0"/>
    </xf>
    <xf numFmtId="167" fontId="12" fillId="70" borderId="251" xfId="2" applyNumberFormat="1" applyFont="1" applyFill="1" applyBorder="1" applyAlignment="1" applyProtection="1">
      <alignment horizontal="center" vertical="center"/>
      <protection locked="0"/>
    </xf>
    <xf numFmtId="167" fontId="141" fillId="70" borderId="251" xfId="3" applyNumberFormat="1" applyFont="1" applyFill="1" applyBorder="1" applyAlignment="1" applyProtection="1">
      <alignment horizontal="right" vertical="center" wrapText="1"/>
      <protection locked="0"/>
    </xf>
    <xf numFmtId="0" fontId="139" fillId="62" borderId="284" xfId="2" applyFont="1" applyFill="1" applyBorder="1" applyAlignment="1" applyProtection="1">
      <alignment horizontal="left" vertical="center" wrapText="1"/>
      <protection locked="0"/>
    </xf>
    <xf numFmtId="167" fontId="139" fillId="6" borderId="267" xfId="3" applyNumberFormat="1" applyFont="1" applyFill="1" applyBorder="1" applyAlignment="1" applyProtection="1">
      <alignment horizontal="right" vertical="center"/>
      <protection locked="0"/>
    </xf>
    <xf numFmtId="167" fontId="139" fillId="70" borderId="251" xfId="3" applyNumberFormat="1" applyFont="1" applyFill="1" applyBorder="1" applyAlignment="1" applyProtection="1">
      <alignment horizontal="right" vertical="center" wrapText="1"/>
      <protection locked="0"/>
    </xf>
    <xf numFmtId="0" fontId="94" fillId="0" borderId="284" xfId="2" applyFont="1" applyBorder="1" applyAlignment="1" applyProtection="1">
      <alignment horizontal="left" vertical="center" wrapText="1"/>
      <protection locked="0"/>
    </xf>
    <xf numFmtId="167" fontId="139" fillId="41" borderId="259" xfId="3" applyNumberFormat="1" applyFont="1" applyFill="1" applyBorder="1" applyAlignment="1" applyProtection="1">
      <alignment horizontal="right" vertical="center"/>
      <protection locked="0"/>
    </xf>
    <xf numFmtId="167" fontId="139" fillId="70" borderId="298" xfId="3" applyNumberFormat="1" applyFont="1" applyFill="1" applyBorder="1" applyAlignment="1" applyProtection="1">
      <alignment horizontal="right" vertical="center"/>
      <protection locked="0"/>
    </xf>
    <xf numFmtId="167" fontId="141" fillId="70" borderId="257" xfId="3" applyNumberFormat="1" applyFont="1" applyFill="1" applyBorder="1" applyAlignment="1" applyProtection="1">
      <alignment horizontal="right" vertical="center" wrapText="1"/>
      <protection locked="0"/>
    </xf>
    <xf numFmtId="167" fontId="139" fillId="70" borderId="263" xfId="3" applyNumberFormat="1" applyFont="1" applyFill="1" applyBorder="1" applyAlignment="1" applyProtection="1">
      <alignment horizontal="right" vertical="center"/>
      <protection locked="0"/>
    </xf>
    <xf numFmtId="167" fontId="139" fillId="70" borderId="261" xfId="3" applyNumberFormat="1" applyFont="1" applyFill="1" applyBorder="1" applyAlignment="1" applyProtection="1">
      <alignment horizontal="right" vertical="center"/>
      <protection locked="0"/>
    </xf>
    <xf numFmtId="0" fontId="95" fillId="5" borderId="297" xfId="2" applyFont="1" applyFill="1" applyBorder="1" applyAlignment="1" applyProtection="1">
      <alignment vertical="center" wrapText="1"/>
      <protection locked="0"/>
    </xf>
    <xf numFmtId="167" fontId="95" fillId="5" borderId="252" xfId="3" applyNumberFormat="1" applyFont="1" applyFill="1" applyBorder="1" applyAlignment="1" applyProtection="1">
      <alignment horizontal="right" vertical="center"/>
      <protection locked="0"/>
    </xf>
    <xf numFmtId="167" fontId="95" fillId="70" borderId="252" xfId="3" applyNumberFormat="1" applyFont="1" applyFill="1" applyBorder="1" applyAlignment="1" applyProtection="1">
      <alignment horizontal="right" vertical="center"/>
      <protection locked="0"/>
    </xf>
    <xf numFmtId="167" fontId="95" fillId="63" borderId="256" xfId="3" applyNumberFormat="1" applyFont="1" applyFill="1" applyBorder="1" applyAlignment="1" applyProtection="1">
      <alignment horizontal="center" vertical="center"/>
      <protection locked="0"/>
    </xf>
    <xf numFmtId="167" fontId="95" fillId="63" borderId="252" xfId="3" applyNumberFormat="1" applyFont="1" applyFill="1" applyBorder="1" applyAlignment="1" applyProtection="1">
      <alignment horizontal="center" vertical="center"/>
      <protection locked="0"/>
    </xf>
    <xf numFmtId="0" fontId="139" fillId="24" borderId="284" xfId="2" applyFont="1" applyFill="1" applyBorder="1" applyAlignment="1" applyProtection="1">
      <alignment horizontal="left" vertical="center" wrapText="1"/>
      <protection locked="0"/>
    </xf>
    <xf numFmtId="0" fontId="132" fillId="46" borderId="252" xfId="0" applyFont="1" applyFill="1" applyBorder="1" applyAlignment="1" applyProtection="1">
      <alignment horizontal="center" vertical="center"/>
      <protection locked="0"/>
    </xf>
    <xf numFmtId="0" fontId="87" fillId="70" borderId="283" xfId="0" applyFont="1" applyFill="1" applyBorder="1" applyAlignment="1" applyProtection="1">
      <alignment horizontal="center" vertical="center"/>
      <protection locked="0"/>
    </xf>
    <xf numFmtId="0" fontId="87" fillId="70" borderId="253" xfId="0" applyFont="1" applyFill="1" applyBorder="1" applyAlignment="1" applyProtection="1">
      <alignment horizontal="center" vertical="center"/>
      <protection locked="0"/>
    </xf>
    <xf numFmtId="0" fontId="132" fillId="70" borderId="297" xfId="0" applyFont="1" applyFill="1" applyBorder="1" applyAlignment="1" applyProtection="1">
      <alignment horizontal="center" vertical="center"/>
      <protection locked="0"/>
    </xf>
    <xf numFmtId="0" fontId="132" fillId="70" borderId="251" xfId="0" applyFont="1" applyFill="1" applyBorder="1" applyAlignment="1" applyProtection="1">
      <alignment horizontal="center" vertical="center"/>
      <protection locked="0"/>
    </xf>
    <xf numFmtId="0" fontId="132" fillId="70" borderId="300" xfId="0" applyFont="1" applyFill="1" applyBorder="1" applyAlignment="1" applyProtection="1">
      <alignment horizontal="center" vertical="center"/>
      <protection locked="0"/>
    </xf>
    <xf numFmtId="0" fontId="132" fillId="70" borderId="300" xfId="0" applyFont="1" applyFill="1" applyBorder="1" applyAlignment="1" applyProtection="1">
      <alignment horizontal="center"/>
      <protection locked="0"/>
    </xf>
    <xf numFmtId="0" fontId="132" fillId="70" borderId="283" xfId="0" applyFont="1" applyFill="1" applyBorder="1" applyAlignment="1" applyProtection="1">
      <alignment horizontal="center" vertical="center"/>
      <protection locked="0"/>
    </xf>
    <xf numFmtId="0" fontId="132" fillId="70" borderId="253" xfId="0" applyFont="1" applyFill="1" applyBorder="1" applyAlignment="1" applyProtection="1">
      <alignment horizontal="center" vertical="center"/>
      <protection locked="0"/>
    </xf>
    <xf numFmtId="0" fontId="128" fillId="70" borderId="300" xfId="0" applyFont="1" applyFill="1" applyBorder="1" applyAlignment="1" applyProtection="1">
      <alignment horizontal="center"/>
      <protection locked="0"/>
    </xf>
    <xf numFmtId="0" fontId="193" fillId="70" borderId="301" xfId="0" applyFont="1" applyFill="1" applyBorder="1" applyAlignment="1" applyProtection="1">
      <alignment horizontal="right"/>
      <protection locked="0"/>
    </xf>
    <xf numFmtId="167" fontId="139" fillId="0" borderId="256" xfId="3" applyNumberFormat="1" applyFont="1" applyBorder="1" applyAlignment="1" applyProtection="1">
      <alignment horizontal="right" vertical="center"/>
      <protection locked="0"/>
    </xf>
    <xf numFmtId="0" fontId="132" fillId="70" borderId="256" xfId="0" applyFont="1" applyFill="1" applyBorder="1" applyAlignment="1" applyProtection="1">
      <alignment horizontal="center" vertical="center"/>
      <protection locked="0"/>
    </xf>
    <xf numFmtId="0" fontId="132" fillId="70" borderId="254" xfId="0" applyFont="1" applyFill="1" applyBorder="1" applyAlignment="1" applyProtection="1">
      <alignment horizontal="right" vertical="center"/>
      <protection locked="0"/>
    </xf>
    <xf numFmtId="0" fontId="132" fillId="70" borderId="254" xfId="0" applyFont="1" applyFill="1" applyBorder="1" applyAlignment="1" applyProtection="1">
      <alignment vertical="center"/>
      <protection locked="0"/>
    </xf>
    <xf numFmtId="0" fontId="132" fillId="70" borderId="254" xfId="0" applyFont="1" applyFill="1" applyBorder="1" applyAlignment="1" applyProtection="1">
      <alignment horizontal="right"/>
      <protection locked="0"/>
    </xf>
    <xf numFmtId="167" fontId="95" fillId="3" borderId="256" xfId="3" applyNumberFormat="1" applyFont="1" applyFill="1" applyBorder="1" applyAlignment="1" applyProtection="1">
      <alignment horizontal="center" vertical="center" wrapText="1"/>
      <protection locked="0"/>
    </xf>
    <xf numFmtId="167" fontId="139" fillId="70" borderId="280" xfId="3" applyNumberFormat="1" applyFont="1" applyFill="1" applyBorder="1" applyAlignment="1" applyProtection="1">
      <alignment horizontal="right" vertical="center"/>
      <protection locked="0"/>
    </xf>
    <xf numFmtId="167" fontId="139" fillId="70" borderId="266" xfId="3" applyNumberFormat="1" applyFont="1" applyFill="1" applyBorder="1" applyAlignment="1" applyProtection="1">
      <alignment horizontal="right" vertical="center"/>
      <protection locked="0"/>
    </xf>
    <xf numFmtId="167" fontId="139" fillId="70" borderId="268" xfId="3" applyNumberFormat="1" applyFont="1" applyFill="1" applyBorder="1" applyAlignment="1" applyProtection="1">
      <alignment horizontal="right" vertical="center"/>
      <protection locked="0"/>
    </xf>
    <xf numFmtId="167" fontId="139" fillId="70" borderId="273" xfId="3" applyNumberFormat="1" applyFont="1" applyFill="1" applyBorder="1" applyAlignment="1" applyProtection="1">
      <alignment horizontal="right" vertical="center"/>
      <protection locked="0"/>
    </xf>
    <xf numFmtId="167" fontId="12" fillId="70" borderId="267" xfId="2" applyNumberFormat="1" applyFont="1" applyFill="1" applyBorder="1" applyAlignment="1" applyProtection="1">
      <alignment horizontal="center" vertical="center"/>
      <protection locked="0"/>
    </xf>
    <xf numFmtId="167" fontId="12" fillId="70" borderId="268" xfId="2" applyNumberFormat="1" applyFont="1" applyFill="1" applyBorder="1" applyAlignment="1" applyProtection="1">
      <alignment horizontal="center" vertical="center"/>
      <protection locked="0"/>
    </xf>
    <xf numFmtId="167" fontId="94" fillId="70" borderId="283" xfId="3" applyNumberFormat="1" applyFont="1" applyFill="1" applyBorder="1" applyAlignment="1" applyProtection="1">
      <alignment horizontal="right" vertical="center"/>
      <protection locked="0"/>
    </xf>
    <xf numFmtId="167" fontId="94" fillId="70" borderId="253" xfId="3" applyNumberFormat="1" applyFont="1" applyFill="1" applyBorder="1" applyAlignment="1" applyProtection="1">
      <alignment horizontal="right" vertical="center"/>
      <protection locked="0"/>
    </xf>
    <xf numFmtId="167" fontId="139" fillId="0" borderId="263" xfId="3" applyNumberFormat="1" applyFont="1" applyFill="1" applyBorder="1" applyAlignment="1" applyProtection="1">
      <alignment vertical="center"/>
      <protection locked="0"/>
    </xf>
    <xf numFmtId="167" fontId="139" fillId="0" borderId="259" xfId="3" applyNumberFormat="1" applyFont="1" applyFill="1" applyBorder="1" applyAlignment="1" applyProtection="1">
      <alignment vertical="center"/>
      <protection locked="0"/>
    </xf>
    <xf numFmtId="167" fontId="139" fillId="70" borderId="257" xfId="3" applyNumberFormat="1" applyFont="1" applyFill="1" applyBorder="1" applyAlignment="1" applyProtection="1">
      <alignment horizontal="right" vertical="center"/>
      <protection locked="0"/>
    </xf>
    <xf numFmtId="167" fontId="139" fillId="0" borderId="260" xfId="3" applyNumberFormat="1" applyFont="1" applyFill="1" applyBorder="1" applyAlignment="1" applyProtection="1">
      <alignment vertical="center"/>
      <protection locked="0"/>
    </xf>
    <xf numFmtId="167" fontId="139" fillId="70" borderId="260" xfId="3" applyNumberFormat="1" applyFont="1" applyFill="1" applyBorder="1" applyAlignment="1" applyProtection="1">
      <alignment horizontal="right" vertical="center"/>
      <protection locked="0"/>
    </xf>
    <xf numFmtId="167" fontId="12" fillId="70" borderId="253" xfId="2" applyNumberFormat="1" applyFont="1" applyFill="1" applyBorder="1" applyAlignment="1" applyProtection="1">
      <alignment horizontal="center" vertical="center"/>
      <protection locked="0"/>
    </xf>
    <xf numFmtId="0" fontId="132" fillId="70" borderId="301" xfId="0" applyFont="1" applyFill="1" applyBorder="1" applyAlignment="1" applyProtection="1">
      <alignment horizontal="center" vertical="center"/>
      <protection locked="0"/>
    </xf>
    <xf numFmtId="0" fontId="132" fillId="70" borderId="300" xfId="0" applyFont="1" applyFill="1" applyBorder="1" applyAlignment="1" applyProtection="1">
      <alignment vertical="center"/>
      <protection locked="0"/>
    </xf>
    <xf numFmtId="0" fontId="132" fillId="70" borderId="301" xfId="0" applyFont="1" applyFill="1" applyBorder="1" applyAlignment="1" applyProtection="1">
      <alignment horizontal="center"/>
      <protection locked="0"/>
    </xf>
    <xf numFmtId="0" fontId="132" fillId="70" borderId="266" xfId="0" applyFont="1" applyFill="1" applyBorder="1" applyAlignment="1" applyProtection="1">
      <alignment horizontal="center" vertical="center"/>
      <protection locked="0"/>
    </xf>
    <xf numFmtId="0" fontId="132" fillId="0" borderId="259" xfId="0" applyFont="1" applyBorder="1" applyAlignment="1" applyProtection="1">
      <alignment horizontal="center" vertical="center"/>
      <protection locked="0"/>
    </xf>
    <xf numFmtId="0" fontId="132" fillId="69" borderId="259" xfId="0" applyFont="1" applyFill="1" applyBorder="1" applyAlignment="1" applyProtection="1">
      <alignment horizontal="center" vertical="center"/>
      <protection locked="0"/>
    </xf>
    <xf numFmtId="0" fontId="132" fillId="70" borderId="263" xfId="0" applyFont="1" applyFill="1" applyBorder="1" applyAlignment="1" applyProtection="1">
      <alignment horizontal="center" vertical="center"/>
      <protection locked="0"/>
    </xf>
    <xf numFmtId="0" fontId="132" fillId="70" borderId="261" xfId="0" applyFont="1" applyFill="1" applyBorder="1" applyAlignment="1" applyProtection="1">
      <alignment horizontal="center" vertical="center"/>
      <protection locked="0"/>
    </xf>
    <xf numFmtId="0" fontId="132" fillId="70" borderId="298" xfId="0" applyFont="1" applyFill="1" applyBorder="1" applyAlignment="1" applyProtection="1">
      <alignment horizontal="center" vertical="center"/>
      <protection locked="0"/>
    </xf>
    <xf numFmtId="0" fontId="132" fillId="70" borderId="257" xfId="0" applyFont="1" applyFill="1" applyBorder="1" applyAlignment="1" applyProtection="1">
      <alignment horizontal="center" vertical="center"/>
      <protection locked="0"/>
    </xf>
    <xf numFmtId="0" fontId="132" fillId="70" borderId="254" xfId="0" applyFont="1" applyFill="1" applyBorder="1" applyAlignment="1" applyProtection="1">
      <alignment horizontal="center"/>
      <protection locked="0"/>
    </xf>
    <xf numFmtId="167" fontId="95" fillId="70" borderId="288" xfId="3" applyNumberFormat="1" applyFont="1" applyFill="1" applyBorder="1" applyAlignment="1" applyProtection="1">
      <alignment horizontal="right" vertical="center"/>
      <protection locked="0"/>
    </xf>
    <xf numFmtId="167" fontId="95" fillId="70" borderId="305" xfId="3" applyNumberFormat="1" applyFont="1" applyFill="1" applyBorder="1" applyAlignment="1" applyProtection="1">
      <alignment horizontal="right" vertical="center"/>
      <protection locked="0"/>
    </xf>
    <xf numFmtId="167" fontId="95" fillId="70" borderId="287" xfId="3" applyNumberFormat="1" applyFont="1" applyFill="1" applyBorder="1" applyAlignment="1" applyProtection="1">
      <alignment horizontal="right" vertical="center"/>
      <protection locked="0"/>
    </xf>
    <xf numFmtId="167" fontId="95" fillId="5" borderId="306" xfId="3" applyNumberFormat="1" applyFont="1" applyFill="1" applyBorder="1" applyAlignment="1" applyProtection="1">
      <alignment horizontal="right" vertical="center"/>
      <protection locked="0"/>
    </xf>
    <xf numFmtId="167" fontId="95" fillId="70" borderId="251" xfId="3" applyNumberFormat="1" applyFont="1" applyFill="1" applyBorder="1" applyAlignment="1" applyProtection="1">
      <alignment horizontal="right" vertical="center"/>
      <protection locked="0"/>
    </xf>
    <xf numFmtId="167" fontId="95" fillId="3" borderId="278" xfId="3" applyNumberFormat="1" applyFont="1" applyFill="1" applyBorder="1" applyAlignment="1" applyProtection="1">
      <alignment horizontal="center" vertical="center" wrapText="1"/>
      <protection locked="0"/>
    </xf>
    <xf numFmtId="167" fontId="95" fillId="3" borderId="277" xfId="3" applyNumberFormat="1" applyFont="1" applyFill="1" applyBorder="1" applyAlignment="1" applyProtection="1">
      <alignment horizontal="center" vertical="center" wrapText="1"/>
      <protection locked="0"/>
    </xf>
    <xf numFmtId="167" fontId="95" fillId="3" borderId="307" xfId="3" applyNumberFormat="1" applyFont="1" applyFill="1" applyBorder="1" applyAlignment="1" applyProtection="1">
      <alignment horizontal="center" vertical="center" wrapText="1"/>
      <protection locked="0"/>
    </xf>
    <xf numFmtId="167" fontId="95" fillId="3" borderId="308" xfId="3" applyNumberFormat="1" applyFont="1" applyFill="1" applyBorder="1" applyAlignment="1" applyProtection="1">
      <alignment horizontal="center" vertical="center" wrapText="1"/>
      <protection locked="0"/>
    </xf>
    <xf numFmtId="167" fontId="95" fillId="3" borderId="287" xfId="3" applyNumberFormat="1" applyFont="1" applyFill="1" applyBorder="1" applyAlignment="1" applyProtection="1">
      <alignment horizontal="center" vertical="center" wrapText="1"/>
      <protection locked="0"/>
    </xf>
    <xf numFmtId="0" fontId="139" fillId="0" borderId="297" xfId="2" applyFont="1" applyBorder="1" applyAlignment="1" applyProtection="1">
      <alignment horizontal="left" vertical="center" wrapText="1"/>
      <protection locked="0"/>
    </xf>
    <xf numFmtId="167" fontId="139" fillId="0" borderId="252" xfId="3" applyNumberFormat="1" applyFont="1" applyBorder="1" applyAlignment="1" applyProtection="1">
      <alignment horizontal="right" vertical="center"/>
      <protection locked="0"/>
    </xf>
    <xf numFmtId="0" fontId="132" fillId="0" borderId="253" xfId="0" applyFont="1" applyBorder="1" applyAlignment="1" applyProtection="1">
      <alignment horizontal="center" vertical="center"/>
      <protection locked="0"/>
    </xf>
    <xf numFmtId="0" fontId="194" fillId="70" borderId="283" xfId="0" applyFont="1" applyFill="1" applyBorder="1" applyAlignment="1" applyProtection="1">
      <alignment horizontal="center" vertical="center"/>
      <protection locked="0"/>
    </xf>
    <xf numFmtId="0" fontId="128" fillId="70" borderId="301" xfId="0" applyFont="1" applyFill="1" applyBorder="1" applyAlignment="1" applyProtection="1">
      <alignment horizontal="center"/>
      <protection locked="0"/>
    </xf>
    <xf numFmtId="0" fontId="110" fillId="9" borderId="291" xfId="2" applyFont="1" applyFill="1" applyBorder="1" applyAlignment="1" applyProtection="1">
      <alignment vertical="center"/>
      <protection locked="0"/>
    </xf>
    <xf numFmtId="167" fontId="141" fillId="9" borderId="292" xfId="3" applyNumberFormat="1" applyFont="1" applyFill="1" applyBorder="1" applyAlignment="1" applyProtection="1">
      <alignment horizontal="right" vertical="center"/>
      <protection locked="0"/>
    </xf>
    <xf numFmtId="167" fontId="141" fillId="9" borderId="294" xfId="3" applyNumberFormat="1" applyFont="1" applyFill="1" applyBorder="1" applyAlignment="1" applyProtection="1">
      <alignment horizontal="right" vertical="center"/>
      <protection locked="0"/>
    </xf>
    <xf numFmtId="167" fontId="141" fillId="70" borderId="292" xfId="3" applyNumberFormat="1" applyFont="1" applyFill="1" applyBorder="1" applyAlignment="1" applyProtection="1">
      <alignment horizontal="right" vertical="center"/>
      <protection locked="0"/>
    </xf>
    <xf numFmtId="167" fontId="141" fillId="70" borderId="309" xfId="3" applyNumberFormat="1" applyFont="1" applyFill="1" applyBorder="1" applyAlignment="1" applyProtection="1">
      <alignment horizontal="right" vertical="center"/>
      <protection locked="0"/>
    </xf>
    <xf numFmtId="167" fontId="141" fillId="70" borderId="310" xfId="3" applyNumberFormat="1" applyFont="1" applyFill="1" applyBorder="1" applyAlignment="1" applyProtection="1">
      <alignment horizontal="right" vertical="center"/>
      <protection locked="0"/>
    </xf>
    <xf numFmtId="167" fontId="141" fillId="70" borderId="295" xfId="3" applyNumberFormat="1" applyFont="1" applyFill="1" applyBorder="1" applyAlignment="1" applyProtection="1">
      <alignment horizontal="right" vertical="center"/>
      <protection locked="0"/>
    </xf>
    <xf numFmtId="167" fontId="141" fillId="9" borderId="311" xfId="3" applyNumberFormat="1" applyFont="1" applyFill="1" applyBorder="1" applyAlignment="1" applyProtection="1">
      <alignment horizontal="right" vertical="center"/>
      <protection locked="0"/>
    </xf>
    <xf numFmtId="167" fontId="141" fillId="70" borderId="312" xfId="3" applyNumberFormat="1" applyFont="1" applyFill="1" applyBorder="1" applyAlignment="1" applyProtection="1">
      <alignment horizontal="right" vertical="center"/>
      <protection locked="0"/>
    </xf>
    <xf numFmtId="167" fontId="141" fillId="70" borderId="294" xfId="3" applyNumberFormat="1" applyFont="1" applyFill="1" applyBorder="1" applyAlignment="1" applyProtection="1">
      <alignment horizontal="right" vertical="center"/>
      <protection locked="0"/>
    </xf>
    <xf numFmtId="167" fontId="141" fillId="63" borderId="278" xfId="3" applyNumberFormat="1" applyFont="1" applyFill="1" applyBorder="1" applyAlignment="1" applyProtection="1">
      <alignment horizontal="center" vertical="center" wrapText="1"/>
      <protection locked="0"/>
    </xf>
    <xf numFmtId="167" fontId="141" fillId="63" borderId="277" xfId="3" applyNumberFormat="1" applyFont="1" applyFill="1" applyBorder="1" applyAlignment="1" applyProtection="1">
      <alignment horizontal="center" vertical="center" wrapText="1"/>
      <protection locked="0"/>
    </xf>
    <xf numFmtId="167" fontId="141" fillId="63" borderId="307" xfId="3" applyNumberFormat="1" applyFont="1" applyFill="1" applyBorder="1" applyAlignment="1" applyProtection="1">
      <alignment horizontal="center" vertical="center" wrapText="1"/>
      <protection locked="0"/>
    </xf>
    <xf numFmtId="167" fontId="141" fillId="63" borderId="308" xfId="3" applyNumberFormat="1" applyFont="1" applyFill="1" applyBorder="1" applyAlignment="1" applyProtection="1">
      <alignment horizontal="center" vertical="center" wrapText="1"/>
      <protection locked="0"/>
    </xf>
    <xf numFmtId="167" fontId="141" fillId="63" borderId="287" xfId="3" applyNumberFormat="1" applyFont="1" applyFill="1" applyBorder="1" applyAlignment="1" applyProtection="1">
      <alignment horizontal="center" vertical="center" wrapText="1"/>
      <protection locked="0"/>
    </xf>
    <xf numFmtId="167" fontId="17" fillId="70" borderId="267" xfId="3" applyNumberFormat="1" applyFont="1" applyFill="1" applyBorder="1" applyAlignment="1" applyProtection="1">
      <alignment vertical="center"/>
      <protection locked="0"/>
    </xf>
    <xf numFmtId="0" fontId="17" fillId="5" borderId="284" xfId="2" applyFont="1" applyFill="1" applyBorder="1" applyAlignment="1" applyProtection="1">
      <alignment wrapText="1"/>
      <protection locked="0"/>
    </xf>
    <xf numFmtId="167" fontId="17" fillId="70" borderId="252" xfId="3" applyNumberFormat="1" applyFont="1" applyFill="1" applyBorder="1" applyProtection="1">
      <protection locked="0"/>
    </xf>
    <xf numFmtId="0" fontId="17" fillId="34" borderId="291" xfId="2" applyFont="1" applyFill="1" applyBorder="1" applyAlignment="1" applyProtection="1">
      <alignment wrapText="1"/>
      <protection locked="0"/>
    </xf>
    <xf numFmtId="0" fontId="9" fillId="4" borderId="256" xfId="2" applyFont="1" applyFill="1" applyBorder="1" applyAlignment="1" applyProtection="1">
      <alignment horizontal="center" wrapText="1"/>
      <protection locked="0"/>
    </xf>
    <xf numFmtId="0" fontId="9" fillId="4" borderId="253" xfId="2" applyFont="1" applyFill="1" applyBorder="1" applyAlignment="1" applyProtection="1">
      <alignment horizontal="center" wrapText="1"/>
      <protection locked="0"/>
    </xf>
    <xf numFmtId="0" fontId="9" fillId="4" borderId="289" xfId="2" applyFont="1" applyFill="1" applyBorder="1" applyAlignment="1" applyProtection="1">
      <alignment horizontal="center" wrapText="1"/>
      <protection locked="0"/>
    </xf>
    <xf numFmtId="0" fontId="9" fillId="4" borderId="283" xfId="2" applyFont="1" applyFill="1" applyBorder="1" applyAlignment="1" applyProtection="1">
      <alignment horizontal="center" wrapText="1"/>
      <protection locked="0"/>
    </xf>
    <xf numFmtId="0" fontId="9" fillId="4" borderId="281" xfId="2" applyFont="1" applyFill="1" applyBorder="1" applyAlignment="1" applyProtection="1">
      <alignment horizontal="center" wrapText="1"/>
      <protection locked="0"/>
    </xf>
    <xf numFmtId="0" fontId="9" fillId="70" borderId="283" xfId="2" applyFont="1" applyFill="1" applyBorder="1" applyAlignment="1" applyProtection="1">
      <alignment horizontal="center" wrapText="1"/>
      <protection locked="0"/>
    </xf>
    <xf numFmtId="0" fontId="9" fillId="4" borderId="252" xfId="2" applyFont="1" applyFill="1" applyBorder="1" applyAlignment="1" applyProtection="1">
      <alignment horizontal="center" wrapText="1"/>
      <protection locked="0"/>
    </xf>
    <xf numFmtId="0" fontId="95" fillId="4" borderId="255" xfId="2" applyFont="1" applyFill="1" applyBorder="1" applyAlignment="1" applyProtection="1">
      <alignment vertical="center" wrapText="1"/>
      <protection locked="0"/>
    </xf>
    <xf numFmtId="0" fontId="9" fillId="2" borderId="260" xfId="2" applyFont="1" applyFill="1" applyBorder="1" applyAlignment="1" applyProtection="1">
      <alignment horizontal="center" wrapText="1"/>
      <protection locked="0"/>
    </xf>
    <xf numFmtId="0" fontId="9" fillId="5" borderId="261" xfId="2" applyFont="1" applyFill="1" applyBorder="1" applyAlignment="1" applyProtection="1">
      <alignment horizontal="center" wrapText="1"/>
      <protection locked="0"/>
    </xf>
    <xf numFmtId="0" fontId="9" fillId="2" borderId="263" xfId="2" applyFont="1" applyFill="1" applyBorder="1" applyAlignment="1" applyProtection="1">
      <alignment horizontal="center" wrapText="1"/>
      <protection locked="0"/>
    </xf>
    <xf numFmtId="0" fontId="9" fillId="5" borderId="264" xfId="2" applyFont="1" applyFill="1" applyBorder="1" applyAlignment="1" applyProtection="1">
      <alignment horizontal="center" wrapText="1"/>
      <protection locked="0"/>
    </xf>
    <xf numFmtId="0" fontId="9" fillId="70" borderId="260" xfId="2" applyFont="1" applyFill="1" applyBorder="1" applyAlignment="1" applyProtection="1">
      <alignment horizontal="center" wrapText="1"/>
      <protection locked="0"/>
    </xf>
    <xf numFmtId="0" fontId="9" fillId="70" borderId="259" xfId="2" applyFont="1" applyFill="1" applyBorder="1" applyAlignment="1" applyProtection="1">
      <alignment horizontal="center" wrapText="1"/>
      <protection locked="0"/>
    </xf>
    <xf numFmtId="0" fontId="9" fillId="70" borderId="257" xfId="2" applyFont="1" applyFill="1" applyBorder="1" applyAlignment="1" applyProtection="1">
      <alignment horizontal="center" wrapText="1"/>
      <protection locked="0"/>
    </xf>
    <xf numFmtId="167" fontId="139" fillId="0" borderId="314" xfId="4" applyNumberFormat="1" applyFont="1" applyFill="1" applyBorder="1" applyAlignment="1" applyProtection="1">
      <alignment horizontal="center" vertical="center"/>
      <protection locked="0"/>
    </xf>
    <xf numFmtId="0" fontId="87" fillId="0" borderId="252" xfId="0" applyFont="1" applyBorder="1" applyAlignment="1">
      <alignment horizontal="center"/>
    </xf>
    <xf numFmtId="0" fontId="132" fillId="0" borderId="252" xfId="0" applyFont="1" applyBorder="1" applyAlignment="1">
      <alignment horizontal="center"/>
    </xf>
    <xf numFmtId="167" fontId="94" fillId="0" borderId="255" xfId="2" applyNumberFormat="1" applyFont="1" applyBorder="1" applyAlignment="1" applyProtection="1">
      <alignment vertical="center"/>
      <protection locked="0"/>
    </xf>
    <xf numFmtId="0" fontId="106" fillId="0" borderId="252" xfId="0" applyFont="1" applyBorder="1" applyAlignment="1" applyProtection="1">
      <alignment horizontal="center" vertical="center"/>
      <protection locked="0"/>
    </xf>
    <xf numFmtId="0" fontId="106" fillId="0" borderId="267" xfId="0" applyFont="1" applyBorder="1" applyAlignment="1" applyProtection="1">
      <alignment horizontal="center" vertical="center"/>
      <protection locked="0"/>
    </xf>
    <xf numFmtId="167" fontId="94" fillId="24" borderId="255" xfId="2" applyNumberFormat="1" applyFont="1" applyFill="1" applyBorder="1" applyAlignment="1" applyProtection="1">
      <alignment vertical="center"/>
      <protection locked="0"/>
    </xf>
    <xf numFmtId="167" fontId="95" fillId="5" borderId="275" xfId="4" applyNumberFormat="1" applyFont="1" applyFill="1" applyBorder="1" applyAlignment="1" applyProtection="1">
      <alignment horizontal="right" vertical="center"/>
      <protection locked="0"/>
    </xf>
    <xf numFmtId="167" fontId="95" fillId="70" borderId="275" xfId="4" applyNumberFormat="1" applyFont="1" applyFill="1" applyBorder="1" applyAlignment="1" applyProtection="1">
      <alignment horizontal="right" vertical="center"/>
      <protection locked="0"/>
    </xf>
    <xf numFmtId="0" fontId="132" fillId="25" borderId="252" xfId="0" applyFont="1" applyFill="1" applyBorder="1" applyAlignment="1" applyProtection="1">
      <alignment horizontal="center" vertical="center"/>
      <protection locked="0"/>
    </xf>
    <xf numFmtId="0" fontId="132" fillId="70" borderId="267" xfId="0" applyFont="1" applyFill="1" applyBorder="1" applyAlignment="1" applyProtection="1">
      <alignment horizontal="center" vertical="center"/>
      <protection locked="0"/>
    </xf>
    <xf numFmtId="0" fontId="132" fillId="70" borderId="252" xfId="0" applyFont="1" applyFill="1" applyBorder="1" applyAlignment="1" applyProtection="1">
      <alignment horizontal="center" vertical="center"/>
      <protection locked="0"/>
    </xf>
    <xf numFmtId="0" fontId="132" fillId="70" borderId="281" xfId="0" applyFont="1" applyFill="1" applyBorder="1" applyAlignment="1" applyProtection="1">
      <alignment horizontal="center" vertical="center"/>
      <protection locked="0"/>
    </xf>
    <xf numFmtId="0" fontId="126" fillId="0" borderId="260" xfId="0" applyFont="1" applyBorder="1" applyAlignment="1" applyProtection="1">
      <alignment horizontal="center" vertical="center"/>
      <protection locked="0"/>
    </xf>
    <xf numFmtId="0" fontId="132" fillId="0" borderId="261" xfId="0" applyFont="1" applyBorder="1" applyAlignment="1" applyProtection="1">
      <alignment horizontal="center" vertical="center"/>
      <protection locked="0"/>
    </xf>
    <xf numFmtId="0" fontId="132" fillId="70" borderId="260" xfId="0" applyFont="1" applyFill="1" applyBorder="1" applyAlignment="1" applyProtection="1">
      <alignment horizontal="center" vertical="center"/>
      <protection locked="0"/>
    </xf>
    <xf numFmtId="0" fontId="132" fillId="70" borderId="259" xfId="0" applyFont="1" applyFill="1" applyBorder="1" applyAlignment="1" applyProtection="1">
      <alignment horizontal="center" vertical="center"/>
      <protection locked="0"/>
    </xf>
    <xf numFmtId="0" fontId="126" fillId="70" borderId="261" xfId="0" applyFont="1" applyFill="1" applyBorder="1" applyAlignment="1" applyProtection="1">
      <alignment horizontal="center" vertical="center"/>
      <protection locked="0"/>
    </xf>
    <xf numFmtId="0" fontId="132" fillId="0" borderId="260" xfId="0" applyFont="1" applyBorder="1" applyAlignment="1" applyProtection="1">
      <alignment horizontal="center" vertical="center"/>
      <protection locked="0"/>
    </xf>
    <xf numFmtId="167" fontId="95" fillId="5" borderId="276" xfId="4" applyNumberFormat="1" applyFont="1" applyFill="1" applyBorder="1" applyAlignment="1" applyProtection="1">
      <alignment horizontal="right" vertical="center"/>
      <protection locked="0"/>
    </xf>
    <xf numFmtId="167" fontId="95" fillId="5" borderId="315" xfId="4" applyNumberFormat="1" applyFont="1" applyFill="1" applyBorder="1" applyAlignment="1" applyProtection="1">
      <alignment horizontal="right" vertical="center"/>
      <protection locked="0"/>
    </xf>
    <xf numFmtId="167" fontId="95" fillId="70" borderId="277" xfId="4" applyNumberFormat="1" applyFont="1" applyFill="1" applyBorder="1" applyAlignment="1" applyProtection="1">
      <alignment horizontal="right" vertical="center"/>
      <protection locked="0"/>
    </xf>
    <xf numFmtId="167" fontId="95" fillId="5" borderId="277" xfId="4" applyNumberFormat="1" applyFont="1" applyFill="1" applyBorder="1" applyAlignment="1" applyProtection="1">
      <alignment horizontal="right" vertical="center"/>
      <protection locked="0"/>
    </xf>
    <xf numFmtId="167" fontId="95" fillId="70" borderId="278" xfId="4" applyNumberFormat="1" applyFont="1" applyFill="1" applyBorder="1" applyAlignment="1" applyProtection="1">
      <alignment horizontal="right" vertical="center"/>
      <protection locked="0"/>
    </xf>
    <xf numFmtId="167" fontId="95" fillId="5" borderId="316" xfId="4" applyNumberFormat="1" applyFont="1" applyFill="1" applyBorder="1" applyAlignment="1" applyProtection="1">
      <alignment horizontal="right" vertical="center"/>
      <protection locked="0"/>
    </xf>
    <xf numFmtId="0" fontId="132" fillId="0" borderId="256" xfId="0" applyFont="1" applyBorder="1" applyAlignment="1" applyProtection="1">
      <alignment horizontal="center" vertical="center"/>
      <protection locked="0"/>
    </xf>
    <xf numFmtId="167" fontId="95" fillId="70" borderId="287" xfId="4" applyNumberFormat="1" applyFont="1" applyFill="1" applyBorder="1" applyAlignment="1" applyProtection="1">
      <alignment horizontal="right" vertical="center"/>
      <protection locked="0"/>
    </xf>
    <xf numFmtId="0" fontId="126" fillId="0" borderId="252" xfId="0" applyFont="1" applyBorder="1" applyAlignment="1" applyProtection="1">
      <alignment horizontal="center" vertical="center"/>
      <protection locked="0"/>
    </xf>
    <xf numFmtId="0" fontId="126" fillId="0" borderId="281" xfId="0" applyFont="1" applyBorder="1" applyAlignment="1" applyProtection="1">
      <alignment horizontal="center" vertical="center"/>
      <protection locked="0"/>
    </xf>
    <xf numFmtId="0" fontId="126" fillId="0" borderId="267" xfId="0" applyFont="1" applyBorder="1" applyAlignment="1" applyProtection="1">
      <alignment horizontal="center" vertical="center"/>
      <protection locked="0"/>
    </xf>
    <xf numFmtId="167" fontId="139" fillId="0" borderId="283" xfId="4" applyNumberFormat="1" applyFont="1" applyFill="1" applyBorder="1" applyAlignment="1" applyProtection="1">
      <alignment horizontal="center" vertical="center"/>
      <protection locked="0"/>
    </xf>
    <xf numFmtId="167" fontId="139" fillId="0" borderId="281" xfId="4" applyNumberFormat="1" applyFont="1" applyFill="1" applyBorder="1" applyAlignment="1" applyProtection="1">
      <alignment horizontal="center" vertical="center"/>
      <protection locked="0"/>
    </xf>
    <xf numFmtId="167" fontId="139" fillId="70" borderId="256" xfId="4" applyNumberFormat="1" applyFont="1" applyFill="1" applyBorder="1" applyAlignment="1" applyProtection="1">
      <alignment horizontal="center" vertical="center"/>
      <protection locked="0"/>
    </xf>
    <xf numFmtId="167" fontId="139" fillId="70" borderId="252" xfId="4" applyNumberFormat="1" applyFont="1" applyFill="1" applyBorder="1" applyAlignment="1" applyProtection="1">
      <alignment horizontal="center" vertical="center"/>
      <protection locked="0"/>
    </xf>
    <xf numFmtId="167" fontId="139" fillId="70" borderId="251" xfId="4" applyNumberFormat="1" applyFont="1" applyFill="1" applyBorder="1" applyAlignment="1" applyProtection="1">
      <alignment horizontal="center" vertical="center"/>
      <protection locked="0"/>
    </xf>
    <xf numFmtId="0" fontId="12" fillId="0" borderId="270" xfId="2" applyFont="1" applyBorder="1" applyAlignment="1" applyProtection="1">
      <alignment horizontal="left" vertical="center" wrapText="1"/>
      <protection locked="0"/>
    </xf>
    <xf numFmtId="167" fontId="139" fillId="24" borderId="283" xfId="4" applyNumberFormat="1" applyFont="1" applyFill="1" applyBorder="1" applyAlignment="1" applyProtection="1">
      <alignment horizontal="center" vertical="center"/>
      <protection locked="0"/>
    </xf>
    <xf numFmtId="167" fontId="139" fillId="24" borderId="281" xfId="4" applyNumberFormat="1" applyFont="1" applyFill="1" applyBorder="1" applyAlignment="1" applyProtection="1">
      <alignment horizontal="center" vertical="center"/>
      <protection locked="0"/>
    </xf>
    <xf numFmtId="167" fontId="139" fillId="0" borderId="263" xfId="4" applyNumberFormat="1" applyFont="1" applyFill="1" applyBorder="1" applyAlignment="1" applyProtection="1">
      <alignment horizontal="center" vertical="center"/>
      <protection locked="0"/>
    </xf>
    <xf numFmtId="167" fontId="139" fillId="0" borderId="264" xfId="4" applyNumberFormat="1" applyFont="1" applyFill="1" applyBorder="1" applyAlignment="1" applyProtection="1">
      <alignment horizontal="center" vertical="center"/>
      <protection locked="0"/>
    </xf>
    <xf numFmtId="0" fontId="132" fillId="25" borderId="261" xfId="0" applyFont="1" applyFill="1" applyBorder="1" applyAlignment="1" applyProtection="1">
      <alignment horizontal="center" vertical="center"/>
      <protection locked="0"/>
    </xf>
    <xf numFmtId="0" fontId="132" fillId="25" borderId="259" xfId="0" applyFont="1" applyFill="1" applyBorder="1" applyAlignment="1" applyProtection="1">
      <alignment horizontal="center" vertical="center"/>
      <protection locked="0"/>
    </xf>
    <xf numFmtId="167" fontId="139" fillId="70" borderId="260" xfId="4" applyNumberFormat="1" applyFont="1" applyFill="1" applyBorder="1" applyAlignment="1" applyProtection="1">
      <alignment horizontal="center" vertical="center"/>
      <protection locked="0"/>
    </xf>
    <xf numFmtId="167" fontId="139" fillId="70" borderId="259" xfId="4" applyNumberFormat="1" applyFont="1" applyFill="1" applyBorder="1" applyAlignment="1" applyProtection="1">
      <alignment horizontal="center" vertical="center"/>
      <protection locked="0"/>
    </xf>
    <xf numFmtId="167" fontId="139" fillId="70" borderId="257" xfId="4" applyNumberFormat="1" applyFont="1" applyFill="1" applyBorder="1" applyAlignment="1" applyProtection="1">
      <alignment horizontal="center" vertical="center"/>
      <protection locked="0"/>
    </xf>
    <xf numFmtId="167" fontId="95" fillId="70" borderId="276" xfId="4" applyNumberFormat="1" applyFont="1" applyFill="1" applyBorder="1" applyAlignment="1" applyProtection="1">
      <alignment horizontal="right" vertical="center"/>
      <protection locked="0"/>
    </xf>
    <xf numFmtId="0" fontId="12" fillId="40" borderId="270" xfId="2" applyFont="1" applyFill="1" applyBorder="1" applyAlignment="1" applyProtection="1">
      <alignment horizontal="left" vertical="center" wrapText="1"/>
      <protection locked="0"/>
    </xf>
    <xf numFmtId="167" fontId="12" fillId="40" borderId="283" xfId="4" applyNumberFormat="1" applyFont="1" applyFill="1" applyBorder="1" applyAlignment="1" applyProtection="1">
      <alignment horizontal="center" vertical="center"/>
      <protection locked="0"/>
    </xf>
    <xf numFmtId="167" fontId="12" fillId="40" borderId="281" xfId="4" applyNumberFormat="1" applyFont="1" applyFill="1" applyBorder="1" applyAlignment="1" applyProtection="1">
      <alignment horizontal="center" vertical="center"/>
      <protection locked="0"/>
    </xf>
    <xf numFmtId="0" fontId="132" fillId="40" borderId="252" xfId="0" applyFont="1" applyFill="1" applyBorder="1" applyAlignment="1" applyProtection="1">
      <alignment horizontal="center" vertical="center"/>
      <protection locked="0"/>
    </xf>
    <xf numFmtId="167" fontId="12" fillId="40" borderId="256" xfId="4" applyNumberFormat="1" applyFont="1" applyFill="1" applyBorder="1" applyAlignment="1" applyProtection="1">
      <alignment horizontal="center" vertical="center"/>
      <protection locked="0"/>
    </xf>
    <xf numFmtId="167" fontId="12" fillId="40" borderId="252" xfId="4" applyNumberFormat="1" applyFont="1" applyFill="1" applyBorder="1" applyAlignment="1" applyProtection="1">
      <alignment horizontal="center" vertical="center"/>
      <protection locked="0"/>
    </xf>
    <xf numFmtId="167" fontId="95" fillId="5" borderId="278" xfId="4" applyNumberFormat="1" applyFont="1" applyFill="1" applyBorder="1" applyAlignment="1" applyProtection="1">
      <alignment horizontal="right" vertical="center"/>
      <protection locked="0"/>
    </xf>
    <xf numFmtId="0" fontId="139" fillId="24" borderId="270" xfId="2" applyFont="1" applyFill="1" applyBorder="1" applyAlignment="1" applyProtection="1">
      <alignment horizontal="left" vertical="center" wrapText="1"/>
      <protection locked="0"/>
    </xf>
    <xf numFmtId="0" fontId="105" fillId="0" borderId="256" xfId="0" applyFont="1" applyBorder="1" applyAlignment="1" applyProtection="1">
      <alignment horizontal="center" vertical="center"/>
      <protection locked="0"/>
    </xf>
    <xf numFmtId="0" fontId="105" fillId="0" borderId="252" xfId="0" applyFont="1" applyBorder="1" applyAlignment="1" applyProtection="1">
      <alignment horizontal="center" vertical="center"/>
      <protection locked="0"/>
    </xf>
    <xf numFmtId="167" fontId="139" fillId="24" borderId="314" xfId="4" applyNumberFormat="1" applyFont="1" applyFill="1" applyBorder="1" applyAlignment="1" applyProtection="1">
      <alignment horizontal="center" vertical="center"/>
      <protection locked="0"/>
    </xf>
    <xf numFmtId="0" fontId="126" fillId="25" borderId="252" xfId="0" applyFont="1" applyFill="1" applyBorder="1" applyAlignment="1" applyProtection="1">
      <alignment horizontal="center" vertical="center"/>
      <protection locked="0"/>
    </xf>
    <xf numFmtId="0" fontId="126" fillId="70" borderId="252" xfId="0" applyFont="1" applyFill="1" applyBorder="1" applyAlignment="1" applyProtection="1">
      <alignment horizontal="center" vertical="center"/>
      <protection locked="0"/>
    </xf>
    <xf numFmtId="0" fontId="126" fillId="70" borderId="281" xfId="0" applyFont="1" applyFill="1" applyBorder="1" applyAlignment="1" applyProtection="1">
      <alignment horizontal="center" vertical="center"/>
      <protection locked="0"/>
    </xf>
    <xf numFmtId="0" fontId="207" fillId="0" borderId="256" xfId="0" applyFont="1" applyBorder="1" applyAlignment="1" applyProtection="1">
      <alignment horizontal="center" vertical="center"/>
      <protection locked="0"/>
    </xf>
    <xf numFmtId="0" fontId="207" fillId="0" borderId="252" xfId="0" applyFont="1" applyBorder="1" applyAlignment="1" applyProtection="1">
      <alignment horizontal="center" vertical="center"/>
      <protection locked="0"/>
    </xf>
    <xf numFmtId="167" fontId="94" fillId="0" borderId="314" xfId="4" applyNumberFormat="1" applyFont="1" applyFill="1" applyBorder="1" applyAlignment="1" applyProtection="1">
      <alignment horizontal="center" vertical="center"/>
      <protection locked="0"/>
    </xf>
    <xf numFmtId="0" fontId="207" fillId="0" borderId="260" xfId="0" applyFont="1" applyBorder="1" applyAlignment="1" applyProtection="1">
      <alignment horizontal="center" vertical="center"/>
      <protection locked="0"/>
    </xf>
    <xf numFmtId="0" fontId="126" fillId="25" borderId="260" xfId="0" applyFont="1" applyFill="1" applyBorder="1" applyAlignment="1" applyProtection="1">
      <alignment horizontal="center" vertical="center"/>
      <protection locked="0"/>
    </xf>
    <xf numFmtId="0" fontId="126" fillId="70" borderId="260" xfId="0" applyFont="1" applyFill="1" applyBorder="1" applyAlignment="1" applyProtection="1">
      <alignment horizontal="center" vertical="center"/>
      <protection locked="0"/>
    </xf>
    <xf numFmtId="167" fontId="139" fillId="70" borderId="283" xfId="4" applyNumberFormat="1" applyFont="1" applyFill="1" applyBorder="1" applyAlignment="1" applyProtection="1">
      <alignment horizontal="center" vertical="center"/>
      <protection locked="0"/>
    </xf>
    <xf numFmtId="167" fontId="139" fillId="0" borderId="252" xfId="4" applyNumberFormat="1" applyFont="1" applyFill="1" applyBorder="1" applyAlignment="1" applyProtection="1">
      <alignment horizontal="center" vertical="center"/>
      <protection locked="0"/>
    </xf>
    <xf numFmtId="167" fontId="139" fillId="24" borderId="252" xfId="4" applyNumberFormat="1" applyFont="1" applyFill="1" applyBorder="1" applyAlignment="1" applyProtection="1">
      <alignment horizontal="center" vertical="center"/>
      <protection locked="0"/>
    </xf>
    <xf numFmtId="167" fontId="139" fillId="24" borderId="263" xfId="4" applyNumberFormat="1" applyFont="1" applyFill="1" applyBorder="1" applyAlignment="1" applyProtection="1">
      <alignment horizontal="center" vertical="center"/>
      <protection locked="0"/>
    </xf>
    <xf numFmtId="167" fontId="139" fillId="24" borderId="264" xfId="4" applyNumberFormat="1" applyFont="1" applyFill="1" applyBorder="1" applyAlignment="1" applyProtection="1">
      <alignment horizontal="center" vertical="center"/>
      <protection locked="0"/>
    </xf>
    <xf numFmtId="167" fontId="139" fillId="70" borderId="263" xfId="4" applyNumberFormat="1" applyFont="1" applyFill="1" applyBorder="1" applyAlignment="1" applyProtection="1">
      <alignment horizontal="center" vertical="center"/>
      <protection locked="0"/>
    </xf>
    <xf numFmtId="167" fontId="139" fillId="0" borderId="260" xfId="4" applyNumberFormat="1" applyFont="1" applyFill="1" applyBorder="1" applyAlignment="1" applyProtection="1">
      <alignment horizontal="center" vertical="center"/>
      <protection locked="0"/>
    </xf>
    <xf numFmtId="167" fontId="95" fillId="70" borderId="290" xfId="4" applyNumberFormat="1" applyFont="1" applyFill="1" applyBorder="1" applyAlignment="1" applyProtection="1">
      <alignment horizontal="right" vertical="center"/>
      <protection locked="0"/>
    </xf>
    <xf numFmtId="0" fontId="139" fillId="0" borderId="270" xfId="2" applyFont="1" applyBorder="1" applyAlignment="1" applyProtection="1">
      <alignment horizontal="left" vertical="center"/>
      <protection locked="0"/>
    </xf>
    <xf numFmtId="167" fontId="132" fillId="0" borderId="267" xfId="0" applyNumberFormat="1" applyFont="1" applyBorder="1" applyAlignment="1" applyProtection="1">
      <alignment horizontal="center" vertical="center"/>
      <protection locked="0"/>
    </xf>
    <xf numFmtId="0" fontId="139" fillId="9" borderId="310" xfId="2" applyFont="1" applyFill="1" applyBorder="1" applyAlignment="1" applyProtection="1">
      <alignment vertical="center" wrapText="1"/>
      <protection locked="0"/>
    </xf>
    <xf numFmtId="167" fontId="141" fillId="9" borderId="292" xfId="4" applyNumberFormat="1" applyFont="1" applyFill="1" applyBorder="1" applyAlignment="1" applyProtection="1">
      <alignment horizontal="right" vertical="center"/>
      <protection locked="0"/>
    </xf>
    <xf numFmtId="167" fontId="141" fillId="9" borderId="309" xfId="4" applyNumberFormat="1" applyFont="1" applyFill="1" applyBorder="1" applyAlignment="1" applyProtection="1">
      <alignment horizontal="right" vertical="center"/>
      <protection locked="0"/>
    </xf>
    <xf numFmtId="167" fontId="141" fillId="9" borderId="317" xfId="4" applyNumberFormat="1" applyFont="1" applyFill="1" applyBorder="1" applyAlignment="1" applyProtection="1">
      <alignment horizontal="right" vertical="center"/>
      <protection locked="0"/>
    </xf>
    <xf numFmtId="167" fontId="141" fillId="9" borderId="293" xfId="4" applyNumberFormat="1" applyFont="1" applyFill="1" applyBorder="1" applyAlignment="1" applyProtection="1">
      <alignment horizontal="right" vertical="center"/>
      <protection locked="0"/>
    </xf>
    <xf numFmtId="167" fontId="141" fillId="70" borderId="292" xfId="4" applyNumberFormat="1" applyFont="1" applyFill="1" applyBorder="1" applyAlignment="1" applyProtection="1">
      <alignment horizontal="right" vertical="center"/>
      <protection locked="0"/>
    </xf>
    <xf numFmtId="167" fontId="141" fillId="70" borderId="294" xfId="4" applyNumberFormat="1" applyFont="1" applyFill="1" applyBorder="1" applyAlignment="1" applyProtection="1">
      <alignment horizontal="right" vertical="center"/>
      <protection locked="0"/>
    </xf>
    <xf numFmtId="167" fontId="141" fillId="9" borderId="294" xfId="4" applyNumberFormat="1" applyFont="1" applyFill="1" applyBorder="1" applyAlignment="1" applyProtection="1">
      <alignment horizontal="right" vertical="center"/>
      <protection locked="0"/>
    </xf>
    <xf numFmtId="167" fontId="141" fillId="70" borderId="313" xfId="4" applyNumberFormat="1" applyFont="1" applyFill="1" applyBorder="1" applyAlignment="1" applyProtection="1">
      <alignment horizontal="right" vertical="center"/>
      <protection locked="0"/>
    </xf>
    <xf numFmtId="167" fontId="141" fillId="70" borderId="295" xfId="4" applyNumberFormat="1" applyFont="1" applyFill="1" applyBorder="1" applyAlignment="1" applyProtection="1">
      <alignment horizontal="right" vertical="center"/>
      <protection locked="0"/>
    </xf>
    <xf numFmtId="0" fontId="12" fillId="70" borderId="256" xfId="2" applyFont="1" applyFill="1" applyBorder="1" applyProtection="1">
      <protection locked="0"/>
    </xf>
    <xf numFmtId="0" fontId="12" fillId="70" borderId="253" xfId="2" applyFont="1" applyFill="1" applyBorder="1" applyProtection="1">
      <protection locked="0"/>
    </xf>
    <xf numFmtId="0" fontId="12" fillId="70" borderId="309" xfId="2" applyFont="1" applyFill="1" applyBorder="1" applyProtection="1">
      <protection locked="0"/>
    </xf>
    <xf numFmtId="0" fontId="12" fillId="70" borderId="313" xfId="2" applyFont="1" applyFill="1" applyBorder="1" applyProtection="1">
      <protection locked="0"/>
    </xf>
    <xf numFmtId="0" fontId="4" fillId="3" borderId="278" xfId="0" applyFont="1" applyFill="1" applyBorder="1" applyAlignment="1" applyProtection="1">
      <alignment horizontal="center" wrapText="1"/>
      <protection locked="0"/>
    </xf>
    <xf numFmtId="43" fontId="4" fillId="3" borderId="279" xfId="3" applyFont="1" applyFill="1" applyBorder="1" applyAlignment="1" applyProtection="1">
      <alignment horizontal="center" wrapText="1"/>
      <protection locked="0"/>
    </xf>
    <xf numFmtId="41" fontId="126" fillId="0" borderId="280" xfId="0" applyNumberFormat="1" applyFont="1" applyBorder="1" applyAlignment="1" applyProtection="1">
      <alignment horizontal="right" vertical="center"/>
      <protection locked="0"/>
    </xf>
    <xf numFmtId="41" fontId="126" fillId="0" borderId="267" xfId="0" applyNumberFormat="1" applyFont="1" applyBorder="1" applyAlignment="1" applyProtection="1">
      <alignment horizontal="right" vertical="center"/>
      <protection locked="0"/>
    </xf>
    <xf numFmtId="41" fontId="126" fillId="0" borderId="252" xfId="0" applyNumberFormat="1" applyFont="1" applyBorder="1" applyAlignment="1" applyProtection="1">
      <alignment horizontal="right" vertical="center"/>
      <protection locked="0"/>
    </xf>
    <xf numFmtId="41" fontId="126" fillId="0" borderId="281" xfId="0" applyNumberFormat="1" applyFont="1" applyBorder="1" applyAlignment="1" applyProtection="1">
      <alignment horizontal="right" vertical="center"/>
      <protection locked="0"/>
    </xf>
    <xf numFmtId="167" fontId="17" fillId="0" borderId="256" xfId="3" applyNumberFormat="1" applyFont="1" applyFill="1" applyBorder="1" applyAlignment="1" applyProtection="1">
      <alignment horizontal="right" vertical="center"/>
      <protection locked="0"/>
    </xf>
    <xf numFmtId="167" fontId="17" fillId="0" borderId="253" xfId="3" applyNumberFormat="1" applyFont="1" applyFill="1" applyBorder="1" applyAlignment="1" applyProtection="1">
      <alignment horizontal="right" vertical="center"/>
      <protection locked="0"/>
    </xf>
    <xf numFmtId="167" fontId="17" fillId="0" borderId="282" xfId="3" applyNumberFormat="1" applyFont="1" applyFill="1" applyBorder="1" applyAlignment="1" applyProtection="1">
      <alignment horizontal="right" vertical="center"/>
      <protection locked="0"/>
    </xf>
    <xf numFmtId="0" fontId="4" fillId="5" borderId="305" xfId="0" applyFont="1" applyFill="1" applyBorder="1" applyAlignment="1" applyProtection="1">
      <alignment vertical="center"/>
      <protection locked="0"/>
    </xf>
    <xf numFmtId="0" fontId="4" fillId="5" borderId="278" xfId="0" applyFont="1" applyFill="1" applyBorder="1" applyAlignment="1" applyProtection="1">
      <alignment vertical="center"/>
      <protection locked="0"/>
    </xf>
    <xf numFmtId="41" fontId="21" fillId="5" borderId="275" xfId="3" applyNumberFormat="1" applyFont="1" applyFill="1" applyBorder="1" applyAlignment="1" applyProtection="1">
      <alignment horizontal="right" vertical="center"/>
      <protection locked="0"/>
    </xf>
    <xf numFmtId="41" fontId="21" fillId="5" borderId="276" xfId="3" applyNumberFormat="1" applyFont="1" applyFill="1" applyBorder="1" applyAlignment="1" applyProtection="1">
      <alignment horizontal="right" vertical="center"/>
      <protection locked="0"/>
    </xf>
    <xf numFmtId="41" fontId="21" fillId="5" borderId="277" xfId="3" applyNumberFormat="1" applyFont="1" applyFill="1" applyBorder="1" applyAlignment="1" applyProtection="1">
      <alignment horizontal="right" vertical="center"/>
      <protection locked="0"/>
    </xf>
    <xf numFmtId="41" fontId="103" fillId="5" borderId="287" xfId="4" applyNumberFormat="1" applyFont="1" applyFill="1" applyBorder="1" applyAlignment="1" applyProtection="1">
      <alignment horizontal="right" vertical="center"/>
      <protection locked="0"/>
    </xf>
    <xf numFmtId="167" fontId="9" fillId="3" borderId="278" xfId="3" applyNumberFormat="1" applyFont="1" applyFill="1" applyBorder="1" applyAlignment="1" applyProtection="1">
      <alignment horizontal="center" vertical="center"/>
      <protection locked="0"/>
    </xf>
    <xf numFmtId="167" fontId="9" fillId="3" borderId="288" xfId="3" applyNumberFormat="1" applyFont="1" applyFill="1" applyBorder="1" applyAlignment="1" applyProtection="1">
      <alignment horizontal="center" vertical="center"/>
      <protection locked="0"/>
    </xf>
    <xf numFmtId="167" fontId="9" fillId="3" borderId="279" xfId="3" applyNumberFormat="1" applyFont="1" applyFill="1" applyBorder="1" applyAlignment="1" applyProtection="1">
      <alignment horizontal="center" vertical="center"/>
      <protection locked="0"/>
    </xf>
    <xf numFmtId="0" fontId="17" fillId="0" borderId="301" xfId="0" applyFont="1" applyBorder="1"/>
    <xf numFmtId="0" fontId="17" fillId="0" borderId="254" xfId="0" applyFont="1" applyBorder="1"/>
    <xf numFmtId="0" fontId="132" fillId="0" borderId="285" xfId="0" applyFont="1" applyBorder="1" applyAlignment="1" applyProtection="1">
      <alignment horizontal="center" vertical="center"/>
      <protection locked="0"/>
    </xf>
    <xf numFmtId="167" fontId="4" fillId="5" borderId="275" xfId="3" applyNumberFormat="1" applyFont="1" applyFill="1" applyBorder="1" applyAlignment="1" applyProtection="1">
      <alignment horizontal="center" vertical="center"/>
      <protection locked="0"/>
    </xf>
    <xf numFmtId="167" fontId="4" fillId="5" borderId="276" xfId="3" applyNumberFormat="1" applyFont="1" applyFill="1" applyBorder="1" applyAlignment="1" applyProtection="1">
      <alignment horizontal="center" vertical="center"/>
      <protection locked="0"/>
    </xf>
    <xf numFmtId="167" fontId="4" fillId="5" borderId="277" xfId="3" applyNumberFormat="1" applyFont="1" applyFill="1" applyBorder="1" applyAlignment="1" applyProtection="1">
      <alignment horizontal="center" vertical="center"/>
      <protection locked="0"/>
    </xf>
    <xf numFmtId="0" fontId="126" fillId="0" borderId="283" xfId="0" applyFont="1" applyBorder="1" applyAlignment="1" applyProtection="1">
      <alignment horizontal="center" vertical="center"/>
      <protection locked="0"/>
    </xf>
    <xf numFmtId="0" fontId="126" fillId="0" borderId="280" xfId="0" applyFont="1" applyBorder="1" applyAlignment="1" applyProtection="1">
      <alignment horizontal="center" vertical="center"/>
      <protection locked="0"/>
    </xf>
    <xf numFmtId="167" fontId="95" fillId="17" borderId="295" xfId="4" applyNumberFormat="1" applyFont="1" applyFill="1" applyBorder="1" applyAlignment="1" applyProtection="1">
      <alignment horizontal="center" vertical="center"/>
      <protection locked="0"/>
    </xf>
    <xf numFmtId="0" fontId="30" fillId="9" borderId="263" xfId="2" applyFont="1" applyFill="1" applyBorder="1" applyAlignment="1" applyProtection="1">
      <alignment horizontal="right" textRotation="90" wrapText="1"/>
      <protection locked="0"/>
    </xf>
    <xf numFmtId="0" fontId="9" fillId="5" borderId="252" xfId="2" applyFont="1" applyFill="1" applyBorder="1" applyAlignment="1" applyProtection="1">
      <alignment horizontal="right"/>
      <protection locked="0"/>
    </xf>
    <xf numFmtId="0" fontId="9" fillId="2" borderId="252" xfId="2" applyFont="1" applyFill="1" applyBorder="1" applyAlignment="1" applyProtection="1">
      <alignment horizontal="right"/>
      <protection locked="0"/>
    </xf>
    <xf numFmtId="0" fontId="9" fillId="2" borderId="256" xfId="2" applyFont="1" applyFill="1" applyBorder="1" applyAlignment="1" applyProtection="1">
      <alignment horizontal="right"/>
      <protection locked="0"/>
    </xf>
    <xf numFmtId="0" fontId="14" fillId="2" borderId="281" xfId="2" applyFont="1" applyFill="1" applyBorder="1" applyAlignment="1" applyProtection="1">
      <alignment horizontal="right" textRotation="90" wrapText="1"/>
      <protection locked="0"/>
    </xf>
    <xf numFmtId="0" fontId="30" fillId="4" borderId="263" xfId="2" applyFont="1" applyFill="1" applyBorder="1" applyAlignment="1" applyProtection="1">
      <alignment horizontal="right" textRotation="90" wrapText="1"/>
      <protection locked="0"/>
    </xf>
    <xf numFmtId="0" fontId="9" fillId="5" borderId="259" xfId="2" applyFont="1" applyFill="1" applyBorder="1" applyAlignment="1" applyProtection="1">
      <alignment horizontal="right"/>
      <protection locked="0"/>
    </xf>
    <xf numFmtId="0" fontId="9" fillId="2" borderId="259" xfId="2" applyFont="1" applyFill="1" applyBorder="1" applyAlignment="1" applyProtection="1">
      <alignment horizontal="right"/>
      <protection locked="0"/>
    </xf>
    <xf numFmtId="0" fontId="9" fillId="2" borderId="260" xfId="2" applyFont="1" applyFill="1" applyBorder="1" applyAlignment="1" applyProtection="1">
      <alignment horizontal="right"/>
      <protection locked="0"/>
    </xf>
    <xf numFmtId="0" fontId="9" fillId="2" borderId="264" xfId="2" applyFont="1" applyFill="1" applyBorder="1" applyAlignment="1" applyProtection="1">
      <alignment horizontal="right"/>
      <protection locked="0"/>
    </xf>
    <xf numFmtId="0" fontId="9" fillId="4" borderId="263" xfId="2" applyFont="1" applyFill="1" applyBorder="1" applyAlignment="1" applyProtection="1">
      <alignment horizontal="right" textRotation="90"/>
      <protection locked="0"/>
    </xf>
    <xf numFmtId="0" fontId="9" fillId="4" borderId="264" xfId="2" applyFont="1" applyFill="1" applyBorder="1" applyAlignment="1" applyProtection="1">
      <alignment horizontal="right" textRotation="90"/>
      <protection locked="0"/>
    </xf>
    <xf numFmtId="0" fontId="9" fillId="5" borderId="263" xfId="2" applyFont="1" applyFill="1" applyBorder="1" applyAlignment="1" applyProtection="1">
      <alignment horizontal="center" textRotation="90"/>
      <protection locked="0"/>
    </xf>
    <xf numFmtId="0" fontId="9" fillId="2" borderId="261" xfId="2" applyFont="1" applyFill="1" applyBorder="1" applyAlignment="1" applyProtection="1">
      <alignment horizontal="center" textRotation="90"/>
      <protection locked="0"/>
    </xf>
    <xf numFmtId="0" fontId="128" fillId="26" borderId="318" xfId="0" applyFont="1" applyFill="1" applyBorder="1" applyAlignment="1">
      <alignment horizontal="center" vertical="center"/>
    </xf>
    <xf numFmtId="0" fontId="9" fillId="3" borderId="319" xfId="0" applyFont="1" applyFill="1" applyBorder="1" applyAlignment="1" applyProtection="1">
      <alignment horizontal="center" textRotation="90" wrapText="1"/>
      <protection locked="0"/>
    </xf>
    <xf numFmtId="0" fontId="9" fillId="3" borderId="259" xfId="0" applyFont="1" applyFill="1" applyBorder="1" applyAlignment="1" applyProtection="1">
      <alignment horizontal="center" textRotation="90" wrapText="1"/>
      <protection locked="0"/>
    </xf>
    <xf numFmtId="167" fontId="12" fillId="0" borderId="280" xfId="8" applyNumberFormat="1" applyFont="1" applyBorder="1" applyAlignment="1" applyProtection="1">
      <alignment horizontal="right" vertical="center"/>
      <protection locked="0"/>
    </xf>
    <xf numFmtId="0" fontId="87" fillId="0" borderId="252" xfId="0" applyFont="1" applyBorder="1" applyAlignment="1" applyProtection="1">
      <alignment horizontal="center" vertical="center"/>
      <protection locked="0"/>
    </xf>
    <xf numFmtId="0" fontId="87" fillId="0" borderId="253" xfId="0" applyFont="1" applyBorder="1" applyAlignment="1" applyProtection="1">
      <alignment horizontal="center" vertical="center"/>
      <protection locked="0"/>
    </xf>
    <xf numFmtId="0" fontId="132" fillId="25" borderId="283" xfId="0" applyFont="1" applyFill="1" applyBorder="1" applyAlignment="1" applyProtection="1">
      <alignment horizontal="center" vertical="center"/>
      <protection locked="0"/>
    </xf>
    <xf numFmtId="0" fontId="132" fillId="25" borderId="253" xfId="0" applyFont="1" applyFill="1" applyBorder="1" applyAlignment="1" applyProtection="1">
      <alignment horizontal="center" vertical="center"/>
      <protection locked="0"/>
    </xf>
    <xf numFmtId="0" fontId="132" fillId="25" borderId="297" xfId="0" applyFont="1" applyFill="1" applyBorder="1" applyAlignment="1" applyProtection="1">
      <alignment horizontal="center" vertical="center"/>
      <protection locked="0"/>
    </xf>
    <xf numFmtId="0" fontId="132" fillId="25" borderId="251" xfId="0" applyFont="1" applyFill="1" applyBorder="1" applyAlignment="1" applyProtection="1">
      <alignment horizontal="center" vertical="center"/>
      <protection locked="0"/>
    </xf>
    <xf numFmtId="166" fontId="12" fillId="0" borderId="267" xfId="7" applyNumberFormat="1" applyFont="1" applyBorder="1" applyAlignment="1" applyProtection="1">
      <alignment vertical="center"/>
      <protection locked="0"/>
    </xf>
    <xf numFmtId="166" fontId="12" fillId="0" borderId="268" xfId="7" applyNumberFormat="1" applyFont="1" applyBorder="1" applyAlignment="1" applyProtection="1">
      <alignment vertical="center"/>
      <protection locked="0"/>
    </xf>
    <xf numFmtId="0" fontId="95" fillId="5" borderId="274" xfId="2" applyFont="1" applyFill="1" applyBorder="1" applyAlignment="1" applyProtection="1">
      <alignment vertical="center"/>
      <protection locked="0"/>
    </xf>
    <xf numFmtId="167" fontId="95" fillId="5" borderId="275" xfId="8" applyNumberFormat="1" applyFont="1" applyFill="1" applyBorder="1" applyAlignment="1" applyProtection="1">
      <alignment horizontal="right" vertical="center"/>
      <protection locked="0"/>
    </xf>
    <xf numFmtId="167" fontId="95" fillId="5" borderId="277" xfId="8" applyNumberFormat="1" applyFont="1" applyFill="1" applyBorder="1" applyAlignment="1" applyProtection="1">
      <alignment horizontal="right" vertical="center"/>
      <protection locked="0"/>
    </xf>
    <xf numFmtId="167" fontId="95" fillId="5" borderId="276" xfId="8" applyNumberFormat="1" applyFont="1" applyFill="1" applyBorder="1" applyAlignment="1" applyProtection="1">
      <alignment horizontal="right" vertical="center"/>
      <protection locked="0"/>
    </xf>
    <xf numFmtId="167" fontId="95" fillId="5" borderId="278" xfId="8" applyNumberFormat="1" applyFont="1" applyFill="1" applyBorder="1" applyAlignment="1" applyProtection="1">
      <alignment horizontal="right" vertical="center"/>
      <protection locked="0"/>
    </xf>
    <xf numFmtId="167" fontId="95" fillId="5" borderId="288" xfId="8" applyNumberFormat="1" applyFont="1" applyFill="1" applyBorder="1" applyAlignment="1" applyProtection="1">
      <alignment horizontal="right" vertical="center"/>
      <protection locked="0"/>
    </xf>
    <xf numFmtId="167" fontId="95" fillId="5" borderId="306" xfId="8" applyNumberFormat="1" applyFont="1" applyFill="1" applyBorder="1" applyAlignment="1" applyProtection="1">
      <alignment horizontal="right" vertical="center"/>
      <protection locked="0"/>
    </xf>
    <xf numFmtId="167" fontId="95" fillId="5" borderId="275" xfId="8" applyNumberFormat="1" applyFont="1" applyFill="1" applyBorder="1" applyAlignment="1" applyProtection="1">
      <alignment horizontal="center" vertical="center"/>
      <protection locked="0"/>
    </xf>
    <xf numFmtId="167" fontId="95" fillId="5" borderId="288" xfId="8" applyNumberFormat="1" applyFont="1" applyFill="1" applyBorder="1" applyAlignment="1" applyProtection="1">
      <alignment horizontal="center" vertical="center"/>
      <protection locked="0"/>
    </xf>
    <xf numFmtId="167" fontId="95" fillId="5" borderId="287" xfId="8" applyNumberFormat="1" applyFont="1" applyFill="1" applyBorder="1" applyAlignment="1" applyProtection="1">
      <alignment horizontal="center" vertical="center"/>
      <protection locked="0"/>
    </xf>
    <xf numFmtId="167" fontId="95" fillId="63" borderId="277" xfId="3" applyNumberFormat="1" applyFont="1" applyFill="1" applyBorder="1" applyAlignment="1" applyProtection="1">
      <alignment horizontal="center" vertical="center"/>
      <protection locked="0"/>
    </xf>
    <xf numFmtId="167" fontId="95" fillId="63" borderId="288" xfId="3" applyNumberFormat="1" applyFont="1" applyFill="1" applyBorder="1" applyAlignment="1" applyProtection="1">
      <alignment horizontal="center" vertical="center"/>
      <protection locked="0"/>
    </xf>
    <xf numFmtId="167" fontId="95" fillId="63" borderId="308" xfId="8" applyNumberFormat="1" applyFont="1" applyFill="1" applyBorder="1" applyAlignment="1" applyProtection="1">
      <alignment horizontal="center" vertical="center"/>
      <protection locked="0"/>
    </xf>
    <xf numFmtId="167" fontId="95" fillId="63" borderId="306" xfId="8" applyNumberFormat="1" applyFont="1" applyFill="1" applyBorder="1" applyAlignment="1" applyProtection="1">
      <alignment horizontal="center" vertical="center"/>
      <protection locked="0"/>
    </xf>
    <xf numFmtId="167" fontId="95" fillId="63" borderId="277" xfId="8" applyNumberFormat="1" applyFont="1" applyFill="1" applyBorder="1" applyAlignment="1" applyProtection="1">
      <alignment horizontal="center" vertical="center"/>
      <protection locked="0"/>
    </xf>
    <xf numFmtId="167" fontId="95" fillId="63" borderId="306" xfId="3" applyNumberFormat="1" applyFont="1" applyFill="1" applyBorder="1" applyAlignment="1" applyProtection="1">
      <alignment horizontal="center" vertical="center"/>
      <protection locked="0"/>
    </xf>
    <xf numFmtId="167" fontId="95" fillId="63" borderId="307" xfId="8" applyNumberFormat="1" applyFont="1" applyFill="1" applyBorder="1" applyAlignment="1" applyProtection="1">
      <alignment horizontal="center" vertical="center"/>
      <protection locked="0"/>
    </xf>
    <xf numFmtId="167" fontId="95" fillId="63" borderId="316" xfId="8" applyNumberFormat="1" applyFont="1" applyFill="1" applyBorder="1" applyAlignment="1" applyProtection="1">
      <alignment horizontal="center" vertical="center"/>
      <protection locked="0"/>
    </xf>
    <xf numFmtId="0" fontId="133" fillId="0" borderId="284" xfId="0" applyFont="1" applyBorder="1" applyAlignment="1" applyProtection="1">
      <alignment vertical="center"/>
      <protection locked="0"/>
    </xf>
    <xf numFmtId="0" fontId="12" fillId="62" borderId="301" xfId="0" applyFont="1" applyFill="1" applyBorder="1"/>
    <xf numFmtId="167" fontId="12" fillId="0" borderId="267" xfId="8" applyNumberFormat="1" applyFont="1" applyFill="1" applyBorder="1" applyAlignment="1" applyProtection="1">
      <alignment horizontal="right" vertical="center"/>
      <protection locked="0"/>
    </xf>
    <xf numFmtId="167" fontId="12" fillId="25" borderId="262" xfId="8" applyNumberFormat="1" applyFont="1" applyFill="1" applyBorder="1" applyAlignment="1" applyProtection="1">
      <alignment horizontal="right" vertical="center"/>
      <protection locked="0"/>
    </xf>
    <xf numFmtId="167" fontId="12" fillId="7" borderId="253" xfId="2" applyNumberFormat="1" applyFont="1" applyFill="1" applyBorder="1" applyAlignment="1" applyProtection="1">
      <alignment horizontal="center" vertical="center"/>
      <protection locked="0"/>
    </xf>
    <xf numFmtId="166" fontId="12" fillId="25" borderId="252" xfId="7" applyNumberFormat="1" applyFont="1" applyFill="1" applyBorder="1" applyAlignment="1" applyProtection="1">
      <alignment vertical="center"/>
      <protection locked="0"/>
    </xf>
    <xf numFmtId="166" fontId="12" fillId="25" borderId="251" xfId="7" applyNumberFormat="1" applyFont="1" applyFill="1" applyBorder="1" applyAlignment="1" applyProtection="1">
      <alignment vertical="center"/>
      <protection locked="0"/>
    </xf>
    <xf numFmtId="0" fontId="12" fillId="0" borderId="301" xfId="0" applyFont="1" applyBorder="1"/>
    <xf numFmtId="167" fontId="12" fillId="5" borderId="267" xfId="8" applyNumberFormat="1" applyFont="1" applyFill="1" applyBorder="1" applyAlignment="1" applyProtection="1">
      <alignment horizontal="right" vertical="center"/>
      <protection locked="0"/>
    </xf>
    <xf numFmtId="0" fontId="48" fillId="0" borderId="301" xfId="0" applyFont="1" applyBorder="1"/>
    <xf numFmtId="0" fontId="159" fillId="5" borderId="274" xfId="2" applyFont="1" applyFill="1" applyBorder="1" applyAlignment="1" applyProtection="1">
      <alignment vertical="center"/>
      <protection locked="0"/>
    </xf>
    <xf numFmtId="0" fontId="160" fillId="0" borderId="284" xfId="0" applyFont="1" applyBorder="1" applyAlignment="1" applyProtection="1">
      <alignment vertical="center"/>
      <protection locked="0"/>
    </xf>
    <xf numFmtId="0" fontId="48" fillId="62" borderId="301" xfId="0" applyFont="1" applyFill="1" applyBorder="1"/>
    <xf numFmtId="167" fontId="12" fillId="0" borderId="280" xfId="0" applyNumberFormat="1" applyFont="1" applyBorder="1" applyAlignment="1" applyProtection="1">
      <alignment horizontal="right" vertical="center"/>
      <protection locked="0"/>
    </xf>
    <xf numFmtId="167" fontId="12" fillId="25" borderId="280" xfId="8" applyNumberFormat="1" applyFont="1" applyFill="1" applyBorder="1" applyAlignment="1" applyProtection="1">
      <alignment horizontal="right" vertical="center"/>
      <protection locked="0"/>
    </xf>
    <xf numFmtId="167" fontId="12" fillId="7" borderId="252" xfId="2" applyNumberFormat="1" applyFont="1" applyFill="1" applyBorder="1" applyAlignment="1" applyProtection="1">
      <alignment horizontal="center" vertical="center"/>
      <protection locked="0"/>
    </xf>
    <xf numFmtId="167" fontId="12" fillId="7" borderId="256" xfId="8" applyNumberFormat="1" applyFont="1" applyFill="1" applyBorder="1" applyAlignment="1" applyProtection="1">
      <alignment horizontal="center" vertical="center"/>
      <protection locked="0"/>
    </xf>
    <xf numFmtId="167" fontId="12" fillId="7" borderId="252" xfId="8" applyNumberFormat="1" applyFont="1" applyFill="1" applyBorder="1" applyAlignment="1" applyProtection="1">
      <alignment horizontal="center" vertical="center"/>
      <protection locked="0"/>
    </xf>
    <xf numFmtId="167" fontId="12" fillId="7" borderId="253" xfId="8" applyNumberFormat="1" applyFont="1" applyFill="1" applyBorder="1" applyAlignment="1" applyProtection="1">
      <alignment horizontal="center" vertical="center"/>
      <protection locked="0"/>
    </xf>
    <xf numFmtId="167" fontId="12" fillId="0" borderId="303" xfId="8" applyNumberFormat="1" applyFont="1" applyFill="1" applyBorder="1" applyAlignment="1" applyProtection="1">
      <alignment horizontal="center" vertical="center"/>
      <protection locked="0"/>
    </xf>
    <xf numFmtId="166" fontId="12" fillId="0" borderId="252" xfId="7" applyNumberFormat="1" applyFont="1" applyBorder="1" applyAlignment="1" applyProtection="1">
      <alignment vertical="center"/>
      <protection locked="0"/>
    </xf>
    <xf numFmtId="166" fontId="12" fillId="0" borderId="251" xfId="7" applyNumberFormat="1" applyFont="1" applyBorder="1" applyAlignment="1" applyProtection="1">
      <alignment vertical="center"/>
      <protection locked="0"/>
    </xf>
    <xf numFmtId="167" fontId="12" fillId="0" borderId="256" xfId="0" applyNumberFormat="1" applyFont="1" applyBorder="1" applyAlignment="1" applyProtection="1">
      <alignment horizontal="right" vertical="center"/>
      <protection locked="0"/>
    </xf>
    <xf numFmtId="167" fontId="12" fillId="0" borderId="262" xfId="0" applyNumberFormat="1" applyFont="1" applyBorder="1" applyAlignment="1" applyProtection="1">
      <alignment horizontal="right" vertical="center"/>
      <protection locked="0"/>
    </xf>
    <xf numFmtId="167" fontId="12" fillId="0" borderId="283" xfId="0" applyNumberFormat="1" applyFont="1" applyBorder="1" applyAlignment="1" applyProtection="1">
      <alignment horizontal="right" vertical="center"/>
      <protection locked="0"/>
    </xf>
    <xf numFmtId="167" fontId="12" fillId="6" borderId="256" xfId="0" applyNumberFormat="1" applyFont="1" applyFill="1" applyBorder="1" applyAlignment="1" applyProtection="1">
      <alignment horizontal="right" vertical="center"/>
      <protection locked="0"/>
    </xf>
    <xf numFmtId="0" fontId="87" fillId="0" borderId="320" xfId="0" applyFont="1" applyBorder="1" applyAlignment="1" applyProtection="1">
      <alignment horizontal="center" vertical="center"/>
      <protection locked="0"/>
    </xf>
    <xf numFmtId="0" fontId="87" fillId="0" borderId="251" xfId="0" applyFont="1" applyBorder="1" applyAlignment="1" applyProtection="1">
      <alignment horizontal="center" vertical="center"/>
      <protection locked="0"/>
    </xf>
    <xf numFmtId="0" fontId="132" fillId="26" borderId="252" xfId="0" applyFont="1" applyFill="1" applyBorder="1" applyAlignment="1" applyProtection="1">
      <alignment vertical="center"/>
      <protection locked="0"/>
    </xf>
    <xf numFmtId="167" fontId="12" fillId="5" borderId="256" xfId="0" applyNumberFormat="1" applyFont="1" applyFill="1" applyBorder="1" applyAlignment="1" applyProtection="1">
      <alignment horizontal="right" vertical="center"/>
      <protection locked="0"/>
    </xf>
    <xf numFmtId="0" fontId="159" fillId="5" borderId="320" xfId="2" applyFont="1" applyFill="1" applyBorder="1" applyAlignment="1" applyProtection="1">
      <alignment vertical="center"/>
      <protection locked="0"/>
    </xf>
    <xf numFmtId="167" fontId="95" fillId="5" borderId="252" xfId="8" applyNumberFormat="1" applyFont="1" applyFill="1" applyBorder="1" applyAlignment="1" applyProtection="1">
      <alignment horizontal="right" vertical="center"/>
      <protection locked="0"/>
    </xf>
    <xf numFmtId="167" fontId="95" fillId="5" borderId="252" xfId="8" applyNumberFormat="1" applyFont="1" applyFill="1" applyBorder="1" applyAlignment="1" applyProtection="1">
      <alignment horizontal="center" vertical="center"/>
      <protection locked="0"/>
    </xf>
    <xf numFmtId="167" fontId="95" fillId="5" borderId="251" xfId="8" applyNumberFormat="1" applyFont="1" applyFill="1" applyBorder="1" applyAlignment="1" applyProtection="1">
      <alignment horizontal="center" vertical="center"/>
      <protection locked="0"/>
    </xf>
    <xf numFmtId="167" fontId="95" fillId="5" borderId="256" xfId="3" applyNumberFormat="1" applyFont="1" applyFill="1" applyBorder="1" applyAlignment="1" applyProtection="1">
      <alignment horizontal="center" vertical="center"/>
      <protection locked="0"/>
    </xf>
    <xf numFmtId="167" fontId="95" fillId="5" borderId="252" xfId="3" applyNumberFormat="1" applyFont="1" applyFill="1" applyBorder="1" applyAlignment="1" applyProtection="1">
      <alignment horizontal="center" vertical="center"/>
      <protection locked="0"/>
    </xf>
    <xf numFmtId="0" fontId="7" fillId="2" borderId="291" xfId="2" applyFont="1" applyFill="1" applyBorder="1" applyAlignment="1" applyProtection="1">
      <alignment horizontal="left"/>
      <protection locked="0"/>
    </xf>
    <xf numFmtId="0" fontId="9" fillId="5" borderId="292" xfId="2" applyFont="1" applyFill="1" applyBorder="1" applyAlignment="1" applyProtection="1">
      <alignment horizontal="center"/>
      <protection locked="0"/>
    </xf>
    <xf numFmtId="0" fontId="9" fillId="26" borderId="293" xfId="2" applyFont="1" applyFill="1" applyBorder="1" applyAlignment="1" applyProtection="1">
      <alignment horizontal="center"/>
      <protection locked="0"/>
    </xf>
    <xf numFmtId="0" fontId="9" fillId="14" borderId="292" xfId="2" applyFont="1" applyFill="1" applyBorder="1" applyAlignment="1" applyProtection="1">
      <alignment horizontal="center"/>
      <protection locked="0"/>
    </xf>
    <xf numFmtId="0" fontId="9" fillId="41" borderId="292" xfId="2" applyFont="1" applyFill="1" applyBorder="1" applyAlignment="1" applyProtection="1">
      <alignment horizontal="center"/>
      <protection locked="0"/>
    </xf>
    <xf numFmtId="0" fontId="14" fillId="2" borderId="293" xfId="2" applyFont="1" applyFill="1" applyBorder="1" applyAlignment="1" applyProtection="1">
      <alignment horizontal="center"/>
      <protection locked="0"/>
    </xf>
    <xf numFmtId="0" fontId="9" fillId="5" borderId="313" xfId="2" applyFont="1" applyFill="1" applyBorder="1" applyAlignment="1" applyProtection="1">
      <alignment horizontal="center"/>
      <protection locked="0"/>
    </xf>
    <xf numFmtId="0" fontId="9" fillId="2" borderId="295" xfId="2" applyFont="1" applyFill="1" applyBorder="1" applyAlignment="1" applyProtection="1">
      <alignment horizontal="center"/>
      <protection locked="0"/>
    </xf>
    <xf numFmtId="0" fontId="9" fillId="2" borderId="293" xfId="2" applyFont="1" applyFill="1" applyBorder="1" applyAlignment="1" applyProtection="1">
      <alignment horizontal="center"/>
      <protection locked="0"/>
    </xf>
    <xf numFmtId="0" fontId="9" fillId="2" borderId="309" xfId="2" applyFont="1" applyFill="1" applyBorder="1" applyAlignment="1" applyProtection="1">
      <alignment horizontal="center"/>
      <protection locked="0"/>
    </xf>
    <xf numFmtId="0" fontId="17" fillId="0" borderId="322" xfId="0" applyFont="1" applyBorder="1"/>
    <xf numFmtId="1" fontId="12" fillId="0" borderId="267" xfId="0" applyNumberFormat="1" applyFont="1" applyBorder="1" applyAlignment="1" applyProtection="1">
      <alignment horizontal="center" vertical="center"/>
      <protection locked="0"/>
    </xf>
    <xf numFmtId="1" fontId="12" fillId="0" borderId="280" xfId="0" applyNumberFormat="1" applyFont="1" applyBorder="1" applyAlignment="1" applyProtection="1">
      <alignment horizontal="right" vertical="center"/>
      <protection locked="0"/>
    </xf>
    <xf numFmtId="1" fontId="132" fillId="0" borderId="267" xfId="0" applyNumberFormat="1" applyFont="1" applyBorder="1" applyAlignment="1" applyProtection="1">
      <alignment horizontal="center" vertical="center"/>
      <protection locked="0"/>
    </xf>
    <xf numFmtId="1" fontId="132" fillId="25" borderId="267" xfId="0" applyNumberFormat="1" applyFont="1" applyFill="1" applyBorder="1" applyAlignment="1" applyProtection="1">
      <alignment horizontal="center" vertical="center"/>
      <protection locked="0"/>
    </xf>
    <xf numFmtId="1" fontId="132" fillId="25" borderId="268" xfId="0" applyNumberFormat="1" applyFont="1" applyFill="1" applyBorder="1" applyAlignment="1" applyProtection="1">
      <alignment horizontal="center" vertical="center"/>
      <protection locked="0"/>
    </xf>
    <xf numFmtId="0" fontId="14" fillId="5" borderId="286" xfId="9" applyFont="1" applyFill="1" applyBorder="1" applyAlignment="1" applyProtection="1">
      <alignment vertical="center"/>
      <protection locked="0"/>
    </xf>
    <xf numFmtId="166" fontId="14" fillId="5" borderId="275" xfId="0" applyNumberFormat="1" applyFont="1" applyFill="1" applyBorder="1" applyAlignment="1" applyProtection="1">
      <alignment horizontal="right" vertical="center"/>
      <protection locked="0"/>
    </xf>
    <xf numFmtId="166" fontId="14" fillId="5" borderId="323" xfId="0" applyNumberFormat="1" applyFont="1" applyFill="1" applyBorder="1" applyAlignment="1" applyProtection="1">
      <alignment horizontal="right" vertical="center"/>
      <protection locked="0"/>
    </xf>
    <xf numFmtId="166" fontId="14" fillId="56" borderId="278" xfId="0" applyNumberFormat="1" applyFont="1" applyFill="1" applyBorder="1" applyAlignment="1" applyProtection="1">
      <alignment horizontal="right" vertical="center"/>
      <protection locked="0"/>
    </xf>
    <xf numFmtId="166" fontId="14" fillId="56" borderId="306" xfId="0" applyNumberFormat="1" applyFont="1" applyFill="1" applyBorder="1" applyAlignment="1" applyProtection="1">
      <alignment horizontal="right" vertical="center"/>
      <protection locked="0"/>
    </xf>
    <xf numFmtId="166" fontId="14" fillId="56" borderId="275" xfId="0" applyNumberFormat="1" applyFont="1" applyFill="1" applyBorder="1" applyAlignment="1" applyProtection="1">
      <alignment horizontal="right" vertical="center"/>
      <protection locked="0"/>
    </xf>
    <xf numFmtId="166" fontId="14" fillId="56" borderId="323" xfId="0" applyNumberFormat="1" applyFont="1" applyFill="1" applyBorder="1" applyAlignment="1" applyProtection="1">
      <alignment horizontal="right" vertical="center"/>
      <protection locked="0"/>
    </xf>
    <xf numFmtId="166" fontId="14" fillId="5" borderId="278" xfId="0" applyNumberFormat="1" applyFont="1" applyFill="1" applyBorder="1" applyAlignment="1" applyProtection="1">
      <alignment horizontal="right" vertical="center"/>
      <protection locked="0"/>
    </xf>
    <xf numFmtId="166" fontId="14" fillId="5" borderId="316" xfId="0" applyNumberFormat="1" applyFont="1" applyFill="1" applyBorder="1" applyAlignment="1" applyProtection="1">
      <alignment horizontal="right" vertical="center"/>
      <protection locked="0"/>
    </xf>
    <xf numFmtId="166" fontId="14" fillId="5" borderId="306" xfId="0" applyNumberFormat="1" applyFont="1" applyFill="1" applyBorder="1" applyAlignment="1" applyProtection="1">
      <alignment horizontal="right" vertical="center"/>
      <protection locked="0"/>
    </xf>
    <xf numFmtId="2" fontId="132" fillId="0" borderId="252" xfId="0" applyNumberFormat="1" applyFont="1" applyBorder="1" applyAlignment="1" applyProtection="1">
      <alignment horizontal="center" vertical="center"/>
      <protection locked="0"/>
    </xf>
    <xf numFmtId="2" fontId="12" fillId="0" borderId="280" xfId="0" applyNumberFormat="1" applyFont="1" applyBorder="1" applyAlignment="1" applyProtection="1">
      <alignment horizontal="right" vertical="center"/>
      <protection locked="0"/>
    </xf>
    <xf numFmtId="0" fontId="105" fillId="0" borderId="267" xfId="0" applyFont="1" applyBorder="1" applyAlignment="1" applyProtection="1">
      <alignment horizontal="center" vertical="center"/>
      <protection locked="0"/>
    </xf>
    <xf numFmtId="0" fontId="105" fillId="0" borderId="281" xfId="0" applyFont="1" applyBorder="1" applyAlignment="1" applyProtection="1">
      <alignment horizontal="center" vertical="center"/>
      <protection locked="0"/>
    </xf>
    <xf numFmtId="1" fontId="132" fillId="0" borderId="252" xfId="0" applyNumberFormat="1" applyFont="1" applyBorder="1" applyAlignment="1" applyProtection="1">
      <alignment horizontal="center" vertical="center"/>
      <protection locked="0"/>
    </xf>
    <xf numFmtId="168" fontId="12" fillId="0" borderId="280" xfId="0" applyNumberFormat="1" applyFont="1" applyBorder="1" applyAlignment="1" applyProtection="1">
      <alignment horizontal="right" vertical="center"/>
      <protection locked="0"/>
    </xf>
    <xf numFmtId="1" fontId="132" fillId="25" borderId="252" xfId="0" applyNumberFormat="1" applyFont="1" applyFill="1" applyBorder="1" applyAlignment="1" applyProtection="1">
      <alignment horizontal="center" vertical="center"/>
      <protection locked="0"/>
    </xf>
    <xf numFmtId="0" fontId="132" fillId="25" borderId="281" xfId="0" applyFont="1" applyFill="1" applyBorder="1" applyAlignment="1" applyProtection="1">
      <alignment horizontal="center" vertical="center"/>
      <protection locked="0"/>
    </xf>
    <xf numFmtId="0" fontId="9" fillId="3" borderId="278" xfId="0" applyFont="1" applyFill="1" applyBorder="1" applyAlignment="1" applyProtection="1">
      <alignment horizontal="center" wrapText="1"/>
      <protection locked="0"/>
    </xf>
    <xf numFmtId="43" fontId="9" fillId="3" borderId="279" xfId="3" applyFont="1" applyFill="1" applyBorder="1" applyAlignment="1" applyProtection="1">
      <alignment horizontal="center" vertical="center" wrapText="1"/>
      <protection locked="0"/>
    </xf>
    <xf numFmtId="0" fontId="132" fillId="26" borderId="285" xfId="0" applyFont="1" applyFill="1" applyBorder="1" applyAlignment="1" applyProtection="1">
      <alignment horizontal="left"/>
      <protection locked="0"/>
    </xf>
    <xf numFmtId="167" fontId="12" fillId="0" borderId="256" xfId="3" applyNumberFormat="1" applyFont="1" applyFill="1" applyBorder="1" applyAlignment="1" applyProtection="1">
      <alignment horizontal="center" vertical="center"/>
      <protection locked="0"/>
    </xf>
    <xf numFmtId="167" fontId="12" fillId="0" borderId="253" xfId="3" applyNumberFormat="1" applyFont="1" applyFill="1" applyBorder="1" applyAlignment="1" applyProtection="1">
      <alignment horizontal="center" vertical="center"/>
      <protection locked="0"/>
    </xf>
    <xf numFmtId="167" fontId="12" fillId="0" borderId="282" xfId="3" applyNumberFormat="1" applyFont="1" applyFill="1" applyBorder="1" applyAlignment="1" applyProtection="1">
      <alignment horizontal="center" vertical="center"/>
      <protection locked="0"/>
    </xf>
    <xf numFmtId="0" fontId="132" fillId="0" borderId="256" xfId="0" applyFont="1" applyBorder="1" applyProtection="1">
      <protection locked="0"/>
    </xf>
    <xf numFmtId="0" fontId="14" fillId="5" borderId="286" xfId="0" applyFont="1" applyFill="1" applyBorder="1" applyAlignment="1" applyProtection="1">
      <alignment vertical="center" wrapText="1"/>
      <protection locked="0"/>
    </xf>
    <xf numFmtId="0" fontId="14" fillId="5" borderId="306" xfId="0" applyFont="1" applyFill="1" applyBorder="1" applyAlignment="1" applyProtection="1">
      <alignment vertical="center" wrapText="1"/>
      <protection locked="0"/>
    </xf>
    <xf numFmtId="167" fontId="14" fillId="5" borderId="275" xfId="3" applyNumberFormat="1" applyFont="1" applyFill="1" applyBorder="1" applyAlignment="1" applyProtection="1">
      <alignment horizontal="center" vertical="center"/>
      <protection locked="0"/>
    </xf>
    <xf numFmtId="167" fontId="14" fillId="5" borderId="276" xfId="3" applyNumberFormat="1" applyFont="1" applyFill="1" applyBorder="1" applyAlignment="1" applyProtection="1">
      <alignment horizontal="center" vertical="center"/>
      <protection locked="0"/>
    </xf>
    <xf numFmtId="167" fontId="14" fillId="5" borderId="277" xfId="3" applyNumberFormat="1" applyFont="1" applyFill="1" applyBorder="1" applyAlignment="1" applyProtection="1">
      <alignment horizontal="center" vertical="center"/>
      <protection locked="0"/>
    </xf>
    <xf numFmtId="167" fontId="14" fillId="5" borderId="287" xfId="3" applyNumberFormat="1" applyFont="1" applyFill="1" applyBorder="1" applyAlignment="1" applyProtection="1">
      <alignment horizontal="center" vertical="center"/>
      <protection locked="0"/>
    </xf>
    <xf numFmtId="167" fontId="14" fillId="3" borderId="278" xfId="3" applyNumberFormat="1" applyFont="1" applyFill="1" applyBorder="1" applyAlignment="1" applyProtection="1">
      <alignment horizontal="center" vertical="center"/>
      <protection locked="0"/>
    </xf>
    <xf numFmtId="167" fontId="14" fillId="3" borderId="288" xfId="3" applyNumberFormat="1" applyFont="1" applyFill="1" applyBorder="1" applyAlignment="1" applyProtection="1">
      <alignment horizontal="center" vertical="center"/>
      <protection locked="0"/>
    </xf>
    <xf numFmtId="167" fontId="14" fillId="3" borderId="279" xfId="3" applyNumberFormat="1" applyFont="1" applyFill="1" applyBorder="1" applyAlignment="1" applyProtection="1">
      <alignment horizontal="center" vertical="center"/>
      <protection locked="0"/>
    </xf>
    <xf numFmtId="0" fontId="132" fillId="26" borderId="273" xfId="0" applyFont="1" applyFill="1" applyBorder="1" applyAlignment="1" applyProtection="1">
      <alignment horizontal="left"/>
      <protection locked="0"/>
    </xf>
    <xf numFmtId="0" fontId="128" fillId="0" borderId="280" xfId="0" applyFont="1" applyBorder="1" applyAlignment="1" applyProtection="1">
      <alignment vertical="center"/>
      <protection locked="0"/>
    </xf>
    <xf numFmtId="0" fontId="128" fillId="0" borderId="252" xfId="0" applyFont="1" applyBorder="1" applyAlignment="1" applyProtection="1">
      <alignment horizontal="right"/>
      <protection locked="0"/>
    </xf>
    <xf numFmtId="0" fontId="128" fillId="0" borderId="281" xfId="0" applyFont="1" applyBorder="1" applyAlignment="1" applyProtection="1">
      <alignment horizontal="right"/>
      <protection locked="0"/>
    </xf>
    <xf numFmtId="0" fontId="14" fillId="5" borderId="305" xfId="0" applyFont="1" applyFill="1" applyBorder="1" applyAlignment="1" applyProtection="1">
      <alignment vertical="center" wrapText="1"/>
      <protection locked="0"/>
    </xf>
    <xf numFmtId="0" fontId="14" fillId="5" borderId="278" xfId="0" applyFont="1" applyFill="1" applyBorder="1" applyAlignment="1" applyProtection="1">
      <alignment vertical="center" wrapText="1"/>
      <protection locked="0"/>
    </xf>
    <xf numFmtId="0" fontId="132" fillId="0" borderId="263" xfId="0" applyFont="1" applyBorder="1" applyProtection="1">
      <protection locked="0"/>
    </xf>
    <xf numFmtId="0" fontId="132" fillId="0" borderId="259" xfId="0" applyFont="1" applyBorder="1" applyProtection="1">
      <protection locked="0"/>
    </xf>
    <xf numFmtId="0" fontId="132" fillId="0" borderId="264" xfId="0" applyFont="1" applyBorder="1" applyProtection="1">
      <protection locked="0"/>
    </xf>
    <xf numFmtId="0" fontId="132" fillId="59" borderId="285" xfId="0" applyFont="1" applyFill="1" applyBorder="1" applyAlignment="1" applyProtection="1">
      <alignment horizontal="left"/>
      <protection locked="0"/>
    </xf>
    <xf numFmtId="167" fontId="14" fillId="5" borderId="290" xfId="3" applyNumberFormat="1" applyFont="1" applyFill="1" applyBorder="1" applyAlignment="1" applyProtection="1">
      <alignment horizontal="center" vertical="center"/>
      <protection locked="0"/>
    </xf>
    <xf numFmtId="0" fontId="12" fillId="46" borderId="281" xfId="7" applyFont="1" applyFill="1" applyBorder="1" applyAlignment="1" applyProtection="1">
      <alignment horizontal="left" vertical="center"/>
      <protection locked="0"/>
    </xf>
    <xf numFmtId="0" fontId="7" fillId="0" borderId="270" xfId="0" applyFont="1" applyBorder="1" applyAlignment="1" applyProtection="1">
      <alignment vertical="center"/>
      <protection locked="0"/>
    </xf>
    <xf numFmtId="0" fontId="9" fillId="9" borderId="252" xfId="2" applyFont="1" applyFill="1" applyBorder="1" applyAlignment="1" applyProtection="1">
      <alignment horizontal="center" textRotation="90"/>
      <protection locked="0"/>
    </xf>
    <xf numFmtId="0" fontId="9" fillId="5" borderId="252" xfId="2" applyFont="1" applyFill="1" applyBorder="1" applyAlignment="1" applyProtection="1">
      <alignment horizontal="center"/>
      <protection locked="0"/>
    </xf>
    <xf numFmtId="0" fontId="9" fillId="2" borderId="252" xfId="2" applyFont="1" applyFill="1" applyBorder="1" applyAlignment="1" applyProtection="1">
      <alignment horizontal="center"/>
      <protection locked="0"/>
    </xf>
    <xf numFmtId="0" fontId="9" fillId="2" borderId="256" xfId="2" applyFont="1" applyFill="1" applyBorder="1" applyAlignment="1" applyProtection="1">
      <alignment horizontal="center"/>
      <protection locked="0"/>
    </xf>
    <xf numFmtId="0" fontId="135" fillId="2" borderId="281" xfId="2" applyFont="1" applyFill="1" applyBorder="1" applyAlignment="1" applyProtection="1">
      <alignment horizontal="center" textRotation="90" wrapText="1"/>
      <protection locked="0"/>
    </xf>
    <xf numFmtId="0" fontId="9" fillId="4" borderId="264" xfId="2" applyFont="1" applyFill="1" applyBorder="1" applyAlignment="1" applyProtection="1">
      <alignment horizontal="right"/>
      <protection locked="0"/>
    </xf>
    <xf numFmtId="0" fontId="9" fillId="4" borderId="263" xfId="2" applyFont="1" applyFill="1" applyBorder="1" applyAlignment="1" applyProtection="1">
      <alignment horizontal="center" textRotation="90"/>
      <protection locked="0"/>
    </xf>
    <xf numFmtId="0" fontId="9" fillId="4" borderId="264" xfId="2" applyFont="1" applyFill="1" applyBorder="1" applyAlignment="1" applyProtection="1">
      <alignment horizontal="center" textRotation="90"/>
      <protection locked="0"/>
    </xf>
    <xf numFmtId="0" fontId="9" fillId="5" borderId="263" xfId="2" applyFont="1" applyFill="1" applyBorder="1" applyAlignment="1" applyProtection="1">
      <alignment horizontal="right" textRotation="90"/>
      <protection locked="0"/>
    </xf>
    <xf numFmtId="0" fontId="9" fillId="2" borderId="261" xfId="2" applyFont="1" applyFill="1" applyBorder="1" applyAlignment="1" applyProtection="1">
      <alignment horizontal="right" textRotation="90"/>
      <protection locked="0"/>
    </xf>
    <xf numFmtId="0" fontId="9" fillId="3" borderId="324" xfId="0" applyFont="1" applyFill="1" applyBorder="1" applyAlignment="1" applyProtection="1">
      <alignment horizontal="center" textRotation="90" wrapText="1"/>
      <protection locked="0"/>
    </xf>
    <xf numFmtId="0" fontId="9" fillId="80" borderId="284" xfId="0" applyFont="1" applyFill="1" applyBorder="1" applyAlignment="1" applyProtection="1">
      <alignment horizontal="left" vertical="center" wrapText="1"/>
      <protection locked="0"/>
    </xf>
    <xf numFmtId="43" fontId="9" fillId="6" borderId="254" xfId="3" applyFont="1" applyFill="1" applyBorder="1" applyAlignment="1" applyProtection="1">
      <alignment horizontal="center" vertical="center" wrapText="1"/>
      <protection locked="0"/>
    </xf>
    <xf numFmtId="43" fontId="9" fillId="6" borderId="254" xfId="3" applyFont="1" applyFill="1" applyBorder="1" applyAlignment="1" applyProtection="1">
      <alignment vertical="center"/>
      <protection locked="0"/>
    </xf>
    <xf numFmtId="43" fontId="9" fillId="6" borderId="256" xfId="3" applyFont="1" applyFill="1" applyBorder="1" applyAlignment="1" applyProtection="1">
      <alignment vertical="center"/>
      <protection locked="0"/>
    </xf>
    <xf numFmtId="43" fontId="9" fillId="6" borderId="255" xfId="3" applyFont="1" applyFill="1" applyBorder="1" applyAlignment="1" applyProtection="1">
      <alignment vertical="center"/>
      <protection locked="0"/>
    </xf>
    <xf numFmtId="43" fontId="35" fillId="6" borderId="254" xfId="3" applyFont="1" applyFill="1" applyBorder="1" applyAlignment="1" applyProtection="1">
      <alignment vertical="center"/>
      <protection locked="0"/>
    </xf>
    <xf numFmtId="43" fontId="14" fillId="6" borderId="254" xfId="3" applyFont="1" applyFill="1" applyBorder="1" applyAlignment="1" applyProtection="1">
      <alignment vertical="center"/>
      <protection locked="0"/>
    </xf>
    <xf numFmtId="0" fontId="9" fillId="12" borderId="325" xfId="0" applyFont="1" applyFill="1" applyBorder="1" applyAlignment="1" applyProtection="1">
      <alignment horizontal="right" vertical="center"/>
      <protection locked="0"/>
    </xf>
    <xf numFmtId="0" fontId="132" fillId="0" borderId="289" xfId="0" applyFont="1" applyBorder="1" applyAlignment="1" applyProtection="1">
      <alignment vertical="center" wrapText="1"/>
      <protection locked="0"/>
    </xf>
    <xf numFmtId="166" fontId="12" fillId="0" borderId="280" xfId="7" applyNumberFormat="1" applyFont="1" applyBorder="1" applyAlignment="1" applyProtection="1">
      <alignment vertical="center"/>
      <protection locked="0"/>
    </xf>
    <xf numFmtId="0" fontId="128" fillId="25" borderId="283" xfId="0" applyFont="1" applyFill="1" applyBorder="1" applyAlignment="1" applyProtection="1">
      <alignment vertical="center"/>
      <protection locked="0"/>
    </xf>
    <xf numFmtId="0" fontId="128" fillId="25" borderId="252" xfId="0" applyFont="1" applyFill="1" applyBorder="1" applyAlignment="1" applyProtection="1">
      <alignment vertical="center"/>
      <protection locked="0"/>
    </xf>
    <xf numFmtId="0" fontId="132" fillId="25" borderId="253" xfId="0" applyFont="1" applyFill="1" applyBorder="1" applyAlignment="1" applyProtection="1">
      <alignment vertical="center"/>
      <protection locked="0"/>
    </xf>
    <xf numFmtId="0" fontId="132" fillId="25" borderId="320" xfId="0" applyFont="1" applyFill="1" applyBorder="1" applyAlignment="1" applyProtection="1">
      <alignment vertical="center"/>
      <protection locked="0"/>
    </xf>
    <xf numFmtId="0" fontId="132" fillId="25" borderId="251" xfId="0" applyFont="1" applyFill="1" applyBorder="1" applyAlignment="1" applyProtection="1">
      <alignment vertical="center"/>
      <protection locked="0"/>
    </xf>
    <xf numFmtId="0" fontId="128" fillId="25" borderId="251" xfId="0" applyFont="1" applyFill="1" applyBorder="1" applyAlignment="1" applyProtection="1">
      <alignment horizontal="right" vertical="center"/>
      <protection locked="0"/>
    </xf>
    <xf numFmtId="0" fontId="132" fillId="26" borderId="322" xfId="0" applyFont="1" applyFill="1" applyBorder="1" applyAlignment="1" applyProtection="1">
      <alignment vertical="center"/>
      <protection locked="0"/>
    </xf>
    <xf numFmtId="166" fontId="12" fillId="25" borderId="267" xfId="7" applyNumberFormat="1" applyFont="1" applyFill="1" applyBorder="1" applyAlignment="1" applyProtection="1">
      <alignment vertical="center"/>
      <protection locked="0"/>
    </xf>
    <xf numFmtId="166" fontId="12" fillId="25" borderId="268" xfId="7" applyNumberFormat="1" applyFont="1" applyFill="1" applyBorder="1" applyAlignment="1" applyProtection="1">
      <alignment vertical="center"/>
      <protection locked="0"/>
    </xf>
    <xf numFmtId="166" fontId="12" fillId="0" borderId="283" xfId="7" applyNumberFormat="1" applyFont="1" applyBorder="1" applyAlignment="1" applyProtection="1">
      <alignment vertical="center"/>
      <protection locked="0"/>
    </xf>
    <xf numFmtId="0" fontId="132" fillId="25" borderId="252" xfId="0" applyFont="1" applyFill="1" applyBorder="1" applyAlignment="1" applyProtection="1">
      <alignment vertical="center"/>
      <protection locked="0"/>
    </xf>
    <xf numFmtId="166" fontId="12" fillId="0" borderId="256" xfId="3" applyNumberFormat="1" applyFont="1" applyFill="1" applyBorder="1" applyAlignment="1" applyProtection="1">
      <alignment vertical="center"/>
      <protection locked="0"/>
    </xf>
    <xf numFmtId="166" fontId="12" fillId="0" borderId="253" xfId="3" applyNumberFormat="1" applyFont="1" applyFill="1" applyBorder="1" applyAlignment="1" applyProtection="1">
      <alignment vertical="center"/>
      <protection locked="0"/>
    </xf>
    <xf numFmtId="166" fontId="12" fillId="0" borderId="254" xfId="3" applyNumberFormat="1" applyFont="1" applyFill="1" applyBorder="1" applyAlignment="1" applyProtection="1">
      <alignment vertical="center"/>
      <protection locked="0"/>
    </xf>
    <xf numFmtId="0" fontId="95" fillId="5" borderId="286" xfId="0" applyFont="1" applyFill="1" applyBorder="1" applyAlignment="1" applyProtection="1">
      <alignment vertical="center" wrapText="1"/>
      <protection locked="0"/>
    </xf>
    <xf numFmtId="166" fontId="95" fillId="5" borderId="275" xfId="3" applyNumberFormat="1" applyFont="1" applyFill="1" applyBorder="1" applyAlignment="1" applyProtection="1">
      <alignment horizontal="center" vertical="center"/>
      <protection locked="0"/>
    </xf>
    <xf numFmtId="166" fontId="95" fillId="5" borderId="277" xfId="3" applyNumberFormat="1" applyFont="1" applyFill="1" applyBorder="1" applyAlignment="1" applyProtection="1">
      <alignment horizontal="center" vertical="center"/>
      <protection locked="0"/>
    </xf>
    <xf numFmtId="166" fontId="95" fillId="5" borderId="288" xfId="3" applyNumberFormat="1" applyFont="1" applyFill="1" applyBorder="1" applyAlignment="1" applyProtection="1">
      <alignment horizontal="center" vertical="center"/>
      <protection locked="0"/>
    </xf>
    <xf numFmtId="166" fontId="95" fillId="5" borderId="287" xfId="3" applyNumberFormat="1" applyFont="1" applyFill="1" applyBorder="1" applyAlignment="1" applyProtection="1">
      <alignment horizontal="center" vertical="center"/>
      <protection locked="0"/>
    </xf>
    <xf numFmtId="166" fontId="95" fillId="5" borderId="278" xfId="3" applyNumberFormat="1" applyFont="1" applyFill="1" applyBorder="1" applyAlignment="1" applyProtection="1">
      <alignment horizontal="center" vertical="center"/>
      <protection locked="0"/>
    </xf>
    <xf numFmtId="166" fontId="95" fillId="5" borderId="315" xfId="3" applyNumberFormat="1" applyFont="1" applyFill="1" applyBorder="1" applyAlignment="1" applyProtection="1">
      <alignment horizontal="center" vertical="center"/>
      <protection locked="0"/>
    </xf>
    <xf numFmtId="166" fontId="95" fillId="5" borderId="306" xfId="3" applyNumberFormat="1" applyFont="1" applyFill="1" applyBorder="1" applyAlignment="1" applyProtection="1">
      <alignment horizontal="center" vertical="center"/>
      <protection locked="0"/>
    </xf>
    <xf numFmtId="166" fontId="95" fillId="5" borderId="316" xfId="3" applyNumberFormat="1" applyFont="1" applyFill="1" applyBorder="1" applyAlignment="1" applyProtection="1">
      <alignment horizontal="center" vertical="center"/>
      <protection locked="0"/>
    </xf>
    <xf numFmtId="166" fontId="95" fillId="3" borderId="278" xfId="3" applyNumberFormat="1" applyFont="1" applyFill="1" applyBorder="1" applyAlignment="1" applyProtection="1">
      <alignment horizontal="center" vertical="center" wrapText="1"/>
      <protection locked="0"/>
    </xf>
    <xf numFmtId="166" fontId="95" fillId="3" borderId="277" xfId="3" applyNumberFormat="1" applyFont="1" applyFill="1" applyBorder="1" applyAlignment="1" applyProtection="1">
      <alignment horizontal="center" vertical="center" wrapText="1"/>
      <protection locked="0"/>
    </xf>
    <xf numFmtId="166" fontId="95" fillId="3" borderId="307" xfId="3" applyNumberFormat="1" applyFont="1" applyFill="1" applyBorder="1" applyAlignment="1" applyProtection="1">
      <alignment horizontal="center" vertical="center" wrapText="1"/>
      <protection locked="0"/>
    </xf>
    <xf numFmtId="166" fontId="95" fillId="3" borderId="308" xfId="3" applyNumberFormat="1" applyFont="1" applyFill="1" applyBorder="1" applyAlignment="1" applyProtection="1">
      <alignment horizontal="center" vertical="center" wrapText="1"/>
      <protection locked="0"/>
    </xf>
    <xf numFmtId="166" fontId="95" fillId="3" borderId="279" xfId="3" applyNumberFormat="1" applyFont="1" applyFill="1" applyBorder="1" applyAlignment="1" applyProtection="1">
      <alignment horizontal="center" vertical="center" wrapText="1"/>
      <protection locked="0"/>
    </xf>
    <xf numFmtId="166" fontId="14" fillId="6" borderId="254" xfId="3" applyNumberFormat="1" applyFont="1" applyFill="1" applyBorder="1" applyAlignment="1" applyProtection="1">
      <alignment horizontal="center" vertical="center" wrapText="1"/>
      <protection locked="0"/>
    </xf>
    <xf numFmtId="166" fontId="14" fillId="6" borderId="254" xfId="3" applyNumberFormat="1" applyFont="1" applyFill="1" applyBorder="1" applyAlignment="1" applyProtection="1">
      <alignment vertical="center"/>
      <protection locked="0"/>
    </xf>
    <xf numFmtId="166" fontId="14" fillId="6" borderId="252" xfId="3" applyNumberFormat="1" applyFont="1" applyFill="1" applyBorder="1" applyAlignment="1" applyProtection="1">
      <alignment vertical="center"/>
      <protection locked="0"/>
    </xf>
    <xf numFmtId="166" fontId="14" fillId="6" borderId="251" xfId="3" applyNumberFormat="1" applyFont="1" applyFill="1" applyBorder="1" applyAlignment="1" applyProtection="1">
      <alignment vertical="center"/>
      <protection locked="0"/>
    </xf>
    <xf numFmtId="166" fontId="14" fillId="12" borderId="325" xfId="0" applyNumberFormat="1" applyFont="1" applyFill="1" applyBorder="1" applyAlignment="1" applyProtection="1">
      <alignment horizontal="right" vertical="center"/>
      <protection locked="0"/>
    </xf>
    <xf numFmtId="0" fontId="12" fillId="0" borderId="322" xfId="7" applyFont="1" applyBorder="1" applyAlignment="1" applyProtection="1">
      <alignment vertical="center" wrapText="1"/>
      <protection locked="0"/>
    </xf>
    <xf numFmtId="166" fontId="12" fillId="41" borderId="277" xfId="7" applyNumberFormat="1" applyFont="1" applyFill="1" applyBorder="1" applyAlignment="1" applyProtection="1">
      <alignment vertical="center"/>
      <protection locked="0"/>
    </xf>
    <xf numFmtId="166" fontId="12" fillId="34" borderId="252" xfId="7" applyNumberFormat="1" applyFont="1" applyFill="1" applyBorder="1" applyAlignment="1" applyProtection="1">
      <alignment vertical="center"/>
      <protection locked="0"/>
    </xf>
    <xf numFmtId="166" fontId="12" fillId="34" borderId="251" xfId="7" applyNumberFormat="1" applyFont="1" applyFill="1" applyBorder="1" applyAlignment="1" applyProtection="1">
      <alignment vertical="center"/>
      <protection locked="0"/>
    </xf>
    <xf numFmtId="0" fontId="132" fillId="26" borderId="326" xfId="0" applyFont="1" applyFill="1" applyBorder="1" applyAlignment="1" applyProtection="1">
      <alignment vertical="center"/>
      <protection locked="0"/>
    </xf>
    <xf numFmtId="166" fontId="12" fillId="0" borderId="256" xfId="3" applyNumberFormat="1" applyFont="1" applyFill="1" applyBorder="1" applyAlignment="1" applyProtection="1">
      <alignment horizontal="right" vertical="center"/>
      <protection locked="0"/>
    </xf>
    <xf numFmtId="166" fontId="12" fillId="0" borderId="253" xfId="3" applyNumberFormat="1" applyFont="1" applyFill="1" applyBorder="1" applyAlignment="1" applyProtection="1">
      <alignment horizontal="right" vertical="center"/>
      <protection locked="0"/>
    </xf>
    <xf numFmtId="166" fontId="12" fillId="41" borderId="287" xfId="7" applyNumberFormat="1" applyFont="1" applyFill="1" applyBorder="1" applyAlignment="1" applyProtection="1">
      <alignment vertical="center"/>
      <protection locked="0"/>
    </xf>
    <xf numFmtId="0" fontId="128" fillId="25" borderId="256" xfId="0" applyFont="1" applyFill="1" applyBorder="1" applyAlignment="1" applyProtection="1">
      <alignment vertical="center"/>
      <protection locked="0"/>
    </xf>
    <xf numFmtId="0" fontId="128" fillId="25" borderId="253" xfId="0" applyFont="1" applyFill="1" applyBorder="1" applyAlignment="1" applyProtection="1">
      <alignment vertical="center"/>
      <protection locked="0"/>
    </xf>
    <xf numFmtId="0" fontId="128" fillId="25" borderId="320" xfId="0" applyFont="1" applyFill="1" applyBorder="1" applyAlignment="1" applyProtection="1">
      <alignment horizontal="right" vertical="center"/>
      <protection locked="0"/>
    </xf>
    <xf numFmtId="0" fontId="132" fillId="25" borderId="256" xfId="0" applyFont="1" applyFill="1" applyBorder="1" applyAlignment="1" applyProtection="1">
      <alignment vertical="center"/>
      <protection locked="0"/>
    </xf>
    <xf numFmtId="166" fontId="9" fillId="0" borderId="253" xfId="3" applyNumberFormat="1" applyFont="1" applyFill="1" applyBorder="1" applyAlignment="1" applyProtection="1">
      <alignment vertical="center"/>
      <protection locked="0"/>
    </xf>
    <xf numFmtId="166" fontId="12" fillId="0" borderId="327" xfId="3" applyNumberFormat="1" applyFont="1" applyFill="1" applyBorder="1" applyAlignment="1" applyProtection="1">
      <alignment vertical="center"/>
      <protection locked="0"/>
    </xf>
    <xf numFmtId="166" fontId="14" fillId="6" borderId="254" xfId="3" applyNumberFormat="1" applyFont="1" applyFill="1" applyBorder="1" applyAlignment="1" applyProtection="1">
      <alignment horizontal="center" vertical="center"/>
      <protection locked="0"/>
    </xf>
    <xf numFmtId="166" fontId="12" fillId="0" borderId="281" xfId="7" applyNumberFormat="1" applyFont="1" applyBorder="1" applyAlignment="1" applyProtection="1">
      <alignment vertical="center"/>
      <protection locked="0"/>
    </xf>
    <xf numFmtId="0" fontId="12" fillId="0" borderId="301" xfId="7" applyFont="1" applyBorder="1" applyAlignment="1" applyProtection="1">
      <alignment vertical="center" wrapText="1"/>
      <protection locked="0"/>
    </xf>
    <xf numFmtId="0" fontId="132" fillId="25" borderId="263" xfId="0" applyFont="1" applyFill="1" applyBorder="1" applyAlignment="1" applyProtection="1">
      <alignment vertical="center"/>
      <protection locked="0"/>
    </xf>
    <xf numFmtId="0" fontId="132" fillId="25" borderId="261" xfId="0" applyFont="1" applyFill="1" applyBorder="1" applyAlignment="1" applyProtection="1">
      <alignment vertical="center"/>
      <protection locked="0"/>
    </xf>
    <xf numFmtId="0" fontId="132" fillId="25" borderId="328" xfId="0" applyFont="1" applyFill="1" applyBorder="1" applyAlignment="1" applyProtection="1">
      <alignment vertical="center"/>
      <protection locked="0"/>
    </xf>
    <xf numFmtId="0" fontId="132" fillId="25" borderId="257" xfId="0" applyFont="1" applyFill="1" applyBorder="1" applyAlignment="1" applyProtection="1">
      <alignment vertical="center"/>
      <protection locked="0"/>
    </xf>
    <xf numFmtId="166" fontId="9" fillId="6" borderId="254" xfId="3" applyNumberFormat="1" applyFont="1" applyFill="1" applyBorder="1" applyAlignment="1" applyProtection="1">
      <alignment horizontal="center" vertical="center" wrapText="1"/>
      <protection locked="0"/>
    </xf>
    <xf numFmtId="166" fontId="9" fillId="6" borderId="254" xfId="3" applyNumberFormat="1" applyFont="1" applyFill="1" applyBorder="1" applyAlignment="1" applyProtection="1">
      <alignment vertical="center"/>
      <protection locked="0"/>
    </xf>
    <xf numFmtId="166" fontId="12" fillId="0" borderId="259" xfId="7" applyNumberFormat="1" applyFont="1" applyBorder="1" applyAlignment="1" applyProtection="1">
      <alignment vertical="center"/>
      <protection locked="0"/>
    </xf>
    <xf numFmtId="166" fontId="12" fillId="0" borderId="264" xfId="7" applyNumberFormat="1" applyFont="1" applyBorder="1" applyAlignment="1" applyProtection="1">
      <alignment vertical="center"/>
      <protection locked="0"/>
    </xf>
    <xf numFmtId="166" fontId="12" fillId="0" borderId="256" xfId="3" applyNumberFormat="1" applyFont="1" applyFill="1" applyBorder="1" applyAlignment="1" applyProtection="1">
      <alignment horizontal="center" vertical="center"/>
      <protection locked="0"/>
    </xf>
    <xf numFmtId="166" fontId="14" fillId="12" borderId="255" xfId="0" applyNumberFormat="1" applyFont="1" applyFill="1" applyBorder="1" applyAlignment="1" applyProtection="1">
      <alignment horizontal="right" vertical="center"/>
      <protection locked="0"/>
    </xf>
    <xf numFmtId="166" fontId="14" fillId="6" borderId="255" xfId="3" applyNumberFormat="1" applyFont="1" applyFill="1" applyBorder="1" applyAlignment="1" applyProtection="1">
      <alignment vertical="center"/>
      <protection locked="0"/>
    </xf>
    <xf numFmtId="0" fontId="132" fillId="25" borderId="297" xfId="0" applyFont="1" applyFill="1" applyBorder="1" applyAlignment="1" applyProtection="1">
      <alignment vertical="center"/>
      <protection locked="0"/>
    </xf>
    <xf numFmtId="166" fontId="12" fillId="0" borderId="261" xfId="7" applyNumberFormat="1" applyFont="1" applyBorder="1" applyAlignment="1" applyProtection="1">
      <alignment vertical="center"/>
      <protection locked="0"/>
    </xf>
    <xf numFmtId="166" fontId="95" fillId="5" borderId="263" xfId="3" applyNumberFormat="1" applyFont="1" applyFill="1" applyBorder="1" applyAlignment="1" applyProtection="1">
      <alignment horizontal="center" vertical="center"/>
      <protection locked="0"/>
    </xf>
    <xf numFmtId="166" fontId="95" fillId="5" borderId="259" xfId="3" applyNumberFormat="1" applyFont="1" applyFill="1" applyBorder="1" applyAlignment="1" applyProtection="1">
      <alignment horizontal="center" vertical="center"/>
      <protection locked="0"/>
    </xf>
    <xf numFmtId="166" fontId="95" fillId="5" borderId="261" xfId="3" applyNumberFormat="1" applyFont="1" applyFill="1" applyBorder="1" applyAlignment="1" applyProtection="1">
      <alignment horizontal="center" vertical="center"/>
      <protection locked="0"/>
    </xf>
    <xf numFmtId="166" fontId="95" fillId="5" borderId="257" xfId="3" applyNumberFormat="1" applyFont="1" applyFill="1" applyBorder="1" applyAlignment="1" applyProtection="1">
      <alignment horizontal="center" vertical="center"/>
      <protection locked="0"/>
    </xf>
    <xf numFmtId="166" fontId="95" fillId="5" borderId="260" xfId="3" applyNumberFormat="1" applyFont="1" applyFill="1" applyBorder="1" applyAlignment="1" applyProtection="1">
      <alignment horizontal="center" vertical="center"/>
      <protection locked="0"/>
    </xf>
    <xf numFmtId="166" fontId="12" fillId="41" borderId="259" xfId="7" applyNumberFormat="1" applyFont="1" applyFill="1" applyBorder="1" applyAlignment="1" applyProtection="1">
      <alignment vertical="center"/>
      <protection locked="0"/>
    </xf>
    <xf numFmtId="166" fontId="12" fillId="41" borderId="257" xfId="7" applyNumberFormat="1" applyFont="1" applyFill="1" applyBorder="1" applyAlignment="1" applyProtection="1">
      <alignment vertical="center"/>
      <protection locked="0"/>
    </xf>
    <xf numFmtId="166" fontId="95" fillId="3" borderId="260" xfId="3" applyNumberFormat="1" applyFont="1" applyFill="1" applyBorder="1" applyAlignment="1" applyProtection="1">
      <alignment horizontal="center" vertical="center" wrapText="1"/>
      <protection locked="0"/>
    </xf>
    <xf numFmtId="166" fontId="95" fillId="3" borderId="259" xfId="3" applyNumberFormat="1" applyFont="1" applyFill="1" applyBorder="1" applyAlignment="1" applyProtection="1">
      <alignment horizontal="center" vertical="center" wrapText="1"/>
      <protection locked="0"/>
    </xf>
    <xf numFmtId="166" fontId="95" fillId="3" borderId="249" xfId="3" applyNumberFormat="1" applyFont="1" applyFill="1" applyBorder="1" applyAlignment="1" applyProtection="1">
      <alignment horizontal="center" vertical="center" wrapText="1"/>
      <protection locked="0"/>
    </xf>
    <xf numFmtId="166" fontId="95" fillId="3" borderId="250" xfId="3" applyNumberFormat="1" applyFont="1" applyFill="1" applyBorder="1" applyAlignment="1" applyProtection="1">
      <alignment horizontal="center" vertical="center" wrapText="1"/>
      <protection locked="0"/>
    </xf>
    <xf numFmtId="43" fontId="9" fillId="17" borderId="310" xfId="3" applyFont="1" applyFill="1" applyBorder="1" applyAlignment="1" applyProtection="1">
      <alignment horizontal="left" vertical="center" wrapText="1"/>
      <protection locked="0"/>
    </xf>
    <xf numFmtId="166" fontId="9" fillId="17" borderId="292" xfId="3" applyNumberFormat="1" applyFont="1" applyFill="1" applyBorder="1" applyAlignment="1" applyProtection="1">
      <alignment horizontal="center" vertical="center"/>
      <protection locked="0"/>
    </xf>
    <xf numFmtId="166" fontId="9" fillId="17" borderId="294" xfId="3" applyNumberFormat="1" applyFont="1" applyFill="1" applyBorder="1" applyAlignment="1" applyProtection="1">
      <alignment horizontal="center" vertical="center"/>
      <protection locked="0"/>
    </xf>
    <xf numFmtId="166" fontId="9" fillId="17" borderId="309" xfId="3" applyNumberFormat="1" applyFont="1" applyFill="1" applyBorder="1" applyAlignment="1" applyProtection="1">
      <alignment horizontal="center" vertical="center"/>
      <protection locked="0"/>
    </xf>
    <xf numFmtId="166" fontId="9" fillId="17" borderId="295" xfId="3" applyNumberFormat="1" applyFont="1" applyFill="1" applyBorder="1" applyAlignment="1" applyProtection="1">
      <alignment horizontal="center" vertical="center"/>
      <protection locked="0"/>
    </xf>
    <xf numFmtId="166" fontId="9" fillId="17" borderId="313" xfId="3" applyNumberFormat="1" applyFont="1" applyFill="1" applyBorder="1" applyAlignment="1" applyProtection="1">
      <alignment horizontal="center" vertical="center"/>
      <protection locked="0"/>
    </xf>
    <xf numFmtId="166" fontId="9" fillId="17" borderId="317" xfId="3" applyNumberFormat="1" applyFont="1" applyFill="1" applyBorder="1" applyAlignment="1" applyProtection="1">
      <alignment horizontal="center" vertical="center"/>
      <protection locked="0"/>
    </xf>
    <xf numFmtId="166" fontId="9" fillId="3" borderId="278" xfId="3" applyNumberFormat="1" applyFont="1" applyFill="1" applyBorder="1" applyAlignment="1" applyProtection="1">
      <alignment horizontal="center" vertical="center" wrapText="1"/>
      <protection locked="0"/>
    </xf>
    <xf numFmtId="166" fontId="9" fillId="3" borderId="277" xfId="3" applyNumberFormat="1" applyFont="1" applyFill="1" applyBorder="1" applyAlignment="1" applyProtection="1">
      <alignment horizontal="center" vertical="center" wrapText="1"/>
      <protection locked="0"/>
    </xf>
    <xf numFmtId="166" fontId="9" fillId="3" borderId="307" xfId="3" applyNumberFormat="1" applyFont="1" applyFill="1" applyBorder="1" applyAlignment="1" applyProtection="1">
      <alignment horizontal="center" vertical="center" wrapText="1"/>
      <protection locked="0"/>
    </xf>
    <xf numFmtId="166" fontId="9" fillId="3" borderId="308" xfId="3" applyNumberFormat="1" applyFont="1" applyFill="1" applyBorder="1" applyAlignment="1" applyProtection="1">
      <alignment horizontal="center" vertical="center" wrapText="1"/>
      <protection locked="0"/>
    </xf>
    <xf numFmtId="166" fontId="9" fillId="3" borderId="279" xfId="3" applyNumberFormat="1" applyFont="1" applyFill="1" applyBorder="1" applyAlignment="1" applyProtection="1">
      <alignment horizontal="center" vertical="center" wrapText="1"/>
      <protection locked="0"/>
    </xf>
    <xf numFmtId="166" fontId="9" fillId="13" borderId="267" xfId="3" applyNumberFormat="1" applyFont="1" applyFill="1" applyBorder="1" applyAlignment="1" applyProtection="1">
      <alignment vertical="center"/>
      <protection locked="0"/>
    </xf>
    <xf numFmtId="0" fontId="39" fillId="5" borderId="297" xfId="0" applyFont="1" applyFill="1" applyBorder="1" applyAlignment="1" applyProtection="1">
      <alignment vertical="center" wrapText="1"/>
      <protection locked="0"/>
    </xf>
    <xf numFmtId="166" fontId="9" fillId="13" borderId="252" xfId="3" applyNumberFormat="1" applyFont="1" applyFill="1" applyBorder="1" applyAlignment="1" applyProtection="1">
      <alignment vertical="center"/>
      <protection locked="0"/>
    </xf>
    <xf numFmtId="0" fontId="39" fillId="2" borderId="297" xfId="0" applyFont="1" applyFill="1" applyBorder="1" applyAlignment="1" applyProtection="1">
      <alignment vertical="center" wrapText="1"/>
      <protection locked="0"/>
    </xf>
    <xf numFmtId="43" fontId="9" fillId="2" borderId="294" xfId="3" applyFont="1" applyFill="1" applyBorder="1" applyAlignment="1" applyProtection="1">
      <alignment horizontal="center" vertical="center" textRotation="90" wrapText="1"/>
      <protection locked="0"/>
    </xf>
    <xf numFmtId="43" fontId="9" fillId="5" borderId="292" xfId="3" applyFont="1" applyFill="1" applyBorder="1" applyAlignment="1" applyProtection="1">
      <alignment horizontal="center" vertical="center" textRotation="90" wrapText="1"/>
      <protection locked="0"/>
    </xf>
    <xf numFmtId="43" fontId="9" fillId="2" borderId="293" xfId="3" applyFont="1" applyFill="1" applyBorder="1" applyAlignment="1" applyProtection="1">
      <alignment horizontal="center" vertical="center" textRotation="90" wrapText="1"/>
      <protection locked="0"/>
    </xf>
    <xf numFmtId="0" fontId="9" fillId="5" borderId="260" xfId="0" applyFont="1" applyFill="1" applyBorder="1" applyAlignment="1" applyProtection="1">
      <alignment horizontal="center" vertical="center" textRotation="90" wrapText="1"/>
      <protection locked="0"/>
    </xf>
    <xf numFmtId="0" fontId="9" fillId="2" borderId="261" xfId="0" applyFont="1" applyFill="1" applyBorder="1" applyAlignment="1" applyProtection="1">
      <alignment horizontal="center" vertical="center" textRotation="90" wrapText="1"/>
      <protection locked="0"/>
    </xf>
    <xf numFmtId="0" fontId="9" fillId="5" borderId="263" xfId="0" applyFont="1" applyFill="1" applyBorder="1" applyAlignment="1" applyProtection="1">
      <alignment horizontal="center" vertical="center" textRotation="90" wrapText="1"/>
      <protection locked="0"/>
    </xf>
    <xf numFmtId="0" fontId="9" fillId="2" borderId="264" xfId="0" applyFont="1" applyFill="1" applyBorder="1" applyAlignment="1" applyProtection="1">
      <alignment horizontal="center" vertical="center" textRotation="90" wrapText="1"/>
      <protection locked="0"/>
    </xf>
    <xf numFmtId="0" fontId="9" fillId="2" borderId="257" xfId="0" applyFont="1" applyFill="1" applyBorder="1" applyAlignment="1" applyProtection="1">
      <alignment horizontal="center" vertical="center" textRotation="90" wrapText="1"/>
      <protection locked="0"/>
    </xf>
    <xf numFmtId="0" fontId="12" fillId="0" borderId="301" xfId="0" applyFont="1" applyBorder="1" applyAlignment="1" applyProtection="1">
      <alignment horizontal="left" vertical="center"/>
      <protection locked="0"/>
    </xf>
    <xf numFmtId="1" fontId="12" fillId="0" borderId="254" xfId="0" applyNumberFormat="1" applyFont="1" applyBorder="1" applyAlignment="1" applyProtection="1">
      <alignment horizontal="left" vertical="center"/>
      <protection locked="0"/>
    </xf>
    <xf numFmtId="167" fontId="132" fillId="0" borderId="256" xfId="0" applyNumberFormat="1" applyFont="1" applyBorder="1" applyAlignment="1" applyProtection="1">
      <alignment horizontal="center" vertical="center"/>
      <protection locked="0"/>
    </xf>
    <xf numFmtId="167" fontId="132" fillId="25" borderId="252" xfId="0" applyNumberFormat="1" applyFont="1" applyFill="1" applyBorder="1" applyAlignment="1" applyProtection="1">
      <alignment horizontal="center" vertical="center"/>
      <protection locked="0"/>
    </xf>
    <xf numFmtId="167" fontId="205" fillId="25" borderId="252" xfId="0" applyNumberFormat="1" applyFont="1" applyFill="1" applyBorder="1" applyAlignment="1" applyProtection="1">
      <alignment horizontal="center" vertical="center"/>
      <protection locked="0"/>
    </xf>
    <xf numFmtId="167" fontId="12" fillId="0" borderId="256" xfId="3" applyNumberFormat="1" applyFont="1" applyBorder="1" applyAlignment="1" applyProtection="1">
      <alignment horizontal="right" vertical="center"/>
      <protection locked="0"/>
    </xf>
    <xf numFmtId="167" fontId="12" fillId="0" borderId="253" xfId="3" applyNumberFormat="1" applyFont="1" applyBorder="1" applyAlignment="1" applyProtection="1">
      <alignment horizontal="right" vertical="center"/>
      <protection locked="0"/>
    </xf>
    <xf numFmtId="167" fontId="132" fillId="25" borderId="267" xfId="0" applyNumberFormat="1" applyFont="1" applyFill="1" applyBorder="1" applyAlignment="1" applyProtection="1">
      <alignment horizontal="center" vertical="center"/>
      <protection locked="0"/>
    </xf>
    <xf numFmtId="167" fontId="12" fillId="25" borderId="256" xfId="3" applyNumberFormat="1" applyFont="1" applyFill="1" applyBorder="1" applyAlignment="1" applyProtection="1">
      <alignment horizontal="right" vertical="center"/>
      <protection locked="0"/>
    </xf>
    <xf numFmtId="167" fontId="12" fillId="25" borderId="281" xfId="3" applyNumberFormat="1" applyFont="1" applyFill="1" applyBorder="1" applyAlignment="1" applyProtection="1">
      <alignment horizontal="right" vertical="center"/>
      <protection locked="0"/>
    </xf>
    <xf numFmtId="167" fontId="194" fillId="25" borderId="252" xfId="0" applyNumberFormat="1" applyFont="1" applyFill="1" applyBorder="1" applyAlignment="1" applyProtection="1">
      <alignment horizontal="center" vertical="center"/>
      <protection locked="0"/>
    </xf>
    <xf numFmtId="167" fontId="94" fillId="0" borderId="256" xfId="3" applyNumberFormat="1" applyFont="1" applyBorder="1" applyAlignment="1" applyProtection="1">
      <alignment horizontal="right" vertical="center"/>
      <protection locked="0"/>
    </xf>
    <xf numFmtId="167" fontId="94" fillId="0" borderId="253" xfId="3" applyNumberFormat="1" applyFont="1" applyBorder="1" applyAlignment="1" applyProtection="1">
      <alignment horizontal="right" vertical="center"/>
      <protection locked="0"/>
    </xf>
    <xf numFmtId="167" fontId="194" fillId="25" borderId="267" xfId="0" applyNumberFormat="1" applyFont="1" applyFill="1" applyBorder="1" applyAlignment="1" applyProtection="1">
      <alignment horizontal="center" vertical="center"/>
      <protection locked="0"/>
    </xf>
    <xf numFmtId="167" fontId="94" fillId="25" borderId="256" xfId="3" applyNumberFormat="1" applyFont="1" applyFill="1" applyBorder="1" applyAlignment="1" applyProtection="1">
      <alignment horizontal="right" vertical="center"/>
      <protection locked="0"/>
    </xf>
    <xf numFmtId="167" fontId="94" fillId="25" borderId="281" xfId="3" applyNumberFormat="1" applyFont="1" applyFill="1" applyBorder="1" applyAlignment="1" applyProtection="1">
      <alignment horizontal="right" vertical="center"/>
      <protection locked="0"/>
    </xf>
    <xf numFmtId="167" fontId="132" fillId="0" borderId="252" xfId="0" applyNumberFormat="1" applyFont="1" applyBorder="1" applyAlignment="1" applyProtection="1">
      <alignment horizontal="center" vertical="center"/>
      <protection locked="0"/>
    </xf>
    <xf numFmtId="43" fontId="95" fillId="5" borderId="274" xfId="3" applyFont="1" applyFill="1" applyBorder="1" applyAlignment="1" applyProtection="1">
      <alignment vertical="center" wrapText="1"/>
      <protection locked="0"/>
    </xf>
    <xf numFmtId="1" fontId="95" fillId="5" borderId="278" xfId="3" applyNumberFormat="1" applyFont="1" applyFill="1" applyBorder="1" applyAlignment="1" applyProtection="1">
      <alignment horizontal="right" vertical="center"/>
      <protection locked="0"/>
    </xf>
    <xf numFmtId="167" fontId="95" fillId="5" borderId="278" xfId="3" applyNumberFormat="1" applyFont="1" applyFill="1" applyBorder="1" applyAlignment="1" applyProtection="1">
      <alignment horizontal="right" vertical="center"/>
      <protection locked="0"/>
    </xf>
    <xf numFmtId="167" fontId="95" fillId="5" borderId="288" xfId="3" applyNumberFormat="1" applyFont="1" applyFill="1" applyBorder="1" applyAlignment="1" applyProtection="1">
      <alignment horizontal="right" vertical="center"/>
      <protection locked="0"/>
    </xf>
    <xf numFmtId="167" fontId="95" fillId="5" borderId="287" xfId="3" applyNumberFormat="1" applyFont="1" applyFill="1" applyBorder="1" applyAlignment="1" applyProtection="1">
      <alignment horizontal="right" vertical="center"/>
      <protection locked="0"/>
    </xf>
    <xf numFmtId="167" fontId="94" fillId="0" borderId="260" xfId="3" applyNumberFormat="1" applyFont="1" applyBorder="1" applyAlignment="1" applyProtection="1">
      <alignment horizontal="right" vertical="center"/>
      <protection locked="0"/>
    </xf>
    <xf numFmtId="167" fontId="12" fillId="0" borderId="260" xfId="3" applyNumberFormat="1" applyFont="1" applyBorder="1" applyAlignment="1" applyProtection="1">
      <alignment horizontal="right" vertical="center"/>
      <protection locked="0"/>
    </xf>
    <xf numFmtId="167" fontId="12" fillId="0" borderId="281" xfId="3" applyNumberFormat="1" applyFont="1" applyBorder="1" applyAlignment="1" applyProtection="1">
      <alignment horizontal="right" vertical="center"/>
      <protection locked="0"/>
    </xf>
    <xf numFmtId="167" fontId="12" fillId="25" borderId="283" xfId="3" applyNumberFormat="1" applyFont="1" applyFill="1" applyBorder="1" applyAlignment="1" applyProtection="1">
      <alignment horizontal="right" vertical="center"/>
      <protection locked="0"/>
    </xf>
    <xf numFmtId="167" fontId="95" fillId="5" borderId="316" xfId="3" applyNumberFormat="1" applyFont="1" applyFill="1" applyBorder="1" applyAlignment="1" applyProtection="1">
      <alignment horizontal="right" vertical="center"/>
      <protection locked="0"/>
    </xf>
    <xf numFmtId="167" fontId="12" fillId="25" borderId="263" xfId="3" applyNumberFormat="1" applyFont="1" applyFill="1" applyBorder="1" applyAlignment="1" applyProtection="1">
      <alignment horizontal="right" vertical="center"/>
      <protection locked="0"/>
    </xf>
    <xf numFmtId="167" fontId="87" fillId="25" borderId="267" xfId="0" applyNumberFormat="1" applyFont="1" applyFill="1" applyBorder="1" applyAlignment="1" applyProtection="1">
      <alignment horizontal="center" vertical="center"/>
      <protection locked="0"/>
    </xf>
    <xf numFmtId="167" fontId="12" fillId="0" borderId="260" xfId="3" applyNumberFormat="1" applyFont="1" applyFill="1" applyBorder="1" applyAlignment="1" applyProtection="1">
      <alignment horizontal="right" vertical="center"/>
      <protection locked="0"/>
    </xf>
    <xf numFmtId="167" fontId="94" fillId="25" borderId="263" xfId="3" applyNumberFormat="1" applyFont="1" applyFill="1" applyBorder="1" applyAlignment="1" applyProtection="1">
      <alignment horizontal="right" vertical="center"/>
      <protection locked="0"/>
    </xf>
    <xf numFmtId="167" fontId="94" fillId="0" borderId="281" xfId="3" applyNumberFormat="1" applyFont="1" applyBorder="1" applyAlignment="1" applyProtection="1">
      <alignment horizontal="right" vertical="center"/>
      <protection locked="0"/>
    </xf>
    <xf numFmtId="167" fontId="94" fillId="25" borderId="283" xfId="3" applyNumberFormat="1" applyFont="1" applyFill="1" applyBorder="1" applyAlignment="1" applyProtection="1">
      <alignment horizontal="right" vertical="center"/>
      <protection locked="0"/>
    </xf>
    <xf numFmtId="167" fontId="12" fillId="0" borderId="253" xfId="3" applyNumberFormat="1" applyFont="1" applyFill="1" applyBorder="1" applyAlignment="1" applyProtection="1">
      <alignment horizontal="right" vertical="center"/>
      <protection locked="0"/>
    </xf>
    <xf numFmtId="167" fontId="94" fillId="25" borderId="260" xfId="3" applyNumberFormat="1" applyFont="1" applyFill="1" applyBorder="1" applyAlignment="1" applyProtection="1">
      <alignment horizontal="right" vertical="center"/>
      <protection locked="0"/>
    </xf>
    <xf numFmtId="167" fontId="94" fillId="0" borderId="264" xfId="3" applyNumberFormat="1" applyFont="1" applyBorder="1" applyAlignment="1" applyProtection="1">
      <alignment horizontal="right" vertical="center"/>
      <protection locked="0"/>
    </xf>
    <xf numFmtId="167" fontId="94" fillId="25" borderId="264" xfId="3" applyNumberFormat="1" applyFont="1" applyFill="1" applyBorder="1" applyAlignment="1" applyProtection="1">
      <alignment horizontal="right" vertical="center"/>
      <protection locked="0"/>
    </xf>
    <xf numFmtId="167" fontId="95" fillId="5" borderId="276" xfId="3" applyNumberFormat="1" applyFont="1" applyFill="1" applyBorder="1" applyAlignment="1" applyProtection="1">
      <alignment horizontal="right" vertical="center"/>
      <protection locked="0"/>
    </xf>
    <xf numFmtId="167" fontId="12" fillId="25" borderId="260" xfId="3" applyNumberFormat="1" applyFont="1" applyFill="1" applyBorder="1" applyAlignment="1" applyProtection="1">
      <alignment horizontal="right" vertical="center"/>
      <protection locked="0"/>
    </xf>
    <xf numFmtId="1" fontId="95" fillId="5" borderId="306" xfId="3" applyNumberFormat="1" applyFont="1" applyFill="1" applyBorder="1" applyAlignment="1" applyProtection="1">
      <alignment vertical="center" wrapText="1"/>
      <protection locked="0"/>
    </xf>
    <xf numFmtId="43" fontId="9" fillId="9" borderId="329" xfId="3" applyFont="1" applyFill="1" applyBorder="1" applyAlignment="1" applyProtection="1">
      <alignment vertical="center" wrapText="1"/>
      <protection locked="0"/>
    </xf>
    <xf numFmtId="167" fontId="9" fillId="9" borderId="313" xfId="3" applyNumberFormat="1" applyFont="1" applyFill="1" applyBorder="1" applyAlignment="1" applyProtection="1">
      <alignment horizontal="right" vertical="center"/>
      <protection locked="0"/>
    </xf>
    <xf numFmtId="167" fontId="9" fillId="9" borderId="293" xfId="3" applyNumberFormat="1" applyFont="1" applyFill="1" applyBorder="1" applyAlignment="1" applyProtection="1">
      <alignment horizontal="right" vertical="center"/>
      <protection locked="0"/>
    </xf>
    <xf numFmtId="167" fontId="9" fillId="9" borderId="309" xfId="3" applyNumberFormat="1" applyFont="1" applyFill="1" applyBorder="1" applyAlignment="1" applyProtection="1">
      <alignment horizontal="right" vertical="center"/>
      <protection locked="0"/>
    </xf>
    <xf numFmtId="167" fontId="9" fillId="9" borderId="292" xfId="3" applyNumberFormat="1" applyFont="1" applyFill="1" applyBorder="1" applyAlignment="1" applyProtection="1">
      <alignment horizontal="right" vertical="center"/>
      <protection locked="0"/>
    </xf>
    <xf numFmtId="167" fontId="9" fillId="9" borderId="295" xfId="3" applyNumberFormat="1" applyFont="1" applyFill="1" applyBorder="1" applyAlignment="1" applyProtection="1">
      <alignment horizontal="right" vertical="center"/>
      <protection locked="0"/>
    </xf>
    <xf numFmtId="167" fontId="12" fillId="5" borderId="267" xfId="0" applyNumberFormat="1" applyFont="1" applyFill="1" applyBorder="1" applyAlignment="1" applyProtection="1">
      <alignment horizontal="right" wrapText="1"/>
      <protection locked="0"/>
    </xf>
    <xf numFmtId="167" fontId="117" fillId="6" borderId="267" xfId="3" applyNumberFormat="1" applyFont="1" applyFill="1" applyBorder="1" applyAlignment="1" applyProtection="1">
      <alignment horizontal="right" vertical="center" wrapText="1"/>
      <protection locked="0"/>
    </xf>
    <xf numFmtId="167" fontId="12" fillId="6" borderId="267" xfId="3" applyNumberFormat="1" applyFont="1" applyFill="1" applyBorder="1" applyAlignment="1" applyProtection="1">
      <alignment horizontal="right" wrapText="1"/>
      <protection locked="0"/>
    </xf>
    <xf numFmtId="167" fontId="102" fillId="0" borderId="252" xfId="3" applyNumberFormat="1" applyFont="1" applyFill="1" applyBorder="1" applyAlignment="1" applyProtection="1">
      <alignment horizontal="right" vertical="center"/>
      <protection locked="0"/>
    </xf>
    <xf numFmtId="167" fontId="102" fillId="2" borderId="252" xfId="3" applyNumberFormat="1" applyFont="1" applyFill="1" applyBorder="1" applyAlignment="1" applyProtection="1">
      <alignment horizontal="right" vertical="center"/>
      <protection locked="0"/>
    </xf>
    <xf numFmtId="167" fontId="112" fillId="0" borderId="252" xfId="3" applyNumberFormat="1" applyFont="1" applyFill="1" applyBorder="1" applyAlignment="1" applyProtection="1">
      <alignment horizontal="right" vertical="center"/>
      <protection locked="0"/>
    </xf>
    <xf numFmtId="167" fontId="112" fillId="5" borderId="297" xfId="3" applyNumberFormat="1" applyFont="1" applyFill="1" applyBorder="1" applyAlignment="1" applyProtection="1">
      <alignment vertical="center"/>
      <protection locked="0"/>
    </xf>
    <xf numFmtId="167" fontId="117" fillId="6" borderId="259" xfId="3" applyNumberFormat="1" applyFont="1" applyFill="1" applyBorder="1" applyAlignment="1" applyProtection="1">
      <alignment horizontal="right" vertical="center" wrapText="1"/>
      <protection locked="0"/>
    </xf>
    <xf numFmtId="167" fontId="112" fillId="19" borderId="252" xfId="3" applyNumberFormat="1" applyFont="1" applyFill="1" applyBorder="1" applyAlignment="1" applyProtection="1">
      <alignment horizontal="right" vertical="center"/>
      <protection locked="0"/>
    </xf>
    <xf numFmtId="167" fontId="112" fillId="2" borderId="252" xfId="3" applyNumberFormat="1" applyFont="1" applyFill="1" applyBorder="1" applyAlignment="1" applyProtection="1">
      <alignment horizontal="right" vertical="center"/>
      <protection locked="0"/>
    </xf>
    <xf numFmtId="167" fontId="112" fillId="20" borderId="252" xfId="3" applyNumberFormat="1" applyFont="1" applyFill="1" applyBorder="1" applyAlignment="1" applyProtection="1">
      <alignment horizontal="right" vertical="center"/>
      <protection locked="0"/>
    </xf>
    <xf numFmtId="167" fontId="19" fillId="13" borderId="252" xfId="3" applyNumberFormat="1" applyFont="1" applyFill="1" applyBorder="1" applyAlignment="1" applyProtection="1">
      <alignment horizontal="right" vertical="center"/>
      <protection locked="0"/>
    </xf>
    <xf numFmtId="0" fontId="12" fillId="5" borderId="310" xfId="0" applyFont="1" applyFill="1" applyBorder="1" applyAlignment="1" applyProtection="1">
      <alignment horizontal="right" wrapText="1"/>
      <protection locked="0"/>
    </xf>
    <xf numFmtId="43" fontId="12" fillId="6" borderId="294" xfId="3" applyFont="1" applyFill="1" applyBorder="1" applyAlignment="1" applyProtection="1">
      <alignment horizontal="right" wrapText="1"/>
      <protection locked="0"/>
    </xf>
    <xf numFmtId="43" fontId="12" fillId="19" borderId="294" xfId="3" applyFont="1" applyFill="1" applyBorder="1" applyAlignment="1" applyProtection="1">
      <alignment horizontal="right" wrapText="1"/>
      <protection locked="0"/>
    </xf>
    <xf numFmtId="43" fontId="12" fillId="2" borderId="294" xfId="3" applyFont="1" applyFill="1" applyBorder="1" applyAlignment="1" applyProtection="1">
      <alignment horizontal="right" wrapText="1"/>
      <protection locked="0"/>
    </xf>
    <xf numFmtId="43" fontId="12" fillId="20" borderId="294" xfId="3" applyFont="1" applyFill="1" applyBorder="1" applyAlignment="1" applyProtection="1">
      <alignment horizontal="right" wrapText="1"/>
      <protection locked="0"/>
    </xf>
    <xf numFmtId="43" fontId="12" fillId="0" borderId="294" xfId="3" applyFont="1" applyFill="1" applyBorder="1" applyAlignment="1" applyProtection="1">
      <alignment horizontal="right" wrapText="1"/>
      <protection locked="0"/>
    </xf>
    <xf numFmtId="43" fontId="9" fillId="4" borderId="274" xfId="3" applyFont="1" applyFill="1" applyBorder="1" applyAlignment="1" applyProtection="1">
      <alignment wrapText="1"/>
      <protection locked="0"/>
    </xf>
    <xf numFmtId="43" fontId="43" fillId="3" borderId="278" xfId="3" applyFont="1" applyFill="1" applyBorder="1" applyAlignment="1" applyProtection="1">
      <alignment horizontal="center" wrapText="1"/>
      <protection locked="0"/>
    </xf>
    <xf numFmtId="43" fontId="43" fillId="3" borderId="296" xfId="3" applyFont="1" applyFill="1" applyBorder="1" applyAlignment="1" applyProtection="1">
      <alignment horizontal="center" wrapText="1"/>
      <protection locked="0"/>
    </xf>
    <xf numFmtId="0" fontId="89" fillId="0" borderId="289" xfId="0" applyFont="1" applyBorder="1" applyAlignment="1" applyProtection="1">
      <alignment vertical="center"/>
      <protection locked="0"/>
    </xf>
    <xf numFmtId="0" fontId="132" fillId="24" borderId="283" xfId="0" applyFont="1" applyFill="1" applyBorder="1" applyAlignment="1" applyProtection="1">
      <alignment horizontal="center" vertical="center"/>
      <protection locked="0"/>
    </xf>
    <xf numFmtId="0" fontId="132" fillId="24" borderId="281" xfId="0" applyFont="1" applyFill="1" applyBorder="1" applyAlignment="1" applyProtection="1">
      <alignment horizontal="center" vertical="center"/>
      <protection locked="0"/>
    </xf>
    <xf numFmtId="0" fontId="132" fillId="24" borderId="283" xfId="0" applyFont="1" applyFill="1" applyBorder="1" applyProtection="1">
      <protection locked="0"/>
    </xf>
    <xf numFmtId="0" fontId="132" fillId="24" borderId="252" xfId="0" applyFont="1" applyFill="1" applyBorder="1" applyAlignment="1" applyProtection="1">
      <alignment horizontal="center"/>
      <protection locked="0"/>
    </xf>
    <xf numFmtId="0" fontId="132" fillId="24" borderId="252" xfId="0" applyFont="1" applyFill="1" applyBorder="1" applyProtection="1">
      <protection locked="0"/>
    </xf>
    <xf numFmtId="0" fontId="132" fillId="24" borderId="281" xfId="0" applyFont="1" applyFill="1" applyBorder="1" applyAlignment="1" applyProtection="1">
      <alignment horizontal="center"/>
      <protection locked="0"/>
    </xf>
    <xf numFmtId="167" fontId="12" fillId="0" borderId="256" xfId="3" applyNumberFormat="1" applyFont="1" applyFill="1" applyBorder="1" applyAlignment="1" applyProtection="1">
      <alignment horizontal="right" vertical="center"/>
      <protection locked="0"/>
    </xf>
    <xf numFmtId="167" fontId="12" fillId="0" borderId="330" xfId="3" applyNumberFormat="1" applyFont="1" applyFill="1" applyBorder="1" applyAlignment="1" applyProtection="1">
      <alignment horizontal="right" vertical="center"/>
      <protection locked="0"/>
    </xf>
    <xf numFmtId="0" fontId="95" fillId="5" borderId="306" xfId="2" applyFont="1" applyFill="1" applyBorder="1" applyAlignment="1" applyProtection="1">
      <alignment vertical="center"/>
      <protection locked="0"/>
    </xf>
    <xf numFmtId="43" fontId="17" fillId="0" borderId="322" xfId="3" applyFont="1" applyFill="1" applyBorder="1" applyAlignment="1" applyProtection="1">
      <alignment vertical="center" wrapText="1"/>
      <protection locked="0"/>
    </xf>
    <xf numFmtId="0" fontId="128" fillId="24" borderId="280" xfId="0" applyFont="1" applyFill="1" applyBorder="1" applyAlignment="1" applyProtection="1">
      <alignment horizontal="center"/>
      <protection locked="0"/>
    </xf>
    <xf numFmtId="0" fontId="128" fillId="24" borderId="267" xfId="0" applyFont="1" applyFill="1" applyBorder="1" applyAlignment="1" applyProtection="1">
      <alignment horizontal="center"/>
      <protection locked="0"/>
    </xf>
    <xf numFmtId="0" fontId="128" fillId="24" borderId="252" xfId="0" applyFont="1" applyFill="1" applyBorder="1" applyAlignment="1" applyProtection="1">
      <alignment horizontal="center"/>
      <protection locked="0"/>
    </xf>
    <xf numFmtId="0" fontId="128" fillId="24" borderId="281" xfId="0" applyFont="1" applyFill="1" applyBorder="1" applyAlignment="1" applyProtection="1">
      <alignment horizontal="center" vertical="center"/>
      <protection locked="0"/>
    </xf>
    <xf numFmtId="0" fontId="128" fillId="24" borderId="283" xfId="0" applyFont="1" applyFill="1" applyBorder="1" applyAlignment="1" applyProtection="1">
      <alignment horizontal="center"/>
      <protection locked="0"/>
    </xf>
    <xf numFmtId="43" fontId="200" fillId="24" borderId="322" xfId="3" applyFont="1" applyFill="1" applyBorder="1" applyAlignment="1" applyProtection="1">
      <alignment vertical="center" wrapText="1"/>
      <protection locked="0"/>
    </xf>
    <xf numFmtId="167" fontId="9" fillId="37" borderId="256" xfId="3" applyNumberFormat="1" applyFont="1" applyFill="1" applyBorder="1" applyAlignment="1" applyProtection="1">
      <alignment horizontal="right" vertical="center"/>
      <protection locked="0"/>
    </xf>
    <xf numFmtId="167" fontId="9" fillId="37" borderId="330" xfId="3" applyNumberFormat="1" applyFont="1" applyFill="1" applyBorder="1" applyAlignment="1" applyProtection="1">
      <alignment horizontal="right" vertical="center"/>
      <protection locked="0"/>
    </xf>
    <xf numFmtId="167" fontId="9" fillId="3" borderId="307" xfId="3" applyNumberFormat="1" applyFont="1" applyFill="1" applyBorder="1" applyAlignment="1" applyProtection="1">
      <alignment horizontal="center" vertical="center"/>
      <protection locked="0"/>
    </xf>
    <xf numFmtId="167" fontId="9" fillId="3" borderId="296" xfId="3" applyNumberFormat="1" applyFont="1" applyFill="1" applyBorder="1" applyAlignment="1" applyProtection="1">
      <alignment horizontal="center" vertical="center"/>
      <protection locked="0"/>
    </xf>
    <xf numFmtId="43" fontId="17" fillId="24" borderId="301" xfId="3" applyFont="1" applyFill="1" applyBorder="1" applyAlignment="1" applyProtection="1">
      <alignment vertical="center" wrapText="1"/>
      <protection locked="0"/>
    </xf>
    <xf numFmtId="0" fontId="132" fillId="24" borderId="285" xfId="0" applyFont="1" applyFill="1" applyBorder="1" applyAlignment="1" applyProtection="1">
      <alignment horizontal="left"/>
      <protection locked="0"/>
    </xf>
    <xf numFmtId="167" fontId="9" fillId="24" borderId="256" xfId="3" applyNumberFormat="1" applyFont="1" applyFill="1" applyBorder="1" applyAlignment="1" applyProtection="1">
      <alignment horizontal="right" vertical="center"/>
      <protection locked="0"/>
    </xf>
    <xf numFmtId="167" fontId="9" fillId="24" borderId="253" xfId="3" applyNumberFormat="1" applyFont="1" applyFill="1" applyBorder="1" applyAlignment="1" applyProtection="1">
      <alignment horizontal="right" vertical="center"/>
      <protection locked="0"/>
    </xf>
    <xf numFmtId="167" fontId="9" fillId="24" borderId="330" xfId="3" applyNumberFormat="1" applyFont="1" applyFill="1" applyBorder="1" applyAlignment="1" applyProtection="1">
      <alignment horizontal="right" vertical="center"/>
      <protection locked="0"/>
    </xf>
    <xf numFmtId="0" fontId="87" fillId="52" borderId="273" xfId="0" applyFont="1" applyFill="1" applyBorder="1" applyAlignment="1" applyProtection="1">
      <alignment horizontal="left"/>
      <protection locked="0"/>
    </xf>
    <xf numFmtId="0" fontId="132" fillId="24" borderId="263" xfId="0" applyFont="1" applyFill="1" applyBorder="1" applyAlignment="1" applyProtection="1">
      <alignment horizontal="center" vertical="center"/>
      <protection locked="0"/>
    </xf>
    <xf numFmtId="0" fontId="132" fillId="24" borderId="264" xfId="0" applyFont="1" applyFill="1" applyBorder="1" applyAlignment="1" applyProtection="1">
      <alignment horizontal="center" vertical="center"/>
      <protection locked="0"/>
    </xf>
    <xf numFmtId="0" fontId="132" fillId="24" borderId="263" xfId="0" applyFont="1" applyFill="1" applyBorder="1" applyProtection="1">
      <protection locked="0"/>
    </xf>
    <xf numFmtId="0" fontId="132" fillId="24" borderId="259" xfId="0" applyFont="1" applyFill="1" applyBorder="1" applyAlignment="1" applyProtection="1">
      <alignment horizontal="center"/>
      <protection locked="0"/>
    </xf>
    <xf numFmtId="0" fontId="132" fillId="24" borderId="259" xfId="0" applyFont="1" applyFill="1" applyBorder="1" applyProtection="1">
      <protection locked="0"/>
    </xf>
    <xf numFmtId="0" fontId="132" fillId="24" borderId="261" xfId="0" applyFont="1" applyFill="1" applyBorder="1" applyAlignment="1" applyProtection="1">
      <alignment horizontal="center"/>
      <protection locked="0"/>
    </xf>
    <xf numFmtId="167" fontId="12" fillId="0" borderId="267" xfId="3" applyNumberFormat="1" applyFont="1" applyFill="1" applyBorder="1" applyAlignment="1" applyProtection="1">
      <alignment horizontal="center" vertical="center"/>
      <protection locked="0"/>
    </xf>
    <xf numFmtId="167" fontId="12" fillId="0" borderId="271" xfId="3" applyNumberFormat="1" applyFont="1" applyFill="1" applyBorder="1" applyAlignment="1" applyProtection="1">
      <alignment horizontal="center" vertical="center"/>
      <protection locked="0"/>
    </xf>
    <xf numFmtId="43" fontId="17" fillId="0" borderId="254" xfId="3" applyFont="1" applyFill="1" applyBorder="1" applyAlignment="1" applyProtection="1">
      <alignment vertical="center" wrapText="1"/>
      <protection locked="0"/>
    </xf>
    <xf numFmtId="43" fontId="4" fillId="24" borderId="254" xfId="3" applyFont="1" applyFill="1" applyBorder="1" applyAlignment="1" applyProtection="1">
      <alignment vertical="center" wrapText="1"/>
      <protection locked="0"/>
    </xf>
    <xf numFmtId="43" fontId="200" fillId="0" borderId="301" xfId="3" applyFont="1" applyFill="1" applyBorder="1" applyAlignment="1" applyProtection="1">
      <alignment vertical="center" wrapText="1"/>
      <protection locked="0"/>
    </xf>
    <xf numFmtId="0" fontId="201" fillId="0" borderId="289" xfId="0" applyFont="1" applyBorder="1" applyAlignment="1" applyProtection="1">
      <alignment vertical="center"/>
      <protection locked="0"/>
    </xf>
    <xf numFmtId="43" fontId="17" fillId="0" borderId="301" xfId="3" applyFont="1" applyFill="1" applyBorder="1" applyAlignment="1" applyProtection="1">
      <alignment vertical="center" wrapText="1"/>
      <protection locked="0"/>
    </xf>
    <xf numFmtId="43" fontId="200" fillId="25" borderId="301" xfId="3" applyFont="1" applyFill="1" applyBorder="1" applyAlignment="1" applyProtection="1">
      <alignment vertical="center" wrapText="1"/>
      <protection locked="0"/>
    </xf>
    <xf numFmtId="43" fontId="17" fillId="25" borderId="254" xfId="3" applyFont="1" applyFill="1" applyBorder="1" applyAlignment="1" applyProtection="1">
      <alignment vertical="center" wrapText="1"/>
      <protection locked="0"/>
    </xf>
    <xf numFmtId="0" fontId="132" fillId="25" borderId="283" xfId="0" applyFont="1" applyFill="1" applyBorder="1" applyAlignment="1" applyProtection="1">
      <alignment horizontal="center"/>
      <protection locked="0"/>
    </xf>
    <xf numFmtId="0" fontId="132" fillId="25" borderId="252" xfId="0" applyFont="1" applyFill="1" applyBorder="1" applyAlignment="1" applyProtection="1">
      <alignment horizontal="center"/>
      <protection locked="0"/>
    </xf>
    <xf numFmtId="167" fontId="12" fillId="25" borderId="253" xfId="3" applyNumberFormat="1" applyFont="1" applyFill="1" applyBorder="1" applyAlignment="1" applyProtection="1">
      <alignment horizontal="right" vertical="center"/>
      <protection locked="0"/>
    </xf>
    <xf numFmtId="167" fontId="12" fillId="25" borderId="330" xfId="3" applyNumberFormat="1" applyFont="1" applyFill="1" applyBorder="1" applyAlignment="1" applyProtection="1">
      <alignment horizontal="right" vertical="center"/>
      <protection locked="0"/>
    </xf>
    <xf numFmtId="0" fontId="87" fillId="0" borderId="289" xfId="0" applyFont="1" applyBorder="1" applyAlignment="1" applyProtection="1">
      <alignment vertical="center"/>
      <protection locked="0"/>
    </xf>
    <xf numFmtId="0" fontId="132" fillId="0" borderId="259" xfId="0" applyFont="1" applyBorder="1" applyAlignment="1" applyProtection="1">
      <alignment horizontal="center"/>
      <protection locked="0"/>
    </xf>
    <xf numFmtId="43" fontId="17" fillId="24" borderId="254" xfId="3" applyFont="1" applyFill="1" applyBorder="1" applyAlignment="1" applyProtection="1">
      <alignment vertical="center" wrapText="1"/>
      <protection locked="0"/>
    </xf>
    <xf numFmtId="167" fontId="12" fillId="24" borderId="256" xfId="3" applyNumberFormat="1" applyFont="1" applyFill="1" applyBorder="1" applyAlignment="1" applyProtection="1">
      <alignment horizontal="right" vertical="center"/>
      <protection locked="0"/>
    </xf>
    <xf numFmtId="167" fontId="12" fillId="24" borderId="253" xfId="3" applyNumberFormat="1" applyFont="1" applyFill="1" applyBorder="1" applyAlignment="1" applyProtection="1">
      <alignment horizontal="right" vertical="center"/>
      <protection locked="0"/>
    </xf>
    <xf numFmtId="167" fontId="12" fillId="24" borderId="330" xfId="3" applyNumberFormat="1" applyFont="1" applyFill="1" applyBorder="1" applyAlignment="1" applyProtection="1">
      <alignment horizontal="right" vertical="center"/>
      <protection locked="0"/>
    </xf>
    <xf numFmtId="0" fontId="132" fillId="24" borderId="264" xfId="0" applyFont="1" applyFill="1" applyBorder="1" applyAlignment="1" applyProtection="1">
      <alignment horizontal="center"/>
      <protection locked="0"/>
    </xf>
    <xf numFmtId="43" fontId="4" fillId="24" borderId="301" xfId="3" applyFont="1" applyFill="1" applyBorder="1" applyAlignment="1" applyProtection="1">
      <alignment vertical="center" wrapText="1"/>
      <protection locked="0"/>
    </xf>
    <xf numFmtId="43" fontId="22" fillId="0" borderId="301" xfId="3" applyFont="1" applyFill="1" applyBorder="1" applyAlignment="1" applyProtection="1">
      <alignment vertical="center" wrapText="1"/>
      <protection locked="0"/>
    </xf>
    <xf numFmtId="0" fontId="54" fillId="26" borderId="285" xfId="2" applyFont="1" applyFill="1" applyBorder="1" applyAlignment="1" applyProtection="1">
      <alignment horizontal="left"/>
      <protection locked="0"/>
    </xf>
    <xf numFmtId="167" fontId="4" fillId="10" borderId="267" xfId="3" applyNumberFormat="1" applyFont="1" applyFill="1" applyBorder="1" applyAlignment="1" applyProtection="1">
      <alignment horizontal="left" vertical="top"/>
      <protection locked="0"/>
    </xf>
    <xf numFmtId="43" fontId="4" fillId="62" borderId="297" xfId="3" applyFont="1" applyFill="1" applyBorder="1" applyAlignment="1" applyProtection="1">
      <alignment vertical="center" wrapText="1"/>
      <protection locked="0"/>
    </xf>
    <xf numFmtId="0" fontId="9" fillId="4" borderId="263" xfId="0" applyFont="1" applyFill="1" applyBorder="1" applyAlignment="1" applyProtection="1">
      <alignment horizontal="center" textRotation="90" wrapText="1"/>
      <protection locked="0"/>
    </xf>
    <xf numFmtId="0" fontId="9" fillId="4" borderId="261" xfId="0" applyFont="1" applyFill="1" applyBorder="1" applyAlignment="1" applyProtection="1">
      <alignment horizontal="center" textRotation="90" wrapText="1"/>
      <protection locked="0"/>
    </xf>
    <xf numFmtId="0" fontId="9" fillId="4" borderId="258" xfId="0" applyFont="1" applyFill="1" applyBorder="1" applyAlignment="1" applyProtection="1">
      <alignment horizontal="center" textRotation="90" wrapText="1"/>
      <protection locked="0"/>
    </xf>
    <xf numFmtId="0" fontId="9" fillId="4" borderId="257" xfId="0" applyFont="1" applyFill="1" applyBorder="1" applyAlignment="1" applyProtection="1">
      <alignment horizontal="center" textRotation="90" wrapText="1"/>
      <protection locked="0"/>
    </xf>
    <xf numFmtId="0" fontId="9" fillId="5" borderId="263" xfId="0" applyFont="1" applyFill="1" applyBorder="1" applyAlignment="1" applyProtection="1">
      <alignment horizontal="center" textRotation="90" wrapText="1"/>
      <protection locked="0"/>
    </xf>
    <xf numFmtId="0" fontId="9" fillId="2" borderId="261" xfId="0" applyFont="1" applyFill="1" applyBorder="1" applyAlignment="1" applyProtection="1">
      <alignment horizontal="center" textRotation="90" wrapText="1"/>
      <protection locked="0"/>
    </xf>
    <xf numFmtId="0" fontId="128" fillId="26" borderId="265" xfId="0" applyFont="1" applyFill="1" applyBorder="1" applyAlignment="1">
      <alignment horizontal="center" vertical="center"/>
    </xf>
    <xf numFmtId="0" fontId="9" fillId="3" borderId="246" xfId="0" applyFont="1" applyFill="1" applyBorder="1" applyAlignment="1" applyProtection="1">
      <alignment horizontal="center" textRotation="90" wrapText="1"/>
      <protection locked="0"/>
    </xf>
    <xf numFmtId="43" fontId="89" fillId="0" borderId="289" xfId="0" applyNumberFormat="1" applyFont="1" applyBorder="1" applyAlignment="1" applyProtection="1">
      <alignment vertical="center"/>
      <protection locked="0"/>
    </xf>
    <xf numFmtId="0" fontId="132" fillId="0" borderId="256" xfId="0" applyFont="1" applyBorder="1" applyAlignment="1" applyProtection="1">
      <alignment vertical="center"/>
      <protection locked="0"/>
    </xf>
    <xf numFmtId="167" fontId="12" fillId="0" borderId="260" xfId="16" applyNumberFormat="1" applyFont="1" applyFill="1" applyBorder="1" applyAlignment="1" applyProtection="1">
      <alignment vertical="center" wrapText="1"/>
      <protection locked="0"/>
    </xf>
    <xf numFmtId="167" fontId="12" fillId="0" borderId="261" xfId="16" applyNumberFormat="1" applyFont="1" applyFill="1" applyBorder="1" applyAlignment="1" applyProtection="1">
      <alignment vertical="center" wrapText="1"/>
      <protection locked="0"/>
    </xf>
    <xf numFmtId="0" fontId="193" fillId="68" borderId="286" xfId="0" applyFont="1" applyFill="1" applyBorder="1" applyAlignment="1" applyProtection="1">
      <alignment vertical="center"/>
      <protection locked="0"/>
    </xf>
    <xf numFmtId="167" fontId="95" fillId="5" borderId="275" xfId="15" applyNumberFormat="1" applyFont="1" applyFill="1" applyBorder="1" applyAlignment="1" applyProtection="1">
      <alignment horizontal="center" vertical="center" wrapText="1"/>
      <protection locked="0"/>
    </xf>
    <xf numFmtId="0" fontId="132" fillId="0" borderId="254" xfId="0" applyFont="1" applyBorder="1" applyProtection="1">
      <protection locked="0"/>
    </xf>
    <xf numFmtId="167" fontId="12" fillId="0" borderId="256" xfId="16" applyNumberFormat="1" applyFont="1" applyFill="1" applyBorder="1" applyAlignment="1" applyProtection="1">
      <alignment vertical="center" wrapText="1"/>
      <protection locked="0"/>
    </xf>
    <xf numFmtId="167" fontId="12" fillId="0" borderId="253" xfId="16" applyNumberFormat="1" applyFont="1" applyFill="1" applyBorder="1" applyAlignment="1" applyProtection="1">
      <alignment vertical="center" wrapText="1"/>
      <protection locked="0"/>
    </xf>
    <xf numFmtId="43" fontId="22" fillId="0" borderId="285" xfId="15" applyFont="1" applyFill="1" applyBorder="1" applyAlignment="1" applyProtection="1">
      <alignment vertical="center" wrapText="1"/>
      <protection locked="0"/>
    </xf>
    <xf numFmtId="43" fontId="103" fillId="5" borderId="274" xfId="3" applyFont="1" applyFill="1" applyBorder="1" applyAlignment="1" applyProtection="1">
      <alignment vertical="center" wrapText="1"/>
      <protection locked="0"/>
    </xf>
    <xf numFmtId="167" fontId="95" fillId="5" borderId="277" xfId="15" applyNumberFormat="1" applyFont="1" applyFill="1" applyBorder="1" applyAlignment="1" applyProtection="1">
      <alignment horizontal="center" vertical="center" wrapText="1"/>
      <protection locked="0"/>
    </xf>
    <xf numFmtId="167" fontId="95" fillId="5" borderId="288" xfId="15" applyNumberFormat="1" applyFont="1" applyFill="1" applyBorder="1" applyAlignment="1" applyProtection="1">
      <alignment horizontal="center" vertical="center" wrapText="1"/>
      <protection locked="0"/>
    </xf>
    <xf numFmtId="167" fontId="95" fillId="5" borderId="305" xfId="15" applyNumberFormat="1" applyFont="1" applyFill="1" applyBorder="1" applyAlignment="1" applyProtection="1">
      <alignment horizontal="center" vertical="center" wrapText="1"/>
      <protection locked="0"/>
    </xf>
    <xf numFmtId="167" fontId="95" fillId="5" borderId="287" xfId="15" applyNumberFormat="1" applyFont="1" applyFill="1" applyBorder="1" applyAlignment="1" applyProtection="1">
      <alignment horizontal="center" vertical="center" wrapText="1"/>
      <protection locked="0"/>
    </xf>
    <xf numFmtId="167" fontId="95" fillId="5" borderId="323" xfId="15" applyNumberFormat="1" applyFont="1" applyFill="1" applyBorder="1" applyAlignment="1" applyProtection="1">
      <alignment horizontal="center" vertical="center" wrapText="1"/>
      <protection locked="0"/>
    </xf>
    <xf numFmtId="167" fontId="12" fillId="41" borderId="278" xfId="15" applyNumberFormat="1" applyFont="1" applyFill="1" applyBorder="1" applyAlignment="1" applyProtection="1">
      <alignment horizontal="center" vertical="center" wrapText="1"/>
      <protection locked="0"/>
    </xf>
    <xf numFmtId="167" fontId="95" fillId="3" borderId="278" xfId="16" applyNumberFormat="1" applyFont="1" applyFill="1" applyBorder="1" applyAlignment="1" applyProtection="1">
      <alignment horizontal="center" vertical="center" wrapText="1"/>
      <protection locked="0"/>
    </xf>
    <xf numFmtId="167" fontId="95" fillId="3" borderId="277" xfId="16" applyNumberFormat="1" applyFont="1" applyFill="1" applyBorder="1" applyAlignment="1" applyProtection="1">
      <alignment horizontal="center" vertical="center" wrapText="1"/>
      <protection locked="0"/>
    </xf>
    <xf numFmtId="167" fontId="95" fillId="3" borderId="307" xfId="16" applyNumberFormat="1" applyFont="1" applyFill="1" applyBorder="1" applyAlignment="1" applyProtection="1">
      <alignment horizontal="center" vertical="center" wrapText="1"/>
      <protection locked="0"/>
    </xf>
    <xf numFmtId="167" fontId="95" fillId="3" borderId="308" xfId="16" applyNumberFormat="1" applyFont="1" applyFill="1" applyBorder="1" applyAlignment="1" applyProtection="1">
      <alignment horizontal="center" vertical="center" wrapText="1"/>
      <protection locked="0"/>
    </xf>
    <xf numFmtId="167" fontId="95" fillId="3" borderId="287" xfId="16" applyNumberFormat="1" applyFont="1" applyFill="1" applyBorder="1" applyAlignment="1" applyProtection="1">
      <alignment horizontal="center" vertical="center" wrapText="1"/>
      <protection locked="0"/>
    </xf>
    <xf numFmtId="167" fontId="12" fillId="0" borderId="280" xfId="15" applyNumberFormat="1" applyFont="1" applyFill="1" applyBorder="1" applyAlignment="1" applyProtection="1">
      <alignment horizontal="center" vertical="center" wrapText="1"/>
      <protection locked="0"/>
    </xf>
    <xf numFmtId="0" fontId="132" fillId="0" borderId="255" xfId="0" applyFont="1" applyBorder="1" applyProtection="1">
      <protection locked="0"/>
    </xf>
    <xf numFmtId="0" fontId="132" fillId="0" borderId="263" xfId="0" applyFont="1" applyBorder="1" applyAlignment="1" applyProtection="1">
      <alignment vertical="center"/>
      <protection locked="0"/>
    </xf>
    <xf numFmtId="0" fontId="132" fillId="0" borderId="258" xfId="0" applyFont="1" applyBorder="1" applyAlignment="1" applyProtection="1">
      <alignment vertical="center"/>
      <protection locked="0"/>
    </xf>
    <xf numFmtId="0" fontId="132" fillId="0" borderId="257" xfId="0" applyFont="1" applyBorder="1" applyAlignment="1" applyProtection="1">
      <alignment vertical="center"/>
      <protection locked="0"/>
    </xf>
    <xf numFmtId="0" fontId="132" fillId="0" borderId="262" xfId="0" applyFont="1" applyBorder="1" applyProtection="1">
      <protection locked="0"/>
    </xf>
    <xf numFmtId="167" fontId="12" fillId="0" borderId="327" xfId="16" applyNumberFormat="1" applyFont="1" applyFill="1" applyBorder="1" applyAlignment="1" applyProtection="1">
      <alignment vertical="center" wrapText="1"/>
      <protection locked="0"/>
    </xf>
    <xf numFmtId="43" fontId="22" fillId="0" borderId="252" xfId="15" applyFont="1" applyFill="1" applyBorder="1" applyAlignment="1" applyProtection="1">
      <alignment vertical="center" wrapText="1"/>
      <protection locked="0"/>
    </xf>
    <xf numFmtId="0" fontId="132" fillId="0" borderId="273" xfId="0" applyFont="1" applyBorder="1" applyProtection="1">
      <protection locked="0"/>
    </xf>
    <xf numFmtId="167" fontId="95" fillId="5" borderId="302" xfId="15" applyNumberFormat="1" applyFont="1" applyFill="1" applyBorder="1" applyAlignment="1" applyProtection="1">
      <alignment horizontal="center" vertical="center"/>
      <protection locked="0"/>
    </xf>
    <xf numFmtId="167" fontId="95" fillId="5" borderId="275" xfId="15" applyNumberFormat="1" applyFont="1" applyFill="1" applyBorder="1" applyAlignment="1" applyProtection="1">
      <alignment horizontal="center" vertical="center"/>
      <protection locked="0"/>
    </xf>
    <xf numFmtId="167" fontId="12" fillId="41" borderId="277" xfId="15" applyNumberFormat="1" applyFont="1" applyFill="1" applyBorder="1" applyAlignment="1" applyProtection="1">
      <alignment horizontal="center" vertical="center" wrapText="1"/>
      <protection locked="0"/>
    </xf>
    <xf numFmtId="43" fontId="22" fillId="0" borderId="322" xfId="3" applyFont="1" applyFill="1" applyBorder="1" applyAlignment="1" applyProtection="1">
      <alignment vertical="center" wrapText="1"/>
      <protection locked="0"/>
    </xf>
    <xf numFmtId="167" fontId="12" fillId="24" borderId="283" xfId="15" applyNumberFormat="1" applyFont="1" applyFill="1" applyBorder="1" applyAlignment="1" applyProtection="1">
      <alignment vertical="center" wrapText="1"/>
      <protection locked="0"/>
    </xf>
    <xf numFmtId="0" fontId="132" fillId="0" borderId="322" xfId="0" applyFont="1" applyBorder="1" applyProtection="1">
      <protection locked="0"/>
    </xf>
    <xf numFmtId="43" fontId="103" fillId="41" borderId="322" xfId="3" applyFont="1" applyFill="1" applyBorder="1" applyAlignment="1" applyProtection="1">
      <alignment vertical="center" wrapText="1"/>
      <protection locked="0"/>
    </xf>
    <xf numFmtId="167" fontId="95" fillId="41" borderId="275" xfId="15" applyNumberFormat="1" applyFont="1" applyFill="1" applyBorder="1" applyAlignment="1" applyProtection="1">
      <alignment horizontal="center" vertical="center" wrapText="1"/>
      <protection locked="0"/>
    </xf>
    <xf numFmtId="167" fontId="95" fillId="41" borderId="277" xfId="15" applyNumberFormat="1" applyFont="1" applyFill="1" applyBorder="1" applyAlignment="1" applyProtection="1">
      <alignment horizontal="center" vertical="center" wrapText="1"/>
      <protection locked="0"/>
    </xf>
    <xf numFmtId="167" fontId="95" fillId="41" borderId="288" xfId="15" applyNumberFormat="1" applyFont="1" applyFill="1" applyBorder="1" applyAlignment="1" applyProtection="1">
      <alignment horizontal="center" vertical="center" wrapText="1"/>
      <protection locked="0"/>
    </xf>
    <xf numFmtId="167" fontId="95" fillId="41" borderId="305" xfId="15" applyNumberFormat="1" applyFont="1" applyFill="1" applyBorder="1" applyAlignment="1" applyProtection="1">
      <alignment horizontal="center" vertical="center" wrapText="1"/>
      <protection locked="0"/>
    </xf>
    <xf numFmtId="167" fontId="95" fillId="41" borderId="287" xfId="15" applyNumberFormat="1" applyFont="1" applyFill="1" applyBorder="1" applyAlignment="1" applyProtection="1">
      <alignment horizontal="center" vertical="center" wrapText="1"/>
      <protection locked="0"/>
    </xf>
    <xf numFmtId="167" fontId="95" fillId="41" borderId="323" xfId="15" applyNumberFormat="1" applyFont="1" applyFill="1" applyBorder="1" applyAlignment="1" applyProtection="1">
      <alignment horizontal="center" vertical="center" wrapText="1"/>
      <protection locked="0"/>
    </xf>
    <xf numFmtId="167" fontId="95" fillId="41" borderId="302" xfId="15" applyNumberFormat="1" applyFont="1" applyFill="1" applyBorder="1" applyAlignment="1" applyProtection="1">
      <alignment horizontal="center" vertical="center"/>
      <protection locked="0"/>
    </xf>
    <xf numFmtId="167" fontId="95" fillId="41" borderId="252" xfId="16" applyNumberFormat="1" applyFont="1" applyFill="1" applyBorder="1" applyAlignment="1" applyProtection="1">
      <alignment horizontal="center" vertical="center" wrapText="1"/>
      <protection locked="0"/>
    </xf>
    <xf numFmtId="167" fontId="12" fillId="41" borderId="252" xfId="15" applyNumberFormat="1" applyFont="1" applyFill="1" applyBorder="1" applyAlignment="1" applyProtection="1">
      <alignment horizontal="center" vertical="center" wrapText="1"/>
      <protection locked="0"/>
    </xf>
    <xf numFmtId="167" fontId="95" fillId="41" borderId="278" xfId="16" applyNumberFormat="1" applyFont="1" applyFill="1" applyBorder="1" applyAlignment="1" applyProtection="1">
      <alignment horizontal="center" vertical="center" wrapText="1"/>
      <protection locked="0"/>
    </xf>
    <xf numFmtId="167" fontId="95" fillId="41" borderId="277" xfId="16" applyNumberFormat="1" applyFont="1" applyFill="1" applyBorder="1" applyAlignment="1" applyProtection="1">
      <alignment horizontal="center" vertical="center" wrapText="1"/>
      <protection locked="0"/>
    </xf>
    <xf numFmtId="167" fontId="95" fillId="41" borderId="307" xfId="16" applyNumberFormat="1" applyFont="1" applyFill="1" applyBorder="1" applyAlignment="1" applyProtection="1">
      <alignment horizontal="center" vertical="center" wrapText="1"/>
      <protection locked="0"/>
    </xf>
    <xf numFmtId="167" fontId="95" fillId="41" borderId="308" xfId="16" applyNumberFormat="1" applyFont="1" applyFill="1" applyBorder="1" applyAlignment="1" applyProtection="1">
      <alignment horizontal="center" vertical="center" wrapText="1"/>
      <protection locked="0"/>
    </xf>
    <xf numFmtId="167" fontId="95" fillId="41" borderId="287" xfId="16" applyNumberFormat="1" applyFont="1" applyFill="1" applyBorder="1" applyAlignment="1" applyProtection="1">
      <alignment horizontal="center" vertical="center" wrapText="1"/>
      <protection locked="0"/>
    </xf>
    <xf numFmtId="167" fontId="133" fillId="0" borderId="259" xfId="3" applyNumberFormat="1" applyFont="1" applyBorder="1" applyAlignment="1" applyProtection="1">
      <alignment vertical="center"/>
      <protection locked="0"/>
    </xf>
    <xf numFmtId="167" fontId="12" fillId="0" borderId="259" xfId="15" applyNumberFormat="1" applyFont="1" applyFill="1" applyBorder="1" applyAlignment="1" applyProtection="1">
      <alignment horizontal="center" vertical="center" wrapText="1"/>
      <protection locked="0"/>
    </xf>
    <xf numFmtId="167" fontId="12" fillId="0" borderId="257" xfId="15" applyNumberFormat="1" applyFont="1" applyFill="1" applyBorder="1" applyAlignment="1" applyProtection="1">
      <alignment horizontal="center" vertical="center" wrapText="1"/>
      <protection locked="0"/>
    </xf>
    <xf numFmtId="167" fontId="17" fillId="24" borderId="280" xfId="15" applyNumberFormat="1" applyFont="1" applyFill="1" applyBorder="1" applyAlignment="1" applyProtection="1">
      <alignment horizontal="center" vertical="center" wrapText="1"/>
      <protection locked="0"/>
    </xf>
    <xf numFmtId="0" fontId="87" fillId="24" borderId="267" xfId="0" applyFont="1" applyFill="1" applyBorder="1" applyAlignment="1" applyProtection="1">
      <alignment vertical="center"/>
      <protection locked="0"/>
    </xf>
    <xf numFmtId="167" fontId="17" fillId="24" borderId="267" xfId="15" applyNumberFormat="1" applyFont="1" applyFill="1" applyBorder="1" applyAlignment="1" applyProtection="1">
      <alignment vertical="center" wrapText="1"/>
      <protection locked="0"/>
    </xf>
    <xf numFmtId="0" fontId="208" fillId="0" borderId="267" xfId="0" applyFont="1" applyBorder="1" applyAlignment="1">
      <alignment horizontal="center"/>
    </xf>
    <xf numFmtId="0" fontId="87" fillId="0" borderId="297" xfId="0" applyFont="1" applyBorder="1" applyAlignment="1" applyProtection="1">
      <alignment vertical="center"/>
      <protection locked="0"/>
    </xf>
    <xf numFmtId="0" fontId="87" fillId="0" borderId="251" xfId="0" applyFont="1" applyBorder="1" applyAlignment="1" applyProtection="1">
      <alignment vertical="center"/>
      <protection locked="0"/>
    </xf>
    <xf numFmtId="0" fontId="87" fillId="0" borderId="300" xfId="0" applyFont="1" applyBorder="1" applyAlignment="1" applyProtection="1">
      <alignment vertical="center"/>
      <protection locked="0"/>
    </xf>
    <xf numFmtId="0" fontId="87" fillId="0" borderId="322" xfId="0" applyFont="1" applyBorder="1" applyAlignment="1" applyProtection="1">
      <alignment vertical="center"/>
      <protection locked="0"/>
    </xf>
    <xf numFmtId="167" fontId="17" fillId="0" borderId="267" xfId="15" applyNumberFormat="1" applyFont="1" applyFill="1" applyBorder="1" applyAlignment="1" applyProtection="1">
      <alignment horizontal="center" vertical="center" wrapText="1"/>
      <protection locked="0"/>
    </xf>
    <xf numFmtId="167" fontId="17" fillId="0" borderId="268" xfId="15" applyNumberFormat="1" applyFont="1" applyFill="1" applyBorder="1" applyAlignment="1" applyProtection="1">
      <alignment horizontal="center" vertical="center" wrapText="1"/>
      <protection locked="0"/>
    </xf>
    <xf numFmtId="167" fontId="17" fillId="24" borderId="283" xfId="15" applyNumberFormat="1" applyFont="1" applyFill="1" applyBorder="1" applyAlignment="1" applyProtection="1">
      <alignment horizontal="center" vertical="center" wrapText="1"/>
      <protection locked="0"/>
    </xf>
    <xf numFmtId="167" fontId="17" fillId="24" borderId="252" xfId="15" applyNumberFormat="1" applyFont="1" applyFill="1" applyBorder="1" applyAlignment="1" applyProtection="1">
      <alignment horizontal="center" vertical="center" wrapText="1"/>
      <protection locked="0"/>
    </xf>
    <xf numFmtId="167" fontId="17" fillId="24" borderId="252" xfId="15" applyNumberFormat="1" applyFont="1" applyFill="1" applyBorder="1" applyAlignment="1" applyProtection="1">
      <alignment vertical="center" wrapText="1"/>
      <protection locked="0"/>
    </xf>
    <xf numFmtId="0" fontId="87" fillId="0" borderId="283" xfId="0" applyFont="1" applyBorder="1" applyAlignment="1" applyProtection="1">
      <alignment vertical="center"/>
      <protection locked="0"/>
    </xf>
    <xf numFmtId="0" fontId="87" fillId="0" borderId="253" xfId="0" applyFont="1" applyBorder="1" applyAlignment="1" applyProtection="1">
      <alignment vertical="center"/>
      <protection locked="0"/>
    </xf>
    <xf numFmtId="167" fontId="17" fillId="0" borderId="252" xfId="15" applyNumberFormat="1" applyFont="1" applyFill="1" applyBorder="1" applyAlignment="1" applyProtection="1">
      <alignment horizontal="center" vertical="center" wrapText="1"/>
      <protection locked="0"/>
    </xf>
    <xf numFmtId="167" fontId="17" fillId="0" borderId="251" xfId="15" applyNumberFormat="1" applyFont="1" applyFill="1" applyBorder="1" applyAlignment="1" applyProtection="1">
      <alignment horizontal="center" vertical="center" wrapText="1"/>
      <protection locked="0"/>
    </xf>
    <xf numFmtId="167" fontId="17" fillId="0" borderId="254" xfId="15" applyNumberFormat="1" applyFont="1" applyFill="1" applyBorder="1" applyAlignment="1" applyProtection="1">
      <alignment horizontal="center" vertical="center" wrapText="1"/>
      <protection locked="0"/>
    </xf>
    <xf numFmtId="167" fontId="17" fillId="0" borderId="256" xfId="16" applyNumberFormat="1" applyFont="1" applyFill="1" applyBorder="1" applyAlignment="1" applyProtection="1">
      <alignment vertical="center" wrapText="1"/>
      <protection locked="0"/>
    </xf>
    <xf numFmtId="167" fontId="17" fillId="0" borderId="253" xfId="16" applyNumberFormat="1" applyFont="1" applyFill="1" applyBorder="1" applyAlignment="1" applyProtection="1">
      <alignment vertical="center" wrapText="1"/>
      <protection locked="0"/>
    </xf>
    <xf numFmtId="0" fontId="87" fillId="24" borderId="252" xfId="0" applyFont="1" applyFill="1" applyBorder="1" applyAlignment="1" applyProtection="1">
      <alignment vertical="center"/>
      <protection locked="0"/>
    </xf>
    <xf numFmtId="43" fontId="4" fillId="24" borderId="322" xfId="3" applyFont="1" applyFill="1" applyBorder="1" applyAlignment="1" applyProtection="1">
      <alignment vertical="center" wrapText="1"/>
      <protection locked="0"/>
    </xf>
    <xf numFmtId="167" fontId="17" fillId="24" borderId="253" xfId="15" applyNumberFormat="1" applyFont="1" applyFill="1" applyBorder="1" applyAlignment="1" applyProtection="1">
      <alignment horizontal="center" vertical="center" wrapText="1"/>
      <protection locked="0"/>
    </xf>
    <xf numFmtId="0" fontId="87" fillId="24" borderId="283" xfId="0" applyFont="1" applyFill="1" applyBorder="1" applyAlignment="1" applyProtection="1">
      <alignment vertical="center"/>
      <protection locked="0"/>
    </xf>
    <xf numFmtId="0" fontId="87" fillId="24" borderId="253" xfId="0" applyFont="1" applyFill="1" applyBorder="1" applyAlignment="1" applyProtection="1">
      <alignment vertical="center"/>
      <protection locked="0"/>
    </xf>
    <xf numFmtId="0" fontId="87" fillId="24" borderId="297" xfId="0" applyFont="1" applyFill="1" applyBorder="1" applyAlignment="1" applyProtection="1">
      <alignment vertical="center"/>
      <protection locked="0"/>
    </xf>
    <xf numFmtId="0" fontId="87" fillId="24" borderId="251" xfId="0" applyFont="1" applyFill="1" applyBorder="1" applyAlignment="1" applyProtection="1">
      <alignment vertical="center"/>
      <protection locked="0"/>
    </xf>
    <xf numFmtId="0" fontId="87" fillId="24" borderId="300" xfId="0" applyFont="1" applyFill="1" applyBorder="1" applyAlignment="1" applyProtection="1">
      <alignment vertical="center"/>
      <protection locked="0"/>
    </xf>
    <xf numFmtId="0" fontId="87" fillId="24" borderId="322" xfId="0" applyFont="1" applyFill="1" applyBorder="1" applyAlignment="1" applyProtection="1">
      <alignment vertical="center"/>
      <protection locked="0"/>
    </xf>
    <xf numFmtId="167" fontId="17" fillId="24" borderId="251" xfId="15" applyNumberFormat="1" applyFont="1" applyFill="1" applyBorder="1" applyAlignment="1" applyProtection="1">
      <alignment horizontal="center" vertical="center" wrapText="1"/>
      <protection locked="0"/>
    </xf>
    <xf numFmtId="167" fontId="17" fillId="24" borderId="254" xfId="15" applyNumberFormat="1" applyFont="1" applyFill="1" applyBorder="1" applyAlignment="1" applyProtection="1">
      <alignment horizontal="center" vertical="center" wrapText="1"/>
      <protection locked="0"/>
    </xf>
    <xf numFmtId="167" fontId="17" fillId="24" borderId="256" xfId="16" applyNumberFormat="1" applyFont="1" applyFill="1" applyBorder="1" applyAlignment="1" applyProtection="1">
      <alignment vertical="center" wrapText="1"/>
      <protection locked="0"/>
    </xf>
    <xf numFmtId="167" fontId="17" fillId="24" borderId="253" xfId="16" applyNumberFormat="1" applyFont="1" applyFill="1" applyBorder="1" applyAlignment="1" applyProtection="1">
      <alignment vertical="center" wrapText="1"/>
      <protection locked="0"/>
    </xf>
    <xf numFmtId="167" fontId="17" fillId="0" borderId="252" xfId="15" applyNumberFormat="1" applyFont="1" applyBorder="1" applyAlignment="1" applyProtection="1">
      <alignment vertical="center" wrapText="1"/>
      <protection locked="0"/>
    </xf>
    <xf numFmtId="0" fontId="87" fillId="24" borderId="259" xfId="0" applyFont="1" applyFill="1" applyBorder="1" applyAlignment="1" applyProtection="1">
      <alignment vertical="center"/>
      <protection locked="0"/>
    </xf>
    <xf numFmtId="43" fontId="17" fillId="25" borderId="322" xfId="3" applyFont="1" applyFill="1" applyBorder="1" applyAlignment="1" applyProtection="1">
      <alignment vertical="center" wrapText="1"/>
      <protection locked="0"/>
    </xf>
    <xf numFmtId="0" fontId="211" fillId="0" borderId="252" xfId="0" applyFont="1" applyBorder="1" applyAlignment="1">
      <alignment horizontal="center"/>
    </xf>
    <xf numFmtId="167" fontId="4" fillId="24" borderId="252" xfId="15" applyNumberFormat="1" applyFont="1" applyFill="1" applyBorder="1" applyAlignment="1" applyProtection="1">
      <alignment horizontal="center" vertical="center" wrapText="1"/>
      <protection locked="0"/>
    </xf>
    <xf numFmtId="43" fontId="4" fillId="25" borderId="322" xfId="3" applyFont="1" applyFill="1" applyBorder="1" applyAlignment="1" applyProtection="1">
      <alignment vertical="center" wrapText="1"/>
      <protection locked="0"/>
    </xf>
    <xf numFmtId="167" fontId="17" fillId="25" borderId="259" xfId="15" applyNumberFormat="1" applyFont="1" applyFill="1" applyBorder="1" applyAlignment="1" applyProtection="1">
      <alignment horizontal="center" vertical="center" wrapText="1"/>
      <protection locked="0"/>
    </xf>
    <xf numFmtId="0" fontId="87" fillId="25" borderId="261" xfId="0" applyFont="1" applyFill="1" applyBorder="1" applyAlignment="1" applyProtection="1">
      <alignment vertical="center"/>
      <protection locked="0"/>
    </xf>
    <xf numFmtId="167" fontId="17" fillId="25" borderId="253" xfId="15" applyNumberFormat="1" applyFont="1" applyFill="1" applyBorder="1" applyAlignment="1" applyProtection="1">
      <alignment horizontal="center" vertical="center" wrapText="1"/>
      <protection locked="0"/>
    </xf>
    <xf numFmtId="0" fontId="87" fillId="25" borderId="283" xfId="0" applyFont="1" applyFill="1" applyBorder="1" applyAlignment="1" applyProtection="1">
      <alignment vertical="center"/>
      <protection locked="0"/>
    </xf>
    <xf numFmtId="0" fontId="87" fillId="25" borderId="253" xfId="0" applyFont="1" applyFill="1" applyBorder="1" applyAlignment="1" applyProtection="1">
      <alignment vertical="center"/>
      <protection locked="0"/>
    </xf>
    <xf numFmtId="0" fontId="87" fillId="25" borderId="297" xfId="0" applyFont="1" applyFill="1" applyBorder="1" applyAlignment="1" applyProtection="1">
      <alignment vertical="center"/>
      <protection locked="0"/>
    </xf>
    <xf numFmtId="0" fontId="87" fillId="25" borderId="304" xfId="0" applyFont="1" applyFill="1" applyBorder="1" applyAlignment="1" applyProtection="1">
      <alignment vertical="center"/>
      <protection locked="0"/>
    </xf>
    <xf numFmtId="167" fontId="17" fillId="25" borderId="254" xfId="15" applyNumberFormat="1" applyFont="1" applyFill="1" applyBorder="1" applyAlignment="1" applyProtection="1">
      <alignment horizontal="center" vertical="center" wrapText="1"/>
      <protection locked="0"/>
    </xf>
    <xf numFmtId="167" fontId="17" fillId="25" borderId="252" xfId="15" applyNumberFormat="1" applyFont="1" applyFill="1" applyBorder="1" applyAlignment="1" applyProtection="1">
      <alignment vertical="center" wrapText="1"/>
      <protection locked="0"/>
    </xf>
    <xf numFmtId="167" fontId="17" fillId="25" borderId="252" xfId="15" applyNumberFormat="1" applyFont="1" applyFill="1" applyBorder="1" applyAlignment="1" applyProtection="1">
      <alignment horizontal="center" vertical="center" wrapText="1"/>
      <protection locked="0"/>
    </xf>
    <xf numFmtId="167" fontId="17" fillId="24" borderId="259" xfId="15" applyNumberFormat="1" applyFont="1" applyFill="1" applyBorder="1" applyAlignment="1" applyProtection="1">
      <alignment horizontal="center" vertical="center" wrapText="1"/>
      <protection locked="0"/>
    </xf>
    <xf numFmtId="0" fontId="87" fillId="24" borderId="261" xfId="0" applyFont="1" applyFill="1" applyBorder="1" applyAlignment="1" applyProtection="1">
      <alignment vertical="center"/>
      <protection locked="0"/>
    </xf>
    <xf numFmtId="167" fontId="17" fillId="0" borderId="297" xfId="15" applyNumberFormat="1" applyFont="1" applyBorder="1" applyAlignment="1" applyProtection="1">
      <alignment vertical="center" wrapText="1"/>
      <protection locked="0"/>
    </xf>
    <xf numFmtId="167" fontId="17" fillId="0" borderId="304" xfId="15" applyNumberFormat="1" applyFont="1" applyBorder="1" applyAlignment="1" applyProtection="1">
      <alignment vertical="center" wrapText="1"/>
      <protection locked="0"/>
    </xf>
    <xf numFmtId="0" fontId="132" fillId="0" borderId="300" xfId="0" applyFont="1" applyBorder="1" applyAlignment="1" applyProtection="1">
      <alignment horizontal="center"/>
      <protection locked="0"/>
    </xf>
    <xf numFmtId="0" fontId="128" fillId="0" borderId="322" xfId="0" applyFont="1" applyBorder="1" applyAlignment="1" applyProtection="1">
      <alignment horizontal="center"/>
      <protection locked="0"/>
    </xf>
    <xf numFmtId="0" fontId="17" fillId="0" borderId="254" xfId="15" applyNumberFormat="1" applyFont="1" applyFill="1" applyBorder="1" applyAlignment="1" applyProtection="1">
      <alignment horizontal="center" vertical="center" wrapText="1"/>
      <protection locked="0"/>
    </xf>
    <xf numFmtId="0" fontId="17" fillId="0" borderId="252" xfId="15" applyNumberFormat="1" applyFont="1" applyFill="1" applyBorder="1" applyAlignment="1" applyProtection="1">
      <alignment horizontal="center" vertical="center" wrapText="1"/>
      <protection locked="0"/>
    </xf>
    <xf numFmtId="0" fontId="17" fillId="0" borderId="304" xfId="15" applyNumberFormat="1" applyFont="1" applyFill="1" applyBorder="1" applyAlignment="1" applyProtection="1">
      <alignment horizontal="center" vertical="center" wrapText="1"/>
      <protection locked="0"/>
    </xf>
    <xf numFmtId="167" fontId="17" fillId="25" borderId="283" xfId="15" applyNumberFormat="1" applyFont="1" applyFill="1" applyBorder="1" applyAlignment="1" applyProtection="1">
      <alignment horizontal="center" vertical="center" wrapText="1"/>
      <protection locked="0"/>
    </xf>
    <xf numFmtId="0" fontId="87" fillId="25" borderId="259" xfId="0" applyFont="1" applyFill="1" applyBorder="1" applyAlignment="1" applyProtection="1">
      <alignment vertical="center"/>
      <protection locked="0"/>
    </xf>
    <xf numFmtId="0" fontId="17" fillId="25" borderId="252" xfId="15" applyNumberFormat="1" applyFont="1" applyFill="1" applyBorder="1" applyAlignment="1" applyProtection="1">
      <alignment horizontal="center" vertical="center" wrapText="1"/>
      <protection locked="0"/>
    </xf>
    <xf numFmtId="167" fontId="17" fillId="71" borderId="283" xfId="15" applyNumberFormat="1" applyFont="1" applyFill="1" applyBorder="1" applyAlignment="1" applyProtection="1">
      <alignment horizontal="center" vertical="center" wrapText="1"/>
      <protection locked="0"/>
    </xf>
    <xf numFmtId="167" fontId="17" fillId="71" borderId="259" xfId="15" applyNumberFormat="1" applyFont="1" applyFill="1" applyBorder="1" applyAlignment="1" applyProtection="1">
      <alignment horizontal="center" vertical="center" wrapText="1"/>
      <protection locked="0"/>
    </xf>
    <xf numFmtId="167" fontId="17" fillId="71" borderId="253" xfId="15" applyNumberFormat="1" applyFont="1" applyFill="1" applyBorder="1" applyAlignment="1" applyProtection="1">
      <alignment horizontal="center" vertical="center" wrapText="1"/>
      <protection locked="0"/>
    </xf>
    <xf numFmtId="0" fontId="87" fillId="71" borderId="283" xfId="0" applyFont="1" applyFill="1" applyBorder="1" applyAlignment="1" applyProtection="1">
      <alignment vertical="center"/>
      <protection locked="0"/>
    </xf>
    <xf numFmtId="0" fontId="87" fillId="71" borderId="253" xfId="0" applyFont="1" applyFill="1" applyBorder="1" applyAlignment="1" applyProtection="1">
      <alignment vertical="center"/>
      <protection locked="0"/>
    </xf>
    <xf numFmtId="0" fontId="87" fillId="71" borderId="297" xfId="0" applyFont="1" applyFill="1" applyBorder="1" applyAlignment="1" applyProtection="1">
      <alignment vertical="center"/>
      <protection locked="0"/>
    </xf>
    <xf numFmtId="0" fontId="87" fillId="71" borderId="304" xfId="0" applyFont="1" applyFill="1" applyBorder="1" applyAlignment="1" applyProtection="1">
      <alignment vertical="center"/>
      <protection locked="0"/>
    </xf>
    <xf numFmtId="167" fontId="17" fillId="71" borderId="254" xfId="15" applyNumberFormat="1" applyFont="1" applyFill="1" applyBorder="1" applyAlignment="1" applyProtection="1">
      <alignment horizontal="center" vertical="center" wrapText="1"/>
      <protection locked="0"/>
    </xf>
    <xf numFmtId="167" fontId="17" fillId="71" borderId="252" xfId="15" applyNumberFormat="1" applyFont="1" applyFill="1" applyBorder="1" applyAlignment="1" applyProtection="1">
      <alignment vertical="center" wrapText="1"/>
      <protection locked="0"/>
    </xf>
    <xf numFmtId="0" fontId="17" fillId="71" borderId="252" xfId="15" applyNumberFormat="1" applyFont="1" applyFill="1" applyBorder="1" applyAlignment="1" applyProtection="1">
      <alignment horizontal="center" vertical="center" wrapText="1"/>
      <protection locked="0"/>
    </xf>
    <xf numFmtId="0" fontId="17" fillId="71" borderId="304" xfId="15" applyNumberFormat="1" applyFont="1" applyFill="1" applyBorder="1" applyAlignment="1" applyProtection="1">
      <alignment horizontal="center" vertical="center" wrapText="1"/>
      <protection locked="0"/>
    </xf>
    <xf numFmtId="167" fontId="17" fillId="24" borderId="260" xfId="15" applyNumberFormat="1" applyFont="1" applyFill="1" applyBorder="1" applyAlignment="1" applyProtection="1">
      <alignment horizontal="center" vertical="center" wrapText="1"/>
      <protection locked="0"/>
    </xf>
    <xf numFmtId="0" fontId="87" fillId="24" borderId="260" xfId="0" applyFont="1" applyFill="1" applyBorder="1" applyAlignment="1" applyProtection="1">
      <alignment horizontal="center" vertical="center"/>
      <protection locked="0"/>
    </xf>
    <xf numFmtId="0" fontId="87" fillId="24" borderId="259" xfId="0" applyFont="1" applyFill="1" applyBorder="1" applyAlignment="1" applyProtection="1">
      <alignment horizontal="center" vertical="center"/>
      <protection locked="0"/>
    </xf>
    <xf numFmtId="0" fontId="17" fillId="0" borderId="256" xfId="0" applyFont="1" applyBorder="1" applyAlignment="1" applyProtection="1">
      <alignment vertical="center"/>
      <protection locked="0"/>
    </xf>
    <xf numFmtId="0" fontId="17" fillId="0" borderId="254" xfId="0" applyFont="1" applyBorder="1" applyAlignment="1" applyProtection="1">
      <alignment vertical="center"/>
      <protection locked="0"/>
    </xf>
    <xf numFmtId="0" fontId="17" fillId="0" borderId="297" xfId="0" applyFont="1" applyBorder="1" applyAlignment="1" applyProtection="1">
      <alignment vertical="center"/>
      <protection locked="0"/>
    </xf>
    <xf numFmtId="0" fontId="17" fillId="0" borderId="255" xfId="0" applyFont="1" applyBorder="1" applyAlignment="1" applyProtection="1">
      <alignment vertical="center"/>
      <protection locked="0"/>
    </xf>
    <xf numFmtId="167" fontId="17" fillId="0" borderId="283" xfId="15" applyNumberFormat="1" applyFont="1" applyFill="1" applyBorder="1" applyAlignment="1" applyProtection="1">
      <alignment horizontal="center" vertical="center" wrapText="1"/>
      <protection locked="0"/>
    </xf>
    <xf numFmtId="167" fontId="17" fillId="0" borderId="253" xfId="15" applyNumberFormat="1" applyFont="1" applyFill="1" applyBorder="1" applyAlignment="1" applyProtection="1">
      <alignment horizontal="center" vertical="center" wrapText="1"/>
      <protection locked="0"/>
    </xf>
    <xf numFmtId="167" fontId="17" fillId="24" borderId="253" xfId="15" applyNumberFormat="1" applyFont="1" applyFill="1" applyBorder="1" applyAlignment="1" applyProtection="1">
      <alignment vertical="center" wrapText="1"/>
      <protection locked="0"/>
    </xf>
    <xf numFmtId="167" fontId="17" fillId="24" borderId="254" xfId="15" applyNumberFormat="1" applyFont="1" applyFill="1" applyBorder="1" applyAlignment="1" applyProtection="1">
      <alignment vertical="center" wrapText="1"/>
      <protection locked="0"/>
    </xf>
    <xf numFmtId="0" fontId="87" fillId="0" borderId="254" xfId="0" applyFont="1" applyBorder="1" applyAlignment="1" applyProtection="1">
      <alignment vertical="center"/>
      <protection locked="0"/>
    </xf>
    <xf numFmtId="43" fontId="102" fillId="5" borderId="322" xfId="3" applyFont="1" applyFill="1" applyBorder="1" applyAlignment="1" applyProtection="1">
      <alignment vertical="center" wrapText="1"/>
      <protection locked="0"/>
    </xf>
    <xf numFmtId="167" fontId="102" fillId="5" borderId="275" xfId="15" applyNumberFormat="1" applyFont="1" applyFill="1" applyBorder="1" applyAlignment="1" applyProtection="1">
      <alignment horizontal="center" vertical="center" wrapText="1"/>
      <protection locked="0"/>
    </xf>
    <xf numFmtId="167" fontId="102" fillId="5" borderId="277" xfId="15" applyNumberFormat="1" applyFont="1" applyFill="1" applyBorder="1" applyAlignment="1" applyProtection="1">
      <alignment horizontal="center" vertical="center" wrapText="1"/>
      <protection locked="0"/>
    </xf>
    <xf numFmtId="167" fontId="102" fillId="5" borderId="302" xfId="15" applyNumberFormat="1" applyFont="1" applyFill="1" applyBorder="1" applyAlignment="1" applyProtection="1">
      <alignment horizontal="center" vertical="center"/>
      <protection locked="0"/>
    </xf>
    <xf numFmtId="167" fontId="102" fillId="5" borderId="252" xfId="16" applyNumberFormat="1" applyFont="1" applyFill="1" applyBorder="1" applyAlignment="1" applyProtection="1">
      <alignment horizontal="center" vertical="center" wrapText="1"/>
      <protection locked="0"/>
    </xf>
    <xf numFmtId="167" fontId="102" fillId="5" borderId="260" xfId="16" applyNumberFormat="1" applyFont="1" applyFill="1" applyBorder="1" applyAlignment="1" applyProtection="1">
      <alignment horizontal="center" vertical="center" wrapText="1"/>
      <protection locked="0"/>
    </xf>
    <xf numFmtId="167" fontId="102" fillId="3" borderId="278" xfId="16" applyNumberFormat="1" applyFont="1" applyFill="1" applyBorder="1" applyAlignment="1" applyProtection="1">
      <alignment horizontal="center" vertical="center" wrapText="1"/>
      <protection locked="0"/>
    </xf>
    <xf numFmtId="167" fontId="102" fillId="3" borderId="277" xfId="16" applyNumberFormat="1" applyFont="1" applyFill="1" applyBorder="1" applyAlignment="1" applyProtection="1">
      <alignment horizontal="center" vertical="center" wrapText="1"/>
      <protection locked="0"/>
    </xf>
    <xf numFmtId="167" fontId="102" fillId="3" borderId="307" xfId="16" applyNumberFormat="1" applyFont="1" applyFill="1" applyBorder="1" applyAlignment="1" applyProtection="1">
      <alignment horizontal="center" vertical="center" wrapText="1"/>
      <protection locked="0"/>
    </xf>
    <xf numFmtId="167" fontId="102" fillId="3" borderId="308" xfId="16" applyNumberFormat="1" applyFont="1" applyFill="1" applyBorder="1" applyAlignment="1" applyProtection="1">
      <alignment horizontal="center" vertical="center" wrapText="1"/>
      <protection locked="0"/>
    </xf>
    <xf numFmtId="167" fontId="102" fillId="3" borderId="287" xfId="16" applyNumberFormat="1" applyFont="1" applyFill="1" applyBorder="1" applyAlignment="1" applyProtection="1">
      <alignment horizontal="center" vertical="center" wrapText="1"/>
      <protection locked="0"/>
    </xf>
    <xf numFmtId="167" fontId="147" fillId="0" borderId="259" xfId="3" applyNumberFormat="1" applyFont="1" applyBorder="1" applyAlignment="1" applyProtection="1">
      <alignment vertical="center"/>
      <protection locked="0"/>
    </xf>
    <xf numFmtId="167" fontId="17" fillId="0" borderId="259" xfId="15" applyNumberFormat="1" applyFont="1" applyFill="1" applyBorder="1" applyAlignment="1" applyProtection="1">
      <alignment horizontal="center" vertical="center" wrapText="1"/>
      <protection locked="0"/>
    </xf>
    <xf numFmtId="167" fontId="17" fillId="0" borderId="257" xfId="15" applyNumberFormat="1" applyFont="1" applyFill="1" applyBorder="1" applyAlignment="1" applyProtection="1">
      <alignment horizontal="center" vertical="center" wrapText="1"/>
      <protection locked="0"/>
    </xf>
    <xf numFmtId="167" fontId="102" fillId="5" borderId="288" xfId="15" applyNumberFormat="1" applyFont="1" applyFill="1" applyBorder="1" applyAlignment="1" applyProtection="1">
      <alignment horizontal="center" vertical="center" wrapText="1"/>
      <protection locked="0"/>
    </xf>
    <xf numFmtId="167" fontId="102" fillId="5" borderId="305" xfId="15" applyNumberFormat="1" applyFont="1" applyFill="1" applyBorder="1" applyAlignment="1" applyProtection="1">
      <alignment horizontal="center" vertical="center" wrapText="1"/>
      <protection locked="0"/>
    </xf>
    <xf numFmtId="167" fontId="102" fillId="5" borderId="287" xfId="15" applyNumberFormat="1" applyFont="1" applyFill="1" applyBorder="1" applyAlignment="1" applyProtection="1">
      <alignment horizontal="center" vertical="center" wrapText="1"/>
      <protection locked="0"/>
    </xf>
    <xf numFmtId="167" fontId="102" fillId="5" borderId="323" xfId="15" applyNumberFormat="1" applyFont="1" applyFill="1" applyBorder="1" applyAlignment="1" applyProtection="1">
      <alignment horizontal="center" vertical="center" wrapText="1"/>
      <protection locked="0"/>
    </xf>
    <xf numFmtId="167" fontId="17" fillId="41" borderId="252" xfId="15" applyNumberFormat="1" applyFont="1" applyFill="1" applyBorder="1" applyAlignment="1" applyProtection="1">
      <alignment horizontal="center" vertical="center" wrapText="1"/>
      <protection locked="0"/>
    </xf>
    <xf numFmtId="167" fontId="17" fillId="41" borderId="260" xfId="15" applyNumberFormat="1" applyFont="1" applyFill="1" applyBorder="1" applyAlignment="1" applyProtection="1">
      <alignment horizontal="center" vertical="center" wrapText="1"/>
      <protection locked="0"/>
    </xf>
    <xf numFmtId="167" fontId="17" fillId="41" borderId="304" xfId="15" applyNumberFormat="1" applyFont="1" applyFill="1" applyBorder="1" applyAlignment="1" applyProtection="1">
      <alignment horizontal="center" vertical="center" wrapText="1"/>
      <protection locked="0"/>
    </xf>
    <xf numFmtId="0" fontId="209" fillId="0" borderId="273" xfId="0" applyFont="1" applyBorder="1" applyAlignment="1" applyProtection="1">
      <alignment horizontal="left"/>
      <protection locked="0"/>
    </xf>
    <xf numFmtId="0" fontId="210" fillId="0" borderId="273" xfId="0" applyFont="1" applyBorder="1" applyAlignment="1" applyProtection="1">
      <alignment horizontal="left"/>
      <protection locked="0"/>
    </xf>
    <xf numFmtId="167" fontId="4" fillId="0" borderId="285" xfId="15" applyNumberFormat="1" applyFont="1" applyFill="1" applyBorder="1" applyAlignment="1" applyProtection="1">
      <alignment horizontal="center" vertical="center" wrapText="1"/>
      <protection locked="0"/>
    </xf>
    <xf numFmtId="0" fontId="132" fillId="0" borderId="297" xfId="0" applyFont="1" applyBorder="1" applyAlignment="1" applyProtection="1">
      <alignment horizontal="center" vertical="center"/>
      <protection locked="0"/>
    </xf>
    <xf numFmtId="0" fontId="132" fillId="0" borderId="257" xfId="0" applyFont="1" applyBorder="1" applyAlignment="1" applyProtection="1">
      <alignment horizontal="center" vertical="center"/>
      <protection locked="0"/>
    </xf>
    <xf numFmtId="167" fontId="17" fillId="0" borderId="285" xfId="15" applyNumberFormat="1" applyFont="1" applyBorder="1" applyAlignment="1" applyProtection="1">
      <alignment vertical="center" wrapText="1"/>
      <protection locked="0"/>
    </xf>
    <xf numFmtId="0" fontId="92" fillId="0" borderId="259" xfId="0" applyFont="1" applyBorder="1" applyAlignment="1" applyProtection="1">
      <alignment vertical="center"/>
      <protection locked="0"/>
    </xf>
    <xf numFmtId="0" fontId="92" fillId="0" borderId="259" xfId="0" applyFont="1" applyBorder="1" applyAlignment="1" applyProtection="1">
      <alignment horizontal="center" vertical="center"/>
      <protection locked="0"/>
    </xf>
    <xf numFmtId="0" fontId="92" fillId="0" borderId="261" xfId="0" applyFont="1" applyBorder="1" applyAlignment="1" applyProtection="1">
      <alignment horizontal="center" vertical="center"/>
      <protection locked="0"/>
    </xf>
    <xf numFmtId="0" fontId="132" fillId="0" borderId="258" xfId="0" applyFont="1" applyBorder="1" applyAlignment="1" applyProtection="1">
      <alignment horizontal="center" vertical="center"/>
      <protection locked="0"/>
    </xf>
    <xf numFmtId="167" fontId="132" fillId="0" borderId="263" xfId="0" applyNumberFormat="1" applyFont="1" applyBorder="1" applyAlignment="1" applyProtection="1">
      <alignment vertical="center"/>
      <protection locked="0"/>
    </xf>
    <xf numFmtId="0" fontId="132" fillId="24" borderId="258" xfId="0" applyFont="1" applyFill="1" applyBorder="1" applyAlignment="1" applyProtection="1">
      <alignment horizontal="center" vertical="center"/>
      <protection locked="0"/>
    </xf>
    <xf numFmtId="0" fontId="132" fillId="24" borderId="257" xfId="0" applyFont="1" applyFill="1" applyBorder="1" applyAlignment="1" applyProtection="1">
      <alignment horizontal="center" vertical="center"/>
      <protection locked="0"/>
    </xf>
    <xf numFmtId="167" fontId="17" fillId="0" borderId="297" xfId="15" applyNumberFormat="1" applyFont="1" applyFill="1" applyBorder="1" applyAlignment="1" applyProtection="1">
      <alignment horizontal="center" vertical="center" wrapText="1"/>
      <protection locked="0"/>
    </xf>
    <xf numFmtId="167" fontId="17" fillId="0" borderId="256" xfId="15" applyNumberFormat="1" applyFont="1" applyFill="1" applyBorder="1" applyAlignment="1" applyProtection="1">
      <alignment horizontal="center" vertical="center" wrapText="1"/>
      <protection locked="0"/>
    </xf>
    <xf numFmtId="167" fontId="17" fillId="0" borderId="283" xfId="15" applyNumberFormat="1" applyFont="1" applyFill="1" applyBorder="1" applyAlignment="1" applyProtection="1">
      <alignment vertical="center" wrapText="1"/>
      <protection locked="0"/>
    </xf>
    <xf numFmtId="0" fontId="87" fillId="35" borderId="259" xfId="0" applyFont="1" applyFill="1" applyBorder="1" applyAlignment="1" applyProtection="1">
      <alignment vertical="center"/>
      <protection locked="0"/>
    </xf>
    <xf numFmtId="0" fontId="87" fillId="46" borderId="259" xfId="0" applyFont="1" applyFill="1" applyBorder="1" applyAlignment="1" applyProtection="1">
      <alignment horizontal="center" vertical="center"/>
      <protection locked="0"/>
    </xf>
    <xf numFmtId="0" fontId="87" fillId="46" borderId="261" xfId="0" applyFont="1" applyFill="1" applyBorder="1" applyAlignment="1" applyProtection="1">
      <alignment horizontal="center" vertical="center"/>
      <protection locked="0"/>
    </xf>
    <xf numFmtId="1" fontId="132" fillId="0" borderId="258" xfId="0" applyNumberFormat="1" applyFont="1" applyBorder="1" applyAlignment="1" applyProtection="1">
      <alignment horizontal="center" vertical="center"/>
      <protection locked="0"/>
    </xf>
    <xf numFmtId="1" fontId="132" fillId="0" borderId="257" xfId="0" applyNumberFormat="1" applyFont="1" applyBorder="1" applyAlignment="1" applyProtection="1">
      <alignment horizontal="center" vertical="center"/>
      <protection locked="0"/>
    </xf>
    <xf numFmtId="0" fontId="87" fillId="35" borderId="252" xfId="0" applyFont="1" applyFill="1" applyBorder="1" applyAlignment="1" applyProtection="1">
      <alignment horizontal="center" vertical="center"/>
      <protection locked="0"/>
    </xf>
    <xf numFmtId="0" fontId="87" fillId="46" borderId="252" xfId="0" applyFont="1" applyFill="1" applyBorder="1" applyAlignment="1" applyProtection="1">
      <alignment horizontal="center" vertical="center"/>
      <protection locked="0"/>
    </xf>
    <xf numFmtId="0" fontId="87" fillId="46" borderId="253" xfId="0" applyFont="1" applyFill="1" applyBorder="1" applyAlignment="1" applyProtection="1">
      <alignment horizontal="center" vertical="center"/>
      <protection locked="0"/>
    </xf>
    <xf numFmtId="0" fontId="87" fillId="35" borderId="259" xfId="0" applyFont="1" applyFill="1" applyBorder="1" applyAlignment="1" applyProtection="1">
      <alignment horizontal="center" vertical="center"/>
      <protection locked="0"/>
    </xf>
    <xf numFmtId="167" fontId="17" fillId="5" borderId="252" xfId="15" applyNumberFormat="1" applyFont="1" applyFill="1" applyBorder="1" applyAlignment="1" applyProtection="1">
      <alignment horizontal="center" vertical="center" wrapText="1"/>
      <protection locked="0"/>
    </xf>
    <xf numFmtId="167" fontId="17" fillId="0" borderId="252" xfId="15" applyNumberFormat="1" applyFont="1" applyFill="1" applyBorder="1" applyAlignment="1" applyProtection="1">
      <alignment vertical="center" wrapText="1"/>
      <protection locked="0"/>
    </xf>
    <xf numFmtId="167" fontId="4" fillId="0" borderId="281" xfId="15" applyNumberFormat="1" applyFont="1" applyFill="1" applyBorder="1" applyAlignment="1" applyProtection="1">
      <alignment horizontal="center" vertical="center" wrapText="1"/>
      <protection locked="0"/>
    </xf>
    <xf numFmtId="167" fontId="4" fillId="5" borderId="252" xfId="15" applyNumberFormat="1" applyFont="1" applyFill="1" applyBorder="1" applyAlignment="1" applyProtection="1">
      <alignment horizontal="center" vertical="center" wrapText="1"/>
      <protection locked="0"/>
    </xf>
    <xf numFmtId="167" fontId="17" fillId="0" borderId="285" xfId="15" applyNumberFormat="1" applyFont="1" applyFill="1" applyBorder="1" applyAlignment="1" applyProtection="1">
      <alignment vertical="center" wrapText="1"/>
      <protection locked="0"/>
    </xf>
    <xf numFmtId="167" fontId="4" fillId="0" borderId="252" xfId="15" applyNumberFormat="1" applyFont="1" applyFill="1" applyBorder="1" applyAlignment="1" applyProtection="1">
      <alignment horizontal="center" vertical="center" wrapText="1"/>
      <protection locked="0"/>
    </xf>
    <xf numFmtId="0" fontId="210" fillId="71" borderId="273" xfId="0" applyFont="1" applyFill="1" applyBorder="1" applyAlignment="1" applyProtection="1">
      <alignment horizontal="left"/>
      <protection locked="0"/>
    </xf>
    <xf numFmtId="0" fontId="132" fillId="0" borderId="304" xfId="0" applyFont="1" applyBorder="1" applyAlignment="1" applyProtection="1">
      <alignment horizontal="center" vertical="center"/>
      <protection locked="0"/>
    </xf>
    <xf numFmtId="43" fontId="102" fillId="5" borderId="274" xfId="3" applyFont="1" applyFill="1" applyBorder="1" applyAlignment="1" applyProtection="1">
      <alignment vertical="center" wrapText="1"/>
      <protection locked="0"/>
    </xf>
    <xf numFmtId="167" fontId="102" fillId="5" borderId="277" xfId="16" applyNumberFormat="1" applyFont="1" applyFill="1" applyBorder="1" applyAlignment="1" applyProtection="1">
      <alignment horizontal="center" vertical="center" wrapText="1"/>
      <protection locked="0"/>
    </xf>
    <xf numFmtId="167" fontId="102" fillId="5" borderId="278" xfId="16" applyNumberFormat="1" applyFont="1" applyFill="1" applyBorder="1" applyAlignment="1" applyProtection="1">
      <alignment horizontal="center" vertical="center" wrapText="1"/>
      <protection locked="0"/>
    </xf>
    <xf numFmtId="167" fontId="133" fillId="0" borderId="267" xfId="3" applyNumberFormat="1" applyFont="1" applyBorder="1" applyAlignment="1" applyProtection="1">
      <alignment vertical="center"/>
      <protection locked="0"/>
    </xf>
    <xf numFmtId="167" fontId="12" fillId="0" borderId="267" xfId="15" applyNumberFormat="1" applyFont="1" applyFill="1" applyBorder="1" applyAlignment="1" applyProtection="1">
      <alignment horizontal="center" vertical="center" wrapText="1"/>
      <protection locked="0"/>
    </xf>
    <xf numFmtId="167" fontId="12" fillId="0" borderId="268" xfId="15" applyNumberFormat="1" applyFont="1" applyFill="1" applyBorder="1" applyAlignment="1" applyProtection="1">
      <alignment horizontal="center" vertical="center" wrapText="1"/>
      <protection locked="0"/>
    </xf>
    <xf numFmtId="167" fontId="4" fillId="17" borderId="291" xfId="0" applyNumberFormat="1" applyFont="1" applyFill="1" applyBorder="1" applyAlignment="1" applyProtection="1">
      <alignment vertical="center" wrapText="1"/>
      <protection locked="0"/>
    </xf>
    <xf numFmtId="167" fontId="4" fillId="17" borderId="292" xfId="15" applyNumberFormat="1" applyFont="1" applyFill="1" applyBorder="1" applyAlignment="1" applyProtection="1">
      <alignment horizontal="center" vertical="center"/>
      <protection locked="0"/>
    </xf>
    <xf numFmtId="167" fontId="4" fillId="17" borderId="294" xfId="15" applyNumberFormat="1" applyFont="1" applyFill="1" applyBorder="1" applyAlignment="1" applyProtection="1">
      <alignment horizontal="center" vertical="center"/>
      <protection locked="0"/>
    </xf>
    <xf numFmtId="0" fontId="21" fillId="5" borderId="297" xfId="0" applyFont="1" applyFill="1" applyBorder="1" applyProtection="1">
      <protection locked="0"/>
    </xf>
    <xf numFmtId="0" fontId="21" fillId="2" borderId="297" xfId="0" applyFont="1" applyFill="1" applyBorder="1" applyProtection="1">
      <protection locked="0"/>
    </xf>
    <xf numFmtId="167" fontId="132" fillId="0" borderId="259" xfId="0" applyNumberFormat="1" applyFont="1" applyBorder="1" applyAlignment="1" applyProtection="1">
      <alignment vertical="center"/>
      <protection locked="0"/>
    </xf>
    <xf numFmtId="43" fontId="4" fillId="2" borderId="322" xfId="3" applyFont="1" applyFill="1" applyBorder="1" applyAlignment="1" applyProtection="1">
      <alignment horizontal="left" vertical="center" wrapText="1"/>
      <protection locked="0"/>
    </xf>
    <xf numFmtId="167" fontId="4" fillId="2" borderId="263" xfId="3" applyNumberFormat="1" applyFont="1" applyFill="1" applyBorder="1" applyAlignment="1" applyProtection="1">
      <alignment horizontal="center"/>
      <protection locked="0"/>
    </xf>
    <xf numFmtId="167" fontId="4" fillId="2" borderId="264" xfId="3" applyNumberFormat="1" applyFont="1" applyFill="1" applyBorder="1" applyAlignment="1" applyProtection="1">
      <alignment horizontal="center"/>
      <protection locked="0"/>
    </xf>
    <xf numFmtId="43" fontId="21" fillId="4" borderId="284" xfId="3" applyFont="1" applyFill="1" applyBorder="1" applyAlignment="1" applyProtection="1">
      <alignment horizontal="left" vertical="center" wrapText="1"/>
      <protection locked="0"/>
    </xf>
    <xf numFmtId="43" fontId="21" fillId="4" borderId="283" xfId="3" applyFont="1" applyFill="1" applyBorder="1" applyAlignment="1" applyProtection="1">
      <alignment horizontal="center" vertical="center" wrapText="1"/>
      <protection locked="0"/>
    </xf>
    <xf numFmtId="43" fontId="21" fillId="4" borderId="281" xfId="3" applyFont="1" applyFill="1" applyBorder="1" applyAlignment="1" applyProtection="1">
      <alignment horizontal="center" vertical="center" wrapText="1"/>
      <protection locked="0"/>
    </xf>
    <xf numFmtId="43" fontId="21" fillId="4" borderId="262" xfId="3" applyFont="1" applyFill="1" applyBorder="1" applyAlignment="1" applyProtection="1">
      <alignment horizontal="center" vertical="center" wrapText="1"/>
      <protection locked="0"/>
    </xf>
    <xf numFmtId="43" fontId="4" fillId="5" borderId="292" xfId="3" applyFont="1" applyFill="1" applyBorder="1" applyAlignment="1" applyProtection="1">
      <alignment horizontal="center" vertical="center" wrapText="1"/>
      <protection locked="0"/>
    </xf>
    <xf numFmtId="43" fontId="4" fillId="6" borderId="293" xfId="3" applyFont="1" applyFill="1" applyBorder="1" applyAlignment="1" applyProtection="1">
      <alignment horizontal="center" vertical="center" wrapText="1"/>
      <protection locked="0"/>
    </xf>
    <xf numFmtId="43" fontId="4" fillId="0" borderId="321" xfId="3" applyFont="1" applyFill="1" applyBorder="1" applyAlignment="1" applyProtection="1">
      <alignment horizontal="center" vertical="center" wrapText="1"/>
      <protection locked="0"/>
    </xf>
    <xf numFmtId="43" fontId="4" fillId="5" borderId="263" xfId="3" applyFont="1" applyFill="1" applyBorder="1" applyAlignment="1" applyProtection="1">
      <alignment horizontal="center" vertical="center" wrapText="1"/>
      <protection locked="0"/>
    </xf>
    <xf numFmtId="43" fontId="4" fillId="6" borderId="264" xfId="3" applyFont="1" applyFill="1" applyBorder="1" applyAlignment="1" applyProtection="1">
      <alignment horizontal="center" vertical="center" wrapText="1"/>
      <protection locked="0"/>
    </xf>
    <xf numFmtId="43" fontId="4" fillId="5" borderId="260" xfId="3" applyFont="1" applyFill="1" applyBorder="1" applyAlignment="1" applyProtection="1">
      <alignment horizontal="center" vertical="center" wrapText="1"/>
      <protection locked="0"/>
    </xf>
    <xf numFmtId="43" fontId="4" fillId="6" borderId="257" xfId="3" applyFont="1" applyFill="1" applyBorder="1" applyAlignment="1" applyProtection="1">
      <alignment horizontal="center" vertical="center" wrapText="1"/>
      <protection locked="0"/>
    </xf>
    <xf numFmtId="0" fontId="105" fillId="24" borderId="267" xfId="0" applyFont="1" applyFill="1" applyBorder="1" applyAlignment="1">
      <alignment horizontal="center" vertical="center"/>
    </xf>
    <xf numFmtId="0" fontId="105" fillId="24" borderId="252" xfId="0" applyFont="1" applyFill="1" applyBorder="1" applyAlignment="1" applyProtection="1">
      <alignment horizontal="center" vertical="center"/>
      <protection locked="0"/>
    </xf>
    <xf numFmtId="0" fontId="105" fillId="25" borderId="252" xfId="0" applyFont="1" applyFill="1" applyBorder="1" applyAlignment="1" applyProtection="1">
      <alignment horizontal="center" vertical="center"/>
      <protection locked="0"/>
    </xf>
    <xf numFmtId="0" fontId="105" fillId="24" borderId="281" xfId="0" applyFont="1" applyFill="1" applyBorder="1" applyAlignment="1" applyProtection="1">
      <alignment horizontal="center" vertical="center"/>
      <protection locked="0"/>
    </xf>
    <xf numFmtId="167" fontId="17" fillId="0" borderId="256" xfId="16" applyNumberFormat="1" applyFont="1" applyFill="1" applyBorder="1" applyAlignment="1" applyProtection="1">
      <alignment horizontal="left" vertical="center"/>
      <protection locked="0"/>
    </xf>
    <xf numFmtId="167" fontId="17" fillId="0" borderId="281" xfId="16" applyNumberFormat="1" applyFont="1" applyFill="1" applyBorder="1" applyAlignment="1" applyProtection="1">
      <alignment horizontal="center" vertical="center"/>
      <protection locked="0"/>
    </xf>
    <xf numFmtId="167" fontId="17" fillId="0" borderId="283" xfId="16" applyNumberFormat="1" applyFont="1" applyFill="1" applyBorder="1" applyAlignment="1" applyProtection="1">
      <alignment horizontal="center" vertical="center"/>
      <protection locked="0"/>
    </xf>
    <xf numFmtId="167" fontId="17" fillId="0" borderId="256" xfId="16" applyNumberFormat="1" applyFont="1" applyFill="1" applyBorder="1" applyAlignment="1" applyProtection="1">
      <alignment horizontal="center" vertical="center"/>
      <protection locked="0"/>
    </xf>
    <xf numFmtId="167" fontId="17" fillId="0" borderId="268" xfId="3" applyNumberFormat="1" applyFont="1" applyFill="1" applyBorder="1" applyAlignment="1" applyProtection="1">
      <alignment horizontal="center" vertical="center"/>
      <protection locked="0"/>
    </xf>
    <xf numFmtId="43" fontId="21" fillId="24" borderId="322" xfId="3" applyFont="1" applyFill="1" applyBorder="1" applyAlignment="1" applyProtection="1">
      <alignment vertical="center" wrapText="1"/>
      <protection locked="0"/>
    </xf>
    <xf numFmtId="167" fontId="4" fillId="24" borderId="256" xfId="16" applyNumberFormat="1" applyFont="1" applyFill="1" applyBorder="1" applyAlignment="1" applyProtection="1">
      <alignment horizontal="left" vertical="center"/>
      <protection locked="0"/>
    </xf>
    <xf numFmtId="167" fontId="17" fillId="24" borderId="281" xfId="16" applyNumberFormat="1" applyFont="1" applyFill="1" applyBorder="1" applyAlignment="1" applyProtection="1">
      <alignment horizontal="center" vertical="center"/>
      <protection locked="0"/>
    </xf>
    <xf numFmtId="167" fontId="4" fillId="24" borderId="283" xfId="3" applyNumberFormat="1" applyFont="1" applyFill="1" applyBorder="1" applyAlignment="1" applyProtection="1">
      <alignment vertical="center"/>
      <protection locked="0"/>
    </xf>
    <xf numFmtId="167" fontId="4" fillId="24" borderId="281" xfId="3" applyNumberFormat="1" applyFont="1" applyFill="1" applyBorder="1" applyAlignment="1" applyProtection="1">
      <alignment vertical="center"/>
      <protection locked="0"/>
    </xf>
    <xf numFmtId="167" fontId="4" fillId="24" borderId="283" xfId="16" applyNumberFormat="1" applyFont="1" applyFill="1" applyBorder="1" applyAlignment="1" applyProtection="1">
      <alignment horizontal="center" vertical="center"/>
      <protection locked="0"/>
    </xf>
    <xf numFmtId="167" fontId="4" fillId="24" borderId="281" xfId="16" applyNumberFormat="1" applyFont="1" applyFill="1" applyBorder="1" applyAlignment="1" applyProtection="1">
      <alignment horizontal="center" vertical="center"/>
      <protection locked="0"/>
    </xf>
    <xf numFmtId="167" fontId="4" fillId="24" borderId="256" xfId="16" applyNumberFormat="1" applyFont="1" applyFill="1" applyBorder="1" applyAlignment="1" applyProtection="1">
      <alignment horizontal="center" vertical="center"/>
      <protection locked="0"/>
    </xf>
    <xf numFmtId="167" fontId="4" fillId="24" borderId="268" xfId="16" applyNumberFormat="1" applyFont="1" applyFill="1" applyBorder="1" applyAlignment="1" applyProtection="1">
      <alignment horizontal="center" vertical="center"/>
      <protection locked="0"/>
    </xf>
    <xf numFmtId="43" fontId="22" fillId="24" borderId="322" xfId="3" applyFont="1" applyFill="1" applyBorder="1" applyAlignment="1" applyProtection="1">
      <alignment vertical="center" wrapText="1"/>
      <protection locked="0"/>
    </xf>
    <xf numFmtId="167" fontId="17" fillId="24" borderId="256" xfId="16" applyNumberFormat="1" applyFont="1" applyFill="1" applyBorder="1" applyAlignment="1" applyProtection="1">
      <alignment horizontal="left" vertical="center"/>
      <protection locked="0"/>
    </xf>
    <xf numFmtId="167" fontId="17" fillId="24" borderId="283" xfId="16" applyNumberFormat="1" applyFont="1" applyFill="1" applyBorder="1" applyAlignment="1" applyProtection="1">
      <alignment horizontal="center" vertical="center"/>
      <protection locked="0"/>
    </xf>
    <xf numFmtId="167" fontId="17" fillId="24" borderId="256" xfId="16" applyNumberFormat="1" applyFont="1" applyFill="1" applyBorder="1" applyAlignment="1" applyProtection="1">
      <alignment horizontal="center" vertical="center"/>
      <protection locked="0"/>
    </xf>
    <xf numFmtId="167" fontId="17" fillId="24" borderId="268" xfId="3" applyNumberFormat="1" applyFont="1" applyFill="1" applyBorder="1" applyAlignment="1" applyProtection="1">
      <alignment horizontal="center" vertical="center"/>
      <protection locked="0"/>
    </xf>
    <xf numFmtId="167" fontId="17" fillId="24" borderId="283" xfId="3" applyNumberFormat="1" applyFont="1" applyFill="1" applyBorder="1" applyAlignment="1" applyProtection="1">
      <alignment vertical="center"/>
      <protection locked="0"/>
    </xf>
    <xf numFmtId="167" fontId="17" fillId="24" borderId="281" xfId="3" applyNumberFormat="1" applyFont="1" applyFill="1" applyBorder="1" applyAlignment="1" applyProtection="1">
      <alignment vertical="center"/>
      <protection locked="0"/>
    </xf>
    <xf numFmtId="167" fontId="17" fillId="24" borderId="268" xfId="16" applyNumberFormat="1" applyFont="1" applyFill="1" applyBorder="1" applyAlignment="1" applyProtection="1">
      <alignment horizontal="center" vertical="center"/>
      <protection locked="0"/>
    </xf>
    <xf numFmtId="167" fontId="95" fillId="5" borderId="323" xfId="3" applyNumberFormat="1" applyFont="1" applyFill="1" applyBorder="1" applyAlignment="1" applyProtection="1">
      <alignment horizontal="right" vertical="center"/>
      <protection locked="0"/>
    </xf>
    <xf numFmtId="43" fontId="131" fillId="0" borderId="270" xfId="3" applyFont="1" applyBorder="1" applyAlignment="1" applyProtection="1">
      <alignment vertical="center" wrapText="1"/>
      <protection locked="0"/>
    </xf>
    <xf numFmtId="0" fontId="105" fillId="25" borderId="256" xfId="0" applyFont="1" applyFill="1" applyBorder="1" applyAlignment="1" applyProtection="1">
      <alignment horizontal="center" vertical="center"/>
      <protection locked="0"/>
    </xf>
    <xf numFmtId="167" fontId="4" fillId="24" borderId="260" xfId="16" applyNumberFormat="1" applyFont="1" applyFill="1" applyBorder="1" applyAlignment="1" applyProtection="1">
      <alignment horizontal="left" vertical="center"/>
      <protection locked="0"/>
    </xf>
    <xf numFmtId="167" fontId="17" fillId="24" borderId="264" xfId="16" applyNumberFormat="1" applyFont="1" applyFill="1" applyBorder="1" applyAlignment="1" applyProtection="1">
      <alignment horizontal="center" vertical="center"/>
      <protection locked="0"/>
    </xf>
    <xf numFmtId="167" fontId="17" fillId="24" borderId="263" xfId="3" applyNumberFormat="1" applyFont="1" applyFill="1" applyBorder="1" applyAlignment="1" applyProtection="1">
      <alignment vertical="center"/>
      <protection locked="0"/>
    </xf>
    <xf numFmtId="167" fontId="17" fillId="24" borderId="264" xfId="3" applyNumberFormat="1" applyFont="1" applyFill="1" applyBorder="1" applyAlignment="1" applyProtection="1">
      <alignment vertical="center"/>
      <protection locked="0"/>
    </xf>
    <xf numFmtId="0" fontId="105" fillId="25" borderId="260" xfId="0" applyFont="1" applyFill="1" applyBorder="1" applyAlignment="1" applyProtection="1">
      <alignment horizontal="center" vertical="center"/>
      <protection locked="0"/>
    </xf>
    <xf numFmtId="0" fontId="105" fillId="25" borderId="259" xfId="0" applyFont="1" applyFill="1" applyBorder="1" applyAlignment="1" applyProtection="1">
      <alignment horizontal="center" vertical="center"/>
      <protection locked="0"/>
    </xf>
    <xf numFmtId="0" fontId="105" fillId="25" borderId="261" xfId="0" applyFont="1" applyFill="1" applyBorder="1" applyAlignment="1" applyProtection="1">
      <alignment horizontal="center" vertical="center"/>
      <protection locked="0"/>
    </xf>
    <xf numFmtId="167" fontId="17" fillId="24" borderId="263" xfId="16" applyNumberFormat="1" applyFont="1" applyFill="1" applyBorder="1" applyAlignment="1" applyProtection="1">
      <alignment horizontal="center" vertical="center"/>
      <protection locked="0"/>
    </xf>
    <xf numFmtId="167" fontId="17" fillId="24" borderId="260" xfId="16" applyNumberFormat="1" applyFont="1" applyFill="1" applyBorder="1" applyAlignment="1" applyProtection="1">
      <alignment horizontal="center" vertical="center"/>
      <protection locked="0"/>
    </xf>
    <xf numFmtId="167" fontId="17" fillId="24" borderId="304" xfId="16" applyNumberFormat="1" applyFont="1" applyFill="1" applyBorder="1" applyAlignment="1" applyProtection="1">
      <alignment horizontal="center" vertical="center"/>
      <protection locked="0"/>
    </xf>
    <xf numFmtId="167" fontId="17" fillId="0" borderId="283" xfId="3" applyNumberFormat="1" applyFont="1" applyFill="1" applyBorder="1" applyAlignment="1" applyProtection="1">
      <alignment vertical="center"/>
      <protection locked="0"/>
    </xf>
    <xf numFmtId="167" fontId="17" fillId="0" borderId="281" xfId="3" applyNumberFormat="1" applyFont="1" applyFill="1" applyBorder="1" applyAlignment="1" applyProtection="1">
      <alignment vertical="center"/>
      <protection locked="0"/>
    </xf>
    <xf numFmtId="167" fontId="17" fillId="0" borderId="268" xfId="16" applyNumberFormat="1" applyFont="1" applyFill="1" applyBorder="1" applyAlignment="1" applyProtection="1">
      <alignment horizontal="center" vertical="center"/>
      <protection locked="0"/>
    </xf>
    <xf numFmtId="43" fontId="22" fillId="25" borderId="322" xfId="3" applyFont="1" applyFill="1" applyBorder="1" applyAlignment="1" applyProtection="1">
      <alignment vertical="center" wrapText="1"/>
      <protection locked="0"/>
    </xf>
    <xf numFmtId="0" fontId="125" fillId="0" borderId="252" xfId="28" applyFont="1" applyBorder="1" applyAlignment="1" applyProtection="1">
      <alignment horizontal="center" vertical="center"/>
      <protection locked="0"/>
    </xf>
    <xf numFmtId="0" fontId="125" fillId="0" borderId="281" xfId="28" applyFont="1" applyBorder="1" applyAlignment="1" applyProtection="1">
      <alignment horizontal="center" vertical="center"/>
      <protection locked="0"/>
    </xf>
    <xf numFmtId="43" fontId="21" fillId="0" borderId="322" xfId="3" applyFont="1" applyFill="1" applyBorder="1" applyAlignment="1" applyProtection="1">
      <alignment vertical="center" wrapText="1"/>
      <protection locked="0"/>
    </xf>
    <xf numFmtId="167" fontId="4" fillId="0" borderId="256" xfId="16" applyNumberFormat="1" applyFont="1" applyFill="1" applyBorder="1" applyAlignment="1" applyProtection="1">
      <alignment horizontal="left" vertical="center"/>
      <protection locked="0"/>
    </xf>
    <xf numFmtId="167" fontId="4" fillId="0" borderId="281" xfId="16" applyNumberFormat="1" applyFont="1" applyFill="1" applyBorder="1" applyAlignment="1" applyProtection="1">
      <alignment horizontal="center" vertical="center"/>
      <protection locked="0"/>
    </xf>
    <xf numFmtId="167" fontId="4" fillId="0" borderId="283" xfId="3" applyNumberFormat="1" applyFont="1" applyFill="1" applyBorder="1" applyAlignment="1" applyProtection="1">
      <alignment vertical="center"/>
      <protection locked="0"/>
    </xf>
    <xf numFmtId="167" fontId="4" fillId="0" borderId="281" xfId="3" applyNumberFormat="1" applyFont="1" applyFill="1" applyBorder="1" applyAlignment="1" applyProtection="1">
      <alignment vertical="center"/>
      <protection locked="0"/>
    </xf>
    <xf numFmtId="167" fontId="4" fillId="0" borderId="283" xfId="16" applyNumberFormat="1" applyFont="1" applyFill="1" applyBorder="1" applyAlignment="1" applyProtection="1">
      <alignment horizontal="center" vertical="center"/>
      <protection locked="0"/>
    </xf>
    <xf numFmtId="167" fontId="4" fillId="0" borderId="256" xfId="16" applyNumberFormat="1" applyFont="1" applyFill="1" applyBorder="1" applyAlignment="1" applyProtection="1">
      <alignment horizontal="center" vertical="center"/>
      <protection locked="0"/>
    </xf>
    <xf numFmtId="167" fontId="4" fillId="0" borderId="268" xfId="16" applyNumberFormat="1" applyFont="1" applyFill="1" applyBorder="1" applyAlignment="1" applyProtection="1">
      <alignment horizontal="center" vertical="center"/>
      <protection locked="0"/>
    </xf>
    <xf numFmtId="43" fontId="22" fillId="78" borderId="322" xfId="3" applyFont="1" applyFill="1" applyBorder="1" applyAlignment="1" applyProtection="1">
      <alignment vertical="center" wrapText="1"/>
      <protection locked="0"/>
    </xf>
    <xf numFmtId="167" fontId="17" fillId="78" borderId="256" xfId="16" applyNumberFormat="1" applyFont="1" applyFill="1" applyBorder="1" applyAlignment="1" applyProtection="1">
      <alignment horizontal="left" vertical="center"/>
      <protection locked="0"/>
    </xf>
    <xf numFmtId="167" fontId="17" fillId="78" borderId="281" xfId="16" applyNumberFormat="1" applyFont="1" applyFill="1" applyBorder="1" applyAlignment="1" applyProtection="1">
      <alignment horizontal="center" vertical="center"/>
      <protection locked="0"/>
    </xf>
    <xf numFmtId="167" fontId="17" fillId="78" borderId="283" xfId="3" applyNumberFormat="1" applyFont="1" applyFill="1" applyBorder="1" applyAlignment="1" applyProtection="1">
      <alignment vertical="center"/>
      <protection locked="0"/>
    </xf>
    <xf numFmtId="167" fontId="17" fillId="78" borderId="281" xfId="3" applyNumberFormat="1" applyFont="1" applyFill="1" applyBorder="1" applyAlignment="1" applyProtection="1">
      <alignment vertical="center"/>
      <protection locked="0"/>
    </xf>
    <xf numFmtId="0" fontId="105" fillId="78" borderId="252" xfId="0" applyFont="1" applyFill="1" applyBorder="1" applyAlignment="1" applyProtection="1">
      <alignment horizontal="center" vertical="center"/>
      <protection locked="0"/>
    </xf>
    <xf numFmtId="167" fontId="17" fillId="78" borderId="283" xfId="16" applyNumberFormat="1" applyFont="1" applyFill="1" applyBorder="1" applyAlignment="1" applyProtection="1">
      <alignment horizontal="center" vertical="center"/>
      <protection locked="0"/>
    </xf>
    <xf numFmtId="167" fontId="17" fillId="78" borderId="256" xfId="16" applyNumberFormat="1" applyFont="1" applyFill="1" applyBorder="1" applyAlignment="1" applyProtection="1">
      <alignment horizontal="center" vertical="center"/>
      <protection locked="0"/>
    </xf>
    <xf numFmtId="167" fontId="17" fillId="78" borderId="268" xfId="16" applyNumberFormat="1" applyFont="1" applyFill="1" applyBorder="1" applyAlignment="1" applyProtection="1">
      <alignment horizontal="center" vertical="center"/>
      <protection locked="0"/>
    </xf>
    <xf numFmtId="167" fontId="4" fillId="62" borderId="256" xfId="16" applyNumberFormat="1" applyFont="1" applyFill="1" applyBorder="1" applyAlignment="1" applyProtection="1">
      <alignment horizontal="left" vertical="center"/>
      <protection locked="0"/>
    </xf>
    <xf numFmtId="167" fontId="4" fillId="62" borderId="281" xfId="16" applyNumberFormat="1" applyFont="1" applyFill="1" applyBorder="1" applyAlignment="1" applyProtection="1">
      <alignment horizontal="center" vertical="center"/>
      <protection locked="0"/>
    </xf>
    <xf numFmtId="167" fontId="4" fillId="62" borderId="283" xfId="3" applyNumberFormat="1" applyFont="1" applyFill="1" applyBorder="1" applyAlignment="1" applyProtection="1">
      <alignment vertical="center"/>
      <protection locked="0"/>
    </xf>
    <xf numFmtId="167" fontId="4" fillId="62" borderId="281" xfId="3" applyNumberFormat="1" applyFont="1" applyFill="1" applyBorder="1" applyAlignment="1" applyProtection="1">
      <alignment vertical="center"/>
      <protection locked="0"/>
    </xf>
    <xf numFmtId="167" fontId="4" fillId="62" borderId="283" xfId="16" applyNumberFormat="1" applyFont="1" applyFill="1" applyBorder="1" applyAlignment="1" applyProtection="1">
      <alignment horizontal="center" vertical="center"/>
      <protection locked="0"/>
    </xf>
    <xf numFmtId="167" fontId="4" fillId="62" borderId="256" xfId="16" applyNumberFormat="1" applyFont="1" applyFill="1" applyBorder="1" applyAlignment="1" applyProtection="1">
      <alignment horizontal="center" vertical="center"/>
      <protection locked="0"/>
    </xf>
    <xf numFmtId="167" fontId="4" fillId="62" borderId="268" xfId="16" applyNumberFormat="1" applyFont="1" applyFill="1" applyBorder="1" applyAlignment="1" applyProtection="1">
      <alignment horizontal="center" vertical="center"/>
      <protection locked="0"/>
    </xf>
    <xf numFmtId="167" fontId="4" fillId="62" borderId="253" xfId="16" applyNumberFormat="1" applyFont="1" applyFill="1" applyBorder="1" applyAlignment="1" applyProtection="1">
      <alignment horizontal="center" vertical="center"/>
      <protection locked="0"/>
    </xf>
    <xf numFmtId="0" fontId="106" fillId="0" borderId="259" xfId="0" applyFont="1" applyBorder="1" applyAlignment="1" applyProtection="1">
      <alignment horizontal="center" vertical="center"/>
      <protection locked="0"/>
    </xf>
    <xf numFmtId="167" fontId="17" fillId="62" borderId="256" xfId="16" applyNumberFormat="1" applyFont="1" applyFill="1" applyBorder="1" applyAlignment="1" applyProtection="1">
      <alignment horizontal="left" vertical="center"/>
      <protection locked="0"/>
    </xf>
    <xf numFmtId="167" fontId="17" fillId="62" borderId="281" xfId="16" applyNumberFormat="1" applyFont="1" applyFill="1" applyBorder="1" applyAlignment="1" applyProtection="1">
      <alignment horizontal="center" vertical="center"/>
      <protection locked="0"/>
    </xf>
    <xf numFmtId="167" fontId="17" fillId="62" borderId="283" xfId="16" applyNumberFormat="1" applyFont="1" applyFill="1" applyBorder="1" applyAlignment="1" applyProtection="1">
      <alignment horizontal="center" vertical="center"/>
      <protection locked="0"/>
    </xf>
    <xf numFmtId="167" fontId="17" fillId="62" borderId="256" xfId="16" applyNumberFormat="1" applyFont="1" applyFill="1" applyBorder="1" applyAlignment="1" applyProtection="1">
      <alignment horizontal="center" vertical="center"/>
      <protection locked="0"/>
    </xf>
    <xf numFmtId="167" fontId="17" fillId="62" borderId="268" xfId="3" applyNumberFormat="1" applyFont="1" applyFill="1" applyBorder="1" applyAlignment="1" applyProtection="1">
      <alignment horizontal="center" vertical="center"/>
      <protection locked="0"/>
    </xf>
    <xf numFmtId="167" fontId="17" fillId="0" borderId="253" xfId="16" applyNumberFormat="1" applyFont="1" applyFill="1" applyBorder="1" applyAlignment="1" applyProtection="1">
      <alignment horizontal="center" vertical="center"/>
      <protection locked="0"/>
    </xf>
    <xf numFmtId="167" fontId="17" fillId="0" borderId="304" xfId="3" applyNumberFormat="1" applyFont="1" applyFill="1" applyBorder="1" applyAlignment="1" applyProtection="1">
      <alignment horizontal="center" vertical="center"/>
      <protection locked="0"/>
    </xf>
    <xf numFmtId="0" fontId="168" fillId="24" borderId="252" xfId="2" applyFont="1" applyFill="1" applyBorder="1" applyProtection="1">
      <protection locked="0"/>
    </xf>
    <xf numFmtId="43" fontId="168" fillId="24" borderId="252" xfId="3" applyFont="1" applyFill="1" applyBorder="1" applyAlignment="1" applyProtection="1">
      <alignment wrapText="1"/>
      <protection locked="0"/>
    </xf>
    <xf numFmtId="43" fontId="168" fillId="24" borderId="252" xfId="3" applyFont="1" applyFill="1" applyBorder="1" applyProtection="1">
      <protection locked="0"/>
    </xf>
    <xf numFmtId="43" fontId="168" fillId="41" borderId="252" xfId="3" applyFont="1" applyFill="1" applyBorder="1" applyProtection="1">
      <protection locked="0"/>
    </xf>
    <xf numFmtId="43" fontId="169" fillId="24" borderId="252" xfId="3" applyFont="1" applyFill="1" applyBorder="1" applyProtection="1">
      <protection locked="0"/>
    </xf>
    <xf numFmtId="0" fontId="9" fillId="4" borderId="260" xfId="2" applyFont="1" applyFill="1" applyBorder="1" applyAlignment="1" applyProtection="1">
      <alignment horizontal="left" vertical="center" wrapText="1"/>
      <protection locked="0"/>
    </xf>
    <xf numFmtId="0" fontId="12" fillId="0" borderId="253" xfId="2" applyFont="1" applyBorder="1" applyAlignment="1" applyProtection="1">
      <alignment horizontal="left" vertical="center"/>
      <protection locked="0"/>
    </xf>
    <xf numFmtId="0" fontId="12" fillId="0" borderId="254" xfId="2" applyFont="1" applyBorder="1" applyAlignment="1" applyProtection="1">
      <alignment horizontal="left" vertical="center"/>
      <protection locked="0"/>
    </xf>
    <xf numFmtId="0" fontId="12" fillId="0" borderId="256" xfId="2" applyFont="1" applyBorder="1" applyAlignment="1" applyProtection="1">
      <alignment horizontal="left" vertical="center"/>
      <protection locked="0"/>
    </xf>
    <xf numFmtId="0" fontId="9" fillId="4" borderId="284" xfId="2" applyFont="1" applyFill="1" applyBorder="1" applyAlignment="1" applyProtection="1">
      <alignment horizontal="left" vertical="center"/>
      <protection locked="0"/>
    </xf>
    <xf numFmtId="0" fontId="9" fillId="4" borderId="254" xfId="2" applyFont="1" applyFill="1" applyBorder="1" applyAlignment="1" applyProtection="1">
      <alignment horizontal="left" vertical="center" wrapText="1"/>
      <protection locked="0"/>
    </xf>
    <xf numFmtId="43" fontId="9" fillId="0" borderId="252" xfId="3" applyFont="1" applyBorder="1" applyAlignment="1" applyProtection="1">
      <alignment horizontal="center" vertical="center" wrapText="1"/>
      <protection locked="0"/>
    </xf>
    <xf numFmtId="43" fontId="9" fillId="41" borderId="252" xfId="3" applyFont="1" applyFill="1" applyBorder="1" applyAlignment="1" applyProtection="1">
      <alignment horizontal="center" vertical="center" wrapText="1"/>
      <protection locked="0"/>
    </xf>
    <xf numFmtId="43" fontId="9" fillId="0" borderId="304" xfId="3" applyFont="1" applyBorder="1" applyAlignment="1" applyProtection="1">
      <alignment horizontal="center" vertical="center" wrapText="1"/>
      <protection locked="0"/>
    </xf>
    <xf numFmtId="0" fontId="9" fillId="4" borderId="253" xfId="2" applyFont="1" applyFill="1" applyBorder="1" applyAlignment="1" applyProtection="1">
      <alignment horizontal="left" vertical="center"/>
      <protection locked="0"/>
    </xf>
    <xf numFmtId="0" fontId="9" fillId="4" borderId="254" xfId="2" applyFont="1" applyFill="1" applyBorder="1" applyAlignment="1" applyProtection="1">
      <alignment horizontal="center" vertical="center" wrapText="1"/>
      <protection locked="0"/>
    </xf>
    <xf numFmtId="0" fontId="9" fillId="4" borderId="256" xfId="2" applyFont="1" applyFill="1" applyBorder="1" applyAlignment="1" applyProtection="1">
      <alignment horizontal="center" vertical="center" wrapText="1"/>
      <protection locked="0"/>
    </xf>
    <xf numFmtId="0" fontId="14" fillId="4" borderId="256" xfId="2" applyFont="1" applyFill="1" applyBorder="1" applyAlignment="1" applyProtection="1">
      <alignment horizontal="center" vertical="center" wrapText="1"/>
      <protection locked="0"/>
    </xf>
    <xf numFmtId="167" fontId="12" fillId="7" borderId="252" xfId="3" applyNumberFormat="1" applyFont="1" applyFill="1" applyBorder="1" applyAlignment="1" applyProtection="1">
      <alignment horizontal="center" vertical="center" wrapText="1"/>
      <protection locked="0"/>
    </xf>
    <xf numFmtId="167" fontId="12" fillId="41" borderId="252" xfId="3" applyNumberFormat="1" applyFont="1" applyFill="1" applyBorder="1" applyAlignment="1" applyProtection="1">
      <alignment horizontal="center" vertical="center"/>
      <protection locked="0"/>
    </xf>
    <xf numFmtId="167" fontId="12" fillId="41" borderId="256" xfId="3" applyNumberFormat="1" applyFont="1" applyFill="1" applyBorder="1" applyAlignment="1" applyProtection="1">
      <alignment horizontal="center"/>
      <protection locked="0"/>
    </xf>
    <xf numFmtId="167" fontId="12" fillId="41" borderId="252" xfId="3" applyNumberFormat="1" applyFont="1" applyFill="1" applyBorder="1" applyAlignment="1" applyProtection="1">
      <alignment horizontal="center"/>
      <protection locked="0"/>
    </xf>
    <xf numFmtId="167" fontId="12" fillId="0" borderId="304" xfId="3" applyNumberFormat="1" applyFont="1" applyBorder="1" applyAlignment="1" applyProtection="1">
      <alignment horizontal="center"/>
      <protection locked="0"/>
    </xf>
    <xf numFmtId="167" fontId="12" fillId="7" borderId="253" xfId="3" applyNumberFormat="1" applyFont="1" applyFill="1" applyBorder="1" applyAlignment="1" applyProtection="1">
      <alignment horizontal="center" vertical="center"/>
      <protection locked="0"/>
    </xf>
    <xf numFmtId="167" fontId="12" fillId="41" borderId="256" xfId="3" applyNumberFormat="1" applyFont="1" applyFill="1" applyBorder="1" applyAlignment="1" applyProtection="1">
      <alignment horizontal="center" vertical="center" wrapText="1"/>
      <protection locked="0"/>
    </xf>
    <xf numFmtId="167" fontId="12" fillId="41" borderId="252" xfId="3" applyNumberFormat="1" applyFont="1" applyFill="1" applyBorder="1" applyAlignment="1" applyProtection="1">
      <alignment horizontal="center" vertical="center" wrapText="1"/>
      <protection locked="0"/>
    </xf>
    <xf numFmtId="167" fontId="12" fillId="7" borderId="304" xfId="3" applyNumberFormat="1" applyFont="1" applyFill="1" applyBorder="1" applyAlignment="1" applyProtection="1">
      <alignment horizontal="center" vertical="center" wrapText="1"/>
      <protection locked="0"/>
    </xf>
    <xf numFmtId="167" fontId="12" fillId="0" borderId="304" xfId="3" applyNumberFormat="1" applyFont="1" applyFill="1" applyBorder="1" applyAlignment="1" applyProtection="1">
      <alignment horizontal="center" vertical="center" wrapText="1"/>
      <protection locked="0"/>
    </xf>
    <xf numFmtId="0" fontId="14" fillId="4" borderId="254" xfId="2" applyFont="1" applyFill="1" applyBorder="1" applyAlignment="1" applyProtection="1">
      <alignment horizontal="center" vertical="center" wrapText="1"/>
      <protection locked="0"/>
    </xf>
    <xf numFmtId="167" fontId="12" fillId="0" borderId="252" xfId="3" applyNumberFormat="1" applyFont="1" applyFill="1" applyBorder="1" applyAlignment="1" applyProtection="1">
      <alignment horizontal="center" vertical="center" wrapText="1"/>
      <protection locked="0"/>
    </xf>
    <xf numFmtId="167" fontId="12" fillId="0" borderId="259" xfId="3" applyNumberFormat="1" applyFont="1" applyFill="1" applyBorder="1" applyAlignment="1" applyProtection="1">
      <alignment horizontal="center" vertical="center" wrapText="1"/>
      <protection locked="0"/>
    </xf>
    <xf numFmtId="167" fontId="12" fillId="7" borderId="261" xfId="3" applyNumberFormat="1" applyFont="1" applyFill="1" applyBorder="1" applyAlignment="1" applyProtection="1">
      <alignment horizontal="center" vertical="center"/>
      <protection locked="0"/>
    </xf>
    <xf numFmtId="167" fontId="12" fillId="41" borderId="259" xfId="3" applyNumberFormat="1" applyFont="1" applyFill="1" applyBorder="1" applyAlignment="1" applyProtection="1">
      <alignment horizontal="center" vertical="center"/>
      <protection locked="0"/>
    </xf>
    <xf numFmtId="167" fontId="12" fillId="41" borderId="260" xfId="3" applyNumberFormat="1" applyFont="1" applyFill="1" applyBorder="1" applyAlignment="1" applyProtection="1">
      <alignment horizontal="center" vertical="center" wrapText="1"/>
      <protection locked="0"/>
    </xf>
    <xf numFmtId="167" fontId="12" fillId="41" borderId="259" xfId="3" applyNumberFormat="1" applyFont="1" applyFill="1" applyBorder="1" applyAlignment="1" applyProtection="1">
      <alignment horizontal="center" vertical="center" wrapText="1"/>
      <protection locked="0"/>
    </xf>
    <xf numFmtId="167" fontId="12" fillId="7" borderId="257" xfId="3" applyNumberFormat="1" applyFont="1" applyFill="1" applyBorder="1" applyAlignment="1" applyProtection="1">
      <alignment horizontal="center" vertical="center" wrapText="1"/>
      <protection locked="0"/>
    </xf>
    <xf numFmtId="167" fontId="9" fillId="2" borderId="259" xfId="3" applyNumberFormat="1" applyFont="1" applyFill="1" applyBorder="1" applyAlignment="1" applyProtection="1">
      <alignment horizontal="center" textRotation="90" wrapText="1"/>
      <protection locked="0"/>
    </xf>
    <xf numFmtId="167" fontId="9" fillId="2" borderId="261" xfId="3" applyNumberFormat="1" applyFont="1" applyFill="1" applyBorder="1" applyAlignment="1" applyProtection="1">
      <alignment horizontal="center" textRotation="90" wrapText="1"/>
      <protection locked="0"/>
    </xf>
    <xf numFmtId="167" fontId="9" fillId="41" borderId="257" xfId="3" applyNumberFormat="1" applyFont="1" applyFill="1" applyBorder="1" applyAlignment="1" applyProtection="1">
      <alignment horizontal="center" textRotation="90" wrapText="1"/>
      <protection locked="0"/>
    </xf>
    <xf numFmtId="167" fontId="9" fillId="11" borderId="260" xfId="3" applyNumberFormat="1" applyFont="1" applyFill="1" applyBorder="1" applyAlignment="1" applyProtection="1">
      <alignment horizontal="center" textRotation="90" wrapText="1"/>
      <protection locked="0"/>
    </xf>
    <xf numFmtId="167" fontId="9" fillId="11" borderId="259" xfId="3" applyNumberFormat="1" applyFont="1" applyFill="1" applyBorder="1" applyAlignment="1" applyProtection="1">
      <alignment horizontal="center" textRotation="90" wrapText="1"/>
      <protection locked="0"/>
    </xf>
    <xf numFmtId="167" fontId="9" fillId="11" borderId="257" xfId="3" applyNumberFormat="1" applyFont="1" applyFill="1" applyBorder="1" applyAlignment="1" applyProtection="1">
      <alignment horizontal="center" textRotation="90" wrapText="1"/>
      <protection locked="0"/>
    </xf>
    <xf numFmtId="0" fontId="12" fillId="0" borderId="270" xfId="2" applyFont="1" applyBorder="1" applyAlignment="1" applyProtection="1">
      <alignment vertical="center"/>
      <protection locked="0"/>
    </xf>
    <xf numFmtId="167" fontId="12" fillId="0" borderId="267" xfId="3" applyNumberFormat="1" applyFont="1" applyFill="1" applyBorder="1" applyAlignment="1" applyProtection="1">
      <alignment horizontal="right" vertical="center"/>
      <protection locked="0"/>
    </xf>
    <xf numFmtId="167" fontId="12" fillId="41" borderId="267" xfId="3" applyNumberFormat="1" applyFont="1" applyFill="1" applyBorder="1" applyAlignment="1" applyProtection="1">
      <alignment horizontal="right" vertical="center"/>
      <protection locked="0"/>
    </xf>
    <xf numFmtId="167" fontId="14" fillId="5" borderId="280" xfId="3" applyNumberFormat="1" applyFont="1" applyFill="1" applyBorder="1" applyAlignment="1" applyProtection="1">
      <alignment horizontal="right" vertical="center"/>
      <protection locked="0"/>
    </xf>
    <xf numFmtId="167" fontId="12" fillId="41" borderId="268" xfId="3" applyNumberFormat="1" applyFont="1" applyFill="1" applyBorder="1" applyAlignment="1" applyProtection="1">
      <alignment horizontal="right" vertical="center"/>
      <protection locked="0"/>
    </xf>
    <xf numFmtId="0" fontId="12" fillId="0" borderId="284" xfId="2" applyFont="1" applyBorder="1" applyAlignment="1" applyProtection="1">
      <alignment vertical="center"/>
      <protection locked="0"/>
    </xf>
    <xf numFmtId="0" fontId="12" fillId="0" borderId="254" xfId="2" applyFont="1" applyBorder="1" applyAlignment="1" applyProtection="1">
      <alignment vertical="center"/>
      <protection locked="0"/>
    </xf>
    <xf numFmtId="167" fontId="12" fillId="25" borderId="252" xfId="3" applyNumberFormat="1" applyFont="1" applyFill="1" applyBorder="1" applyAlignment="1" applyProtection="1">
      <alignment horizontal="right" vertical="center"/>
      <protection locked="0"/>
    </xf>
    <xf numFmtId="167" fontId="12" fillId="0" borderId="252" xfId="3" applyNumberFormat="1" applyFont="1" applyFill="1" applyBorder="1" applyAlignment="1" applyProtection="1">
      <alignment horizontal="right" vertical="center"/>
      <protection locked="0"/>
    </xf>
    <xf numFmtId="167" fontId="12" fillId="41" borderId="304" xfId="3" applyNumberFormat="1" applyFont="1" applyFill="1" applyBorder="1" applyAlignment="1" applyProtection="1">
      <alignment horizontal="right" vertical="center"/>
      <protection locked="0"/>
    </xf>
    <xf numFmtId="167" fontId="14" fillId="5" borderId="283" xfId="3" applyNumberFormat="1" applyFont="1" applyFill="1" applyBorder="1" applyAlignment="1" applyProtection="1">
      <alignment horizontal="right" vertical="center"/>
      <protection locked="0"/>
    </xf>
    <xf numFmtId="167" fontId="12" fillId="41" borderId="256" xfId="3" applyNumberFormat="1" applyFont="1" applyFill="1" applyBorder="1" applyAlignment="1" applyProtection="1">
      <alignment horizontal="right" vertical="center"/>
      <protection locked="0"/>
    </xf>
    <xf numFmtId="167" fontId="12" fillId="41" borderId="252" xfId="3" applyNumberFormat="1" applyFont="1" applyFill="1" applyBorder="1" applyAlignment="1" applyProtection="1">
      <alignment horizontal="right" vertical="center"/>
      <protection locked="0"/>
    </xf>
    <xf numFmtId="167" fontId="12" fillId="25" borderId="304" xfId="3" applyNumberFormat="1" applyFont="1" applyFill="1" applyBorder="1" applyAlignment="1" applyProtection="1">
      <alignment horizontal="right" vertical="center"/>
      <protection locked="0"/>
    </xf>
    <xf numFmtId="167" fontId="12" fillId="25" borderId="267" xfId="3" applyNumberFormat="1" applyFont="1" applyFill="1" applyBorder="1" applyAlignment="1" applyProtection="1">
      <alignment horizontal="right" vertical="center"/>
      <protection locked="0"/>
    </xf>
    <xf numFmtId="0" fontId="12" fillId="0" borderId="270" xfId="7" applyFont="1" applyBorder="1" applyAlignment="1" applyProtection="1">
      <alignment horizontal="left" vertical="center"/>
      <protection locked="0"/>
    </xf>
    <xf numFmtId="1" fontId="12" fillId="25" borderId="252" xfId="3" applyNumberFormat="1" applyFont="1" applyFill="1" applyBorder="1" applyAlignment="1" applyProtection="1">
      <alignment vertical="center"/>
      <protection locked="0"/>
    </xf>
    <xf numFmtId="167" fontId="14" fillId="5" borderId="283" xfId="3" applyNumberFormat="1" applyFont="1" applyFill="1" applyBorder="1" applyAlignment="1" applyProtection="1">
      <alignment vertical="center"/>
      <protection locked="0"/>
    </xf>
    <xf numFmtId="167" fontId="12" fillId="41" borderId="256" xfId="3" applyNumberFormat="1" applyFont="1" applyFill="1" applyBorder="1" applyAlignment="1" applyProtection="1">
      <alignment vertical="center"/>
      <protection locked="0"/>
    </xf>
    <xf numFmtId="167" fontId="12" fillId="41" borderId="252" xfId="3" applyNumberFormat="1" applyFont="1" applyFill="1" applyBorder="1" applyAlignment="1" applyProtection="1">
      <alignment vertical="center"/>
      <protection locked="0"/>
    </xf>
    <xf numFmtId="167" fontId="12" fillId="25" borderId="304" xfId="3" applyNumberFormat="1" applyFont="1" applyFill="1" applyBorder="1" applyAlignment="1" applyProtection="1">
      <alignment vertical="center"/>
      <protection locked="0"/>
    </xf>
    <xf numFmtId="0" fontId="12" fillId="0" borderId="284" xfId="7" applyFont="1" applyBorder="1" applyAlignment="1" applyProtection="1">
      <alignment horizontal="left" vertical="center"/>
      <protection locked="0"/>
    </xf>
    <xf numFmtId="0" fontId="12" fillId="0" borderId="254" xfId="7" applyFont="1" applyBorder="1" applyAlignment="1" applyProtection="1">
      <alignment horizontal="left" vertical="center"/>
      <protection locked="0"/>
    </xf>
    <xf numFmtId="0" fontId="158" fillId="0" borderId="297" xfId="0" applyFont="1" applyBorder="1" applyAlignment="1">
      <alignment vertical="center"/>
    </xf>
    <xf numFmtId="0" fontId="22" fillId="0" borderId="252" xfId="2" applyFont="1" applyBorder="1" applyAlignment="1" applyProtection="1">
      <alignment vertical="center"/>
      <protection locked="0"/>
    </xf>
    <xf numFmtId="1" fontId="22" fillId="25" borderId="252" xfId="2" applyNumberFormat="1" applyFont="1" applyFill="1" applyBorder="1" applyAlignment="1" applyProtection="1">
      <alignment vertical="center"/>
      <protection locked="0"/>
    </xf>
    <xf numFmtId="0" fontId="22" fillId="41" borderId="252" xfId="2" applyFont="1" applyFill="1" applyBorder="1" applyAlignment="1" applyProtection="1">
      <alignment vertical="center"/>
      <protection locked="0"/>
    </xf>
    <xf numFmtId="167" fontId="14" fillId="5" borderId="252" xfId="3" applyNumberFormat="1" applyFont="1" applyFill="1" applyBorder="1" applyAlignment="1" applyProtection="1">
      <alignment vertical="center"/>
      <protection locked="0"/>
    </xf>
    <xf numFmtId="167" fontId="14" fillId="8" borderId="252" xfId="17" applyNumberFormat="1" applyFont="1" applyFill="1" applyBorder="1" applyAlignment="1" applyProtection="1">
      <alignment horizontal="right" vertical="center"/>
      <protection locked="0"/>
    </xf>
    <xf numFmtId="0" fontId="22" fillId="25" borderId="304" xfId="2" applyFont="1" applyFill="1" applyBorder="1" applyAlignment="1" applyProtection="1">
      <alignment vertical="center"/>
      <protection locked="0"/>
    </xf>
    <xf numFmtId="1" fontId="12" fillId="25" borderId="267" xfId="3" applyNumberFormat="1" applyFont="1" applyFill="1" applyBorder="1" applyAlignment="1" applyProtection="1">
      <alignment vertical="center"/>
      <protection locked="0"/>
    </xf>
    <xf numFmtId="167" fontId="14" fillId="5" borderId="280" xfId="3" applyNumberFormat="1" applyFont="1" applyFill="1" applyBorder="1" applyAlignment="1" applyProtection="1">
      <alignment vertical="center"/>
      <protection locked="0"/>
    </xf>
    <xf numFmtId="167" fontId="12" fillId="41" borderId="267" xfId="3" applyNumberFormat="1" applyFont="1" applyFill="1" applyBorder="1" applyAlignment="1" applyProtection="1">
      <alignment vertical="center"/>
      <protection locked="0"/>
    </xf>
    <xf numFmtId="167" fontId="12" fillId="25" borderId="268" xfId="3" applyNumberFormat="1" applyFont="1" applyFill="1" applyBorder="1" applyAlignment="1" applyProtection="1">
      <alignment vertical="center"/>
      <protection locked="0"/>
    </xf>
    <xf numFmtId="167" fontId="12" fillId="0" borderId="252" xfId="3" applyNumberFormat="1" applyFont="1" applyBorder="1" applyAlignment="1" applyProtection="1">
      <alignment vertical="center"/>
      <protection locked="0"/>
    </xf>
    <xf numFmtId="0" fontId="9" fillId="9" borderId="270" xfId="2" applyFont="1" applyFill="1" applyBorder="1" applyAlignment="1" applyProtection="1">
      <alignment vertical="center"/>
      <protection locked="0"/>
    </xf>
    <xf numFmtId="167" fontId="14" fillId="8" borderId="281" xfId="17" applyNumberFormat="1" applyFont="1" applyFill="1" applyBorder="1" applyAlignment="1" applyProtection="1">
      <alignment horizontal="right" vertical="center"/>
      <protection locked="0"/>
    </xf>
    <xf numFmtId="167" fontId="12" fillId="0" borderId="256" xfId="3" applyNumberFormat="1" applyFont="1" applyBorder="1" applyAlignment="1" applyProtection="1">
      <protection locked="0"/>
    </xf>
    <xf numFmtId="167" fontId="12" fillId="0" borderId="252" xfId="3" applyNumberFormat="1" applyFont="1" applyBorder="1" applyAlignment="1" applyProtection="1">
      <protection locked="0"/>
    </xf>
    <xf numFmtId="167" fontId="12" fillId="0" borderId="304" xfId="3" applyNumberFormat="1" applyFont="1" applyBorder="1" applyAlignment="1" applyProtection="1">
      <alignment horizontal="right" vertical="center"/>
      <protection locked="0"/>
    </xf>
    <xf numFmtId="167" fontId="12" fillId="0" borderId="256" xfId="3" applyNumberFormat="1" applyFont="1" applyBorder="1" applyAlignment="1" applyProtection="1">
      <alignment horizontal="right" vertical="center" wrapText="1"/>
      <protection locked="0"/>
    </xf>
    <xf numFmtId="167" fontId="12" fillId="0" borderId="252" xfId="3" applyNumberFormat="1" applyFont="1" applyBorder="1" applyAlignment="1" applyProtection="1">
      <alignment horizontal="right" vertical="center"/>
      <protection locked="0"/>
    </xf>
    <xf numFmtId="167" fontId="12" fillId="0" borderId="304" xfId="3" applyNumberFormat="1" applyFont="1" applyFill="1" applyBorder="1" applyAlignment="1" applyProtection="1">
      <alignment horizontal="right" vertical="center" wrapText="1"/>
      <protection locked="0"/>
    </xf>
    <xf numFmtId="0" fontId="9" fillId="9" borderId="284" xfId="2" applyFont="1" applyFill="1" applyBorder="1" applyAlignment="1" applyProtection="1">
      <alignment vertical="center"/>
      <protection locked="0"/>
    </xf>
    <xf numFmtId="0" fontId="9" fillId="9" borderId="254" xfId="2" applyFont="1" applyFill="1" applyBorder="1" applyAlignment="1" applyProtection="1">
      <alignment vertical="center"/>
      <protection locked="0"/>
    </xf>
    <xf numFmtId="167" fontId="13" fillId="0" borderId="252" xfId="3" applyNumberFormat="1" applyFont="1" applyBorder="1" applyAlignment="1" applyProtection="1">
      <alignment horizontal="right" vertical="center"/>
      <protection locked="0"/>
    </xf>
    <xf numFmtId="167" fontId="13" fillId="0" borderId="253" xfId="3" applyNumberFormat="1" applyFont="1" applyBorder="1" applyAlignment="1" applyProtection="1">
      <alignment horizontal="right" vertical="center"/>
      <protection locked="0"/>
    </xf>
    <xf numFmtId="167" fontId="13" fillId="41" borderId="252" xfId="3" applyNumberFormat="1" applyFont="1" applyFill="1" applyBorder="1" applyAlignment="1" applyProtection="1">
      <alignment horizontal="right" vertical="center"/>
      <protection locked="0"/>
    </xf>
    <xf numFmtId="167" fontId="95" fillId="0" borderId="294" xfId="3" applyNumberFormat="1" applyFont="1" applyBorder="1" applyAlignment="1" applyProtection="1">
      <alignment horizontal="right" vertical="center"/>
      <protection locked="0"/>
    </xf>
    <xf numFmtId="167" fontId="95" fillId="0" borderId="294" xfId="3" applyNumberFormat="1" applyFont="1" applyFill="1" applyBorder="1" applyAlignment="1" applyProtection="1">
      <alignment horizontal="right" vertical="center"/>
      <protection locked="0"/>
    </xf>
    <xf numFmtId="167" fontId="95" fillId="41" borderId="294" xfId="3" applyNumberFormat="1" applyFont="1" applyFill="1" applyBorder="1" applyAlignment="1" applyProtection="1">
      <alignment horizontal="right" vertical="center"/>
      <protection locked="0"/>
    </xf>
    <xf numFmtId="167" fontId="95" fillId="25" borderId="295" xfId="3" applyNumberFormat="1" applyFont="1" applyFill="1" applyBorder="1" applyAlignment="1" applyProtection="1">
      <alignment horizontal="right" vertical="center"/>
      <protection locked="0"/>
    </xf>
    <xf numFmtId="0" fontId="27" fillId="60" borderId="252" xfId="2" applyFont="1" applyFill="1" applyBorder="1" applyProtection="1">
      <protection locked="0"/>
    </xf>
    <xf numFmtId="0" fontId="27" fillId="60" borderId="252" xfId="2" applyFont="1" applyFill="1" applyBorder="1" applyAlignment="1" applyProtection="1">
      <alignment horizontal="right" vertical="center"/>
      <protection locked="0"/>
    </xf>
    <xf numFmtId="167" fontId="27" fillId="60" borderId="252" xfId="3" applyNumberFormat="1" applyFont="1" applyFill="1" applyBorder="1" applyAlignment="1" applyProtection="1">
      <alignment horizontal="right" vertical="center"/>
      <protection locked="0"/>
    </xf>
    <xf numFmtId="167" fontId="27" fillId="41" borderId="252" xfId="3" applyNumberFormat="1" applyFont="1" applyFill="1" applyBorder="1" applyAlignment="1" applyProtection="1">
      <alignment horizontal="right" vertical="center"/>
      <protection locked="0"/>
    </xf>
    <xf numFmtId="167" fontId="9" fillId="0" borderId="252" xfId="3" applyNumberFormat="1" applyFont="1" applyFill="1" applyBorder="1" applyAlignment="1" applyProtection="1">
      <alignment horizontal="right" vertical="center"/>
      <protection locked="0"/>
    </xf>
    <xf numFmtId="167" fontId="9" fillId="41" borderId="252" xfId="3" applyNumberFormat="1" applyFont="1" applyFill="1" applyBorder="1" applyAlignment="1" applyProtection="1">
      <alignment horizontal="right" vertical="center"/>
      <protection locked="0"/>
    </xf>
    <xf numFmtId="167" fontId="95" fillId="0" borderId="252" xfId="3" applyNumberFormat="1" applyFont="1" applyFill="1" applyBorder="1" applyAlignment="1" applyProtection="1">
      <alignment horizontal="right" vertical="center"/>
      <protection locked="0"/>
    </xf>
    <xf numFmtId="167" fontId="95" fillId="0" borderId="252" xfId="3" applyNumberFormat="1" applyFont="1" applyBorder="1" applyAlignment="1" applyProtection="1">
      <alignment horizontal="right" vertical="center"/>
      <protection locked="0"/>
    </xf>
    <xf numFmtId="0" fontId="17" fillId="0" borderId="252" xfId="2" applyFont="1" applyBorder="1" applyProtection="1">
      <protection locked="0"/>
    </xf>
    <xf numFmtId="167" fontId="14" fillId="24" borderId="252" xfId="17" applyNumberFormat="1" applyFont="1" applyFill="1" applyBorder="1" applyAlignment="1" applyProtection="1">
      <alignment horizontal="right" vertical="center"/>
      <protection locked="0"/>
    </xf>
    <xf numFmtId="167" fontId="12" fillId="0" borderId="252" xfId="3" applyNumberFormat="1" applyFont="1" applyFill="1" applyBorder="1" applyAlignment="1" applyProtection="1">
      <alignment vertical="center"/>
      <protection locked="0"/>
    </xf>
    <xf numFmtId="0" fontId="87" fillId="0" borderId="285" xfId="0" applyFont="1" applyBorder="1" applyAlignment="1">
      <alignment horizontal="left" vertical="center"/>
    </xf>
    <xf numFmtId="0" fontId="87" fillId="0" borderId="254" xfId="0" applyFont="1" applyBorder="1" applyAlignment="1">
      <alignment horizontal="left" vertical="center"/>
    </xf>
    <xf numFmtId="0" fontId="87" fillId="25" borderId="254" xfId="0" applyFont="1" applyFill="1" applyBorder="1" applyAlignment="1">
      <alignment horizontal="right" vertical="center"/>
    </xf>
    <xf numFmtId="167" fontId="14" fillId="24" borderId="252" xfId="3" applyNumberFormat="1" applyFont="1" applyFill="1" applyBorder="1" applyAlignment="1" applyProtection="1">
      <alignment horizontal="right" vertical="center"/>
      <protection locked="0"/>
    </xf>
    <xf numFmtId="167" fontId="12" fillId="0" borderId="252" xfId="3" applyNumberFormat="1" applyFont="1" applyBorder="1" applyAlignment="1" applyProtection="1">
      <alignment wrapText="1"/>
      <protection locked="0"/>
    </xf>
    <xf numFmtId="167" fontId="12" fillId="0" borderId="252" xfId="3" applyNumberFormat="1" applyFont="1" applyBorder="1" applyProtection="1">
      <protection locked="0"/>
    </xf>
    <xf numFmtId="167" fontId="12" fillId="41" borderId="252" xfId="3" applyNumberFormat="1" applyFont="1" applyFill="1" applyBorder="1" applyProtection="1">
      <protection locked="0"/>
    </xf>
    <xf numFmtId="167" fontId="54" fillId="0" borderId="252" xfId="3" applyNumberFormat="1" applyFont="1" applyBorder="1" applyProtection="1">
      <protection locked="0"/>
    </xf>
    <xf numFmtId="167" fontId="12" fillId="0" borderId="252" xfId="2" applyNumberFormat="1" applyFont="1" applyBorder="1" applyProtection="1">
      <protection locked="0"/>
    </xf>
    <xf numFmtId="43" fontId="5" fillId="18" borderId="275" xfId="3" applyFont="1" applyFill="1" applyBorder="1" applyAlignment="1" applyProtection="1">
      <alignment horizontal="center" vertical="center"/>
      <protection locked="0"/>
    </xf>
    <xf numFmtId="43" fontId="5" fillId="18" borderId="277" xfId="3" applyFont="1" applyFill="1" applyBorder="1" applyAlignment="1" applyProtection="1">
      <alignment horizontal="center" vertical="center"/>
      <protection locked="0"/>
    </xf>
    <xf numFmtId="43" fontId="5" fillId="18" borderId="276" xfId="3" applyFont="1" applyFill="1" applyBorder="1" applyAlignment="1" applyProtection="1">
      <alignment horizontal="center" vertical="center"/>
      <protection locked="0"/>
    </xf>
    <xf numFmtId="43" fontId="5" fillId="6" borderId="278" xfId="3" applyFont="1" applyFill="1" applyBorder="1" applyAlignment="1" applyProtection="1">
      <alignment horizontal="center" vertical="center"/>
      <protection locked="0"/>
    </xf>
    <xf numFmtId="43" fontId="5" fillId="6" borderId="277" xfId="3" applyFont="1" applyFill="1" applyBorder="1" applyAlignment="1" applyProtection="1">
      <alignment horizontal="center" vertical="center"/>
      <protection locked="0"/>
    </xf>
    <xf numFmtId="43" fontId="5" fillId="6" borderId="276" xfId="3" applyFont="1" applyFill="1" applyBorder="1" applyAlignment="1" applyProtection="1">
      <alignment horizontal="center" vertical="center"/>
      <protection locked="0"/>
    </xf>
    <xf numFmtId="43" fontId="5" fillId="3" borderId="275" xfId="3" applyFont="1" applyFill="1" applyBorder="1" applyAlignment="1" applyProtection="1">
      <alignment horizontal="center" vertical="center"/>
      <protection locked="0"/>
    </xf>
    <xf numFmtId="43" fontId="5" fillId="3" borderId="277" xfId="3" applyFont="1" applyFill="1" applyBorder="1" applyAlignment="1" applyProtection="1">
      <alignment horizontal="center" vertical="center"/>
      <protection locked="0"/>
    </xf>
    <xf numFmtId="43" fontId="5" fillId="3" borderId="287" xfId="3" applyFont="1" applyFill="1" applyBorder="1" applyAlignment="1" applyProtection="1">
      <alignment horizontal="center" vertical="center"/>
      <protection locked="0"/>
    </xf>
    <xf numFmtId="0" fontId="5" fillId="0" borderId="270" xfId="18" applyFont="1" applyBorder="1" applyAlignment="1" applyProtection="1">
      <alignment horizontal="left"/>
      <protection locked="0"/>
    </xf>
    <xf numFmtId="167" fontId="155" fillId="0" borderId="280" xfId="3" applyNumberFormat="1" applyFont="1" applyBorder="1" applyProtection="1">
      <protection locked="0"/>
    </xf>
    <xf numFmtId="167" fontId="155" fillId="0" borderId="267" xfId="3" applyNumberFormat="1" applyFont="1" applyBorder="1" applyProtection="1">
      <protection locked="0"/>
    </xf>
    <xf numFmtId="167" fontId="155" fillId="0" borderId="256" xfId="3" applyNumberFormat="1" applyFont="1" applyBorder="1" applyProtection="1">
      <protection locked="0"/>
    </xf>
    <xf numFmtId="167" fontId="155" fillId="0" borderId="252" xfId="3" applyNumberFormat="1" applyFont="1" applyBorder="1" applyProtection="1">
      <protection locked="0"/>
    </xf>
    <xf numFmtId="167" fontId="155" fillId="0" borderId="267" xfId="3" applyNumberFormat="1" applyFont="1" applyFill="1" applyBorder="1" applyAlignment="1" applyProtection="1">
      <protection locked="0"/>
    </xf>
    <xf numFmtId="167" fontId="5" fillId="6" borderId="281" xfId="3" applyNumberFormat="1" applyFont="1" applyFill="1" applyBorder="1" applyAlignment="1" applyProtection="1">
      <protection locked="0"/>
    </xf>
    <xf numFmtId="167" fontId="5" fillId="3" borderId="304" xfId="3" applyNumberFormat="1" applyFont="1" applyFill="1" applyBorder="1" applyAlignment="1" applyProtection="1">
      <protection locked="0"/>
    </xf>
    <xf numFmtId="0" fontId="5" fillId="0" borderId="284" xfId="18" applyFont="1" applyBorder="1" applyAlignment="1" applyProtection="1">
      <alignment horizontal="left"/>
      <protection locked="0"/>
    </xf>
    <xf numFmtId="167" fontId="155" fillId="0" borderId="283" xfId="3" applyNumberFormat="1" applyFont="1" applyBorder="1" applyProtection="1">
      <protection locked="0"/>
    </xf>
    <xf numFmtId="167" fontId="5" fillId="18" borderId="281" xfId="3" applyNumberFormat="1" applyFont="1" applyFill="1" applyBorder="1" applyAlignment="1" applyProtection="1">
      <protection locked="0"/>
    </xf>
    <xf numFmtId="167" fontId="155" fillId="0" borderId="252" xfId="3" applyNumberFormat="1" applyFont="1" applyFill="1" applyBorder="1" applyAlignment="1" applyProtection="1">
      <protection locked="0"/>
    </xf>
    <xf numFmtId="167" fontId="155" fillId="0" borderId="283" xfId="3" applyNumberFormat="1" applyFont="1" applyFill="1" applyBorder="1" applyProtection="1">
      <protection locked="0"/>
    </xf>
    <xf numFmtId="167" fontId="155" fillId="0" borderId="252" xfId="3" applyNumberFormat="1" applyFont="1" applyFill="1" applyBorder="1" applyProtection="1">
      <protection locked="0"/>
    </xf>
    <xf numFmtId="167" fontId="155" fillId="0" borderId="256" xfId="3" applyNumberFormat="1" applyFont="1" applyFill="1" applyBorder="1" applyProtection="1">
      <protection locked="0"/>
    </xf>
    <xf numFmtId="167" fontId="5" fillId="18" borderId="294" xfId="3" applyNumberFormat="1" applyFont="1" applyFill="1" applyBorder="1" applyAlignment="1" applyProtection="1">
      <alignment vertical="center"/>
      <protection locked="0"/>
    </xf>
    <xf numFmtId="167" fontId="5" fillId="6" borderId="294" xfId="3" applyNumberFormat="1" applyFont="1" applyFill="1" applyBorder="1" applyAlignment="1" applyProtection="1">
      <alignment vertical="center"/>
      <protection locked="0"/>
    </xf>
    <xf numFmtId="167" fontId="5" fillId="3" borderId="295" xfId="3" applyNumberFormat="1" applyFont="1" applyFill="1" applyBorder="1" applyAlignment="1" applyProtection="1">
      <alignment vertical="center"/>
      <protection locked="0"/>
    </xf>
    <xf numFmtId="0" fontId="61" fillId="0" borderId="284" xfId="20" applyFont="1" applyBorder="1" applyProtection="1">
      <protection locked="0"/>
    </xf>
    <xf numFmtId="166" fontId="61" fillId="0" borderId="252" xfId="20" applyNumberFormat="1" applyFont="1" applyBorder="1" applyProtection="1">
      <protection locked="0"/>
    </xf>
    <xf numFmtId="166" fontId="61" fillId="0" borderId="281" xfId="20" applyNumberFormat="1" applyFont="1" applyBorder="1" applyProtection="1">
      <protection locked="0"/>
    </xf>
    <xf numFmtId="166" fontId="57" fillId="11" borderId="300" xfId="20" applyNumberFormat="1" applyFont="1" applyFill="1" applyBorder="1" applyProtection="1">
      <protection locked="0"/>
    </xf>
    <xf numFmtId="0" fontId="61" fillId="0" borderId="252" xfId="20" applyFont="1" applyBorder="1" applyProtection="1">
      <protection locked="0"/>
    </xf>
    <xf numFmtId="0" fontId="0" fillId="0" borderId="252" xfId="0" applyBorder="1" applyProtection="1">
      <protection locked="0"/>
    </xf>
    <xf numFmtId="166" fontId="61" fillId="0" borderId="252" xfId="20" applyNumberFormat="1" applyFont="1" applyBorder="1" applyAlignment="1" applyProtection="1">
      <alignment horizontal="right"/>
      <protection locked="0"/>
    </xf>
    <xf numFmtId="0" fontId="61" fillId="0" borderId="286" xfId="20" applyFont="1" applyBorder="1" applyProtection="1">
      <protection locked="0"/>
    </xf>
    <xf numFmtId="166" fontId="61" fillId="0" borderId="277" xfId="20" applyNumberFormat="1" applyFont="1" applyBorder="1" applyProtection="1">
      <protection locked="0"/>
    </xf>
    <xf numFmtId="166" fontId="57" fillId="11" borderId="290" xfId="20" applyNumberFormat="1" applyFont="1" applyFill="1" applyBorder="1" applyProtection="1">
      <protection locked="0"/>
    </xf>
    <xf numFmtId="166" fontId="61" fillId="0" borderId="277" xfId="20" applyNumberFormat="1" applyFont="1" applyBorder="1" applyAlignment="1" applyProtection="1">
      <alignment horizontal="right"/>
      <protection locked="0"/>
    </xf>
    <xf numFmtId="166" fontId="61" fillId="0" borderId="276" xfId="20" applyNumberFormat="1" applyFont="1" applyBorder="1" applyProtection="1">
      <protection locked="0"/>
    </xf>
    <xf numFmtId="0" fontId="61" fillId="0" borderId="270" xfId="20" applyFont="1" applyBorder="1" applyProtection="1">
      <protection locked="0"/>
    </xf>
    <xf numFmtId="166" fontId="61" fillId="0" borderId="267" xfId="20" applyNumberFormat="1" applyFont="1" applyBorder="1" applyProtection="1">
      <protection locked="0"/>
    </xf>
    <xf numFmtId="166" fontId="57" fillId="11" borderId="299" xfId="20" applyNumberFormat="1" applyFont="1" applyFill="1" applyBorder="1" applyProtection="1">
      <protection locked="0"/>
    </xf>
    <xf numFmtId="0" fontId="61" fillId="0" borderId="284" xfId="21" applyFont="1" applyBorder="1" applyProtection="1">
      <protection locked="0"/>
    </xf>
    <xf numFmtId="167" fontId="61" fillId="36" borderId="252" xfId="3" applyNumberFormat="1" applyFont="1" applyFill="1" applyBorder="1" applyProtection="1">
      <protection locked="0"/>
    </xf>
    <xf numFmtId="167" fontId="61" fillId="0" borderId="252" xfId="3" applyNumberFormat="1" applyFont="1" applyBorder="1" applyProtection="1">
      <protection locked="0"/>
    </xf>
    <xf numFmtId="167" fontId="61" fillId="36" borderId="253" xfId="3" applyNumberFormat="1" applyFont="1" applyFill="1" applyBorder="1" applyProtection="1">
      <protection locked="0"/>
    </xf>
    <xf numFmtId="167" fontId="57" fillId="6" borderId="300" xfId="3" applyNumberFormat="1" applyFont="1" applyFill="1" applyBorder="1" applyProtection="1">
      <protection locked="0"/>
    </xf>
    <xf numFmtId="0" fontId="61" fillId="0" borderId="270" xfId="21" applyFont="1" applyBorder="1" applyProtection="1">
      <protection locked="0"/>
    </xf>
    <xf numFmtId="167" fontId="61" fillId="36" borderId="267" xfId="3" applyNumberFormat="1" applyFont="1" applyFill="1" applyBorder="1" applyProtection="1">
      <protection locked="0"/>
    </xf>
    <xf numFmtId="167" fontId="61" fillId="0" borderId="267" xfId="3" applyNumberFormat="1" applyFont="1" applyBorder="1" applyProtection="1">
      <protection locked="0"/>
    </xf>
    <xf numFmtId="167" fontId="57" fillId="6" borderId="299" xfId="3" applyNumberFormat="1" applyFont="1" applyFill="1" applyBorder="1" applyProtection="1">
      <protection locked="0"/>
    </xf>
    <xf numFmtId="167" fontId="61" fillId="36" borderId="294" xfId="3" applyNumberFormat="1" applyFont="1" applyFill="1" applyBorder="1" applyProtection="1">
      <protection locked="0"/>
    </xf>
    <xf numFmtId="167" fontId="61" fillId="0" borderId="294" xfId="3" applyNumberFormat="1" applyFont="1" applyBorder="1" applyProtection="1">
      <protection locked="0"/>
    </xf>
    <xf numFmtId="167" fontId="61" fillId="36" borderId="309" xfId="3" applyNumberFormat="1" applyFont="1" applyFill="1" applyBorder="1" applyProtection="1">
      <protection locked="0"/>
    </xf>
    <xf numFmtId="167" fontId="57" fillId="6" borderId="331" xfId="3" applyNumberFormat="1" applyFont="1" applyFill="1" applyBorder="1" applyProtection="1">
      <protection locked="0"/>
    </xf>
    <xf numFmtId="167" fontId="17" fillId="6" borderId="280" xfId="3" applyNumberFormat="1" applyFont="1" applyFill="1" applyBorder="1" applyAlignment="1" applyProtection="1">
      <alignment vertical="center"/>
      <protection locked="0"/>
    </xf>
    <xf numFmtId="167" fontId="17" fillId="9" borderId="267" xfId="3" applyNumberFormat="1" applyFont="1" applyFill="1" applyBorder="1" applyAlignment="1" applyProtection="1">
      <alignment vertical="center"/>
      <protection locked="0"/>
    </xf>
    <xf numFmtId="167" fontId="17" fillId="4" borderId="267" xfId="3" applyNumberFormat="1" applyFont="1" applyFill="1" applyBorder="1" applyAlignment="1" applyProtection="1">
      <alignment vertical="center"/>
      <protection locked="0"/>
    </xf>
    <xf numFmtId="167" fontId="4" fillId="0" borderId="299" xfId="3" applyNumberFormat="1" applyFont="1" applyFill="1" applyBorder="1" applyAlignment="1" applyProtection="1">
      <alignment vertical="center"/>
      <protection locked="0"/>
    </xf>
    <xf numFmtId="0" fontId="17" fillId="0" borderId="322" xfId="22" applyFont="1" applyBorder="1" applyAlignment="1" applyProtection="1">
      <alignment vertical="center" wrapText="1"/>
      <protection locked="0"/>
    </xf>
    <xf numFmtId="167" fontId="17" fillId="6" borderId="283" xfId="3" applyNumberFormat="1" applyFont="1" applyFill="1" applyBorder="1" applyAlignment="1" applyProtection="1">
      <alignment vertical="center"/>
      <protection locked="0"/>
    </xf>
    <xf numFmtId="167" fontId="17" fillId="9" borderId="252" xfId="3" applyNumberFormat="1" applyFont="1" applyFill="1" applyBorder="1" applyAlignment="1" applyProtection="1">
      <alignment vertical="center"/>
      <protection locked="0"/>
    </xf>
    <xf numFmtId="167" fontId="17" fillId="4" borderId="252" xfId="3" applyNumberFormat="1" applyFont="1" applyFill="1" applyBorder="1" applyAlignment="1" applyProtection="1">
      <alignment vertical="center"/>
      <protection locked="0"/>
    </xf>
    <xf numFmtId="167" fontId="17" fillId="56" borderId="253" xfId="3" applyNumberFormat="1" applyFont="1" applyFill="1" applyBorder="1" applyAlignment="1" applyProtection="1">
      <alignment vertical="center"/>
      <protection locked="0"/>
    </xf>
    <xf numFmtId="167" fontId="4" fillId="0" borderId="300" xfId="3" applyNumberFormat="1" applyFont="1" applyFill="1" applyBorder="1" applyAlignment="1" applyProtection="1">
      <alignment vertical="center"/>
      <protection locked="0"/>
    </xf>
    <xf numFmtId="167" fontId="17" fillId="6" borderId="283" xfId="3" applyNumberFormat="1" applyFont="1" applyFill="1" applyBorder="1" applyAlignment="1" applyProtection="1">
      <alignment horizontal="right" vertical="center"/>
      <protection locked="0"/>
    </xf>
    <xf numFmtId="167" fontId="17" fillId="9" borderId="252" xfId="3" applyNumberFormat="1" applyFont="1" applyFill="1" applyBorder="1" applyAlignment="1" applyProtection="1">
      <alignment horizontal="right" vertical="center"/>
      <protection locked="0"/>
    </xf>
    <xf numFmtId="167" fontId="17" fillId="4" borderId="252" xfId="3" applyNumberFormat="1" applyFont="1" applyFill="1" applyBorder="1" applyAlignment="1" applyProtection="1">
      <alignment horizontal="right" vertical="center"/>
      <protection locked="0"/>
    </xf>
    <xf numFmtId="167" fontId="17" fillId="56" borderId="253" xfId="3" applyNumberFormat="1" applyFont="1" applyFill="1" applyBorder="1" applyAlignment="1" applyProtection="1">
      <alignment horizontal="right" vertical="center"/>
      <protection locked="0"/>
    </xf>
    <xf numFmtId="0" fontId="22" fillId="0" borderId="329" xfId="22" applyFont="1" applyBorder="1" applyAlignment="1" applyProtection="1">
      <alignment vertical="center" wrapText="1"/>
      <protection locked="0"/>
    </xf>
    <xf numFmtId="167" fontId="22" fillId="6" borderId="292" xfId="3" applyNumberFormat="1" applyFont="1" applyFill="1" applyBorder="1" applyAlignment="1" applyProtection="1">
      <alignment vertical="center"/>
      <protection locked="0"/>
    </xf>
    <xf numFmtId="167" fontId="22" fillId="9" borderId="294" xfId="3" applyNumberFormat="1" applyFont="1" applyFill="1" applyBorder="1" applyAlignment="1" applyProtection="1">
      <alignment vertical="center"/>
      <protection locked="0"/>
    </xf>
    <xf numFmtId="167" fontId="22" fillId="4" borderId="294" xfId="3" applyNumberFormat="1" applyFont="1" applyFill="1" applyBorder="1" applyAlignment="1" applyProtection="1">
      <alignment vertical="center"/>
      <protection locked="0"/>
    </xf>
    <xf numFmtId="167" fontId="22" fillId="56" borderId="309" xfId="3" applyNumberFormat="1" applyFont="1" applyFill="1" applyBorder="1" applyAlignment="1" applyProtection="1">
      <alignment horizontal="right" vertical="center"/>
      <protection locked="0"/>
    </xf>
    <xf numFmtId="167" fontId="21" fillId="0" borderId="331" xfId="3" applyNumberFormat="1" applyFont="1" applyFill="1" applyBorder="1" applyAlignment="1" applyProtection="1">
      <alignment vertical="center"/>
      <protection locked="0"/>
    </xf>
    <xf numFmtId="0" fontId="4" fillId="3" borderId="283" xfId="23" applyFont="1" applyFill="1" applyBorder="1" applyAlignment="1" applyProtection="1">
      <alignment wrapText="1"/>
      <protection locked="0"/>
    </xf>
    <xf numFmtId="0" fontId="4" fillId="3" borderId="252" xfId="23" applyFont="1" applyFill="1" applyBorder="1" applyAlignment="1" applyProtection="1">
      <alignment wrapText="1"/>
      <protection locked="0"/>
    </xf>
    <xf numFmtId="0" fontId="4" fillId="3" borderId="281" xfId="23" applyFont="1" applyFill="1" applyBorder="1" applyAlignment="1" applyProtection="1">
      <alignment wrapText="1"/>
      <protection locked="0"/>
    </xf>
    <xf numFmtId="0" fontId="4" fillId="9" borderId="256" xfId="23" applyFont="1" applyFill="1" applyBorder="1" applyAlignment="1" applyProtection="1">
      <alignment wrapText="1"/>
      <protection locked="0"/>
    </xf>
    <xf numFmtId="0" fontId="4" fillId="9" borderId="252" xfId="23" applyFont="1" applyFill="1" applyBorder="1" applyAlignment="1" applyProtection="1">
      <alignment wrapText="1"/>
      <protection locked="0"/>
    </xf>
    <xf numFmtId="0" fontId="4" fillId="9" borderId="304" xfId="23" applyFont="1" applyFill="1" applyBorder="1" applyAlignment="1" applyProtection="1">
      <alignment wrapText="1"/>
      <protection locked="0"/>
    </xf>
    <xf numFmtId="1" fontId="17" fillId="0" borderId="284" xfId="24" applyNumberFormat="1" applyFont="1" applyBorder="1" applyAlignment="1" applyProtection="1">
      <alignment horizontal="left" vertical="center"/>
      <protection locked="0"/>
    </xf>
    <xf numFmtId="167" fontId="17" fillId="0" borderId="252" xfId="3" applyNumberFormat="1" applyFont="1" applyFill="1" applyBorder="1" applyAlignment="1" applyProtection="1">
      <alignment vertical="center"/>
      <protection locked="0"/>
    </xf>
    <xf numFmtId="167" fontId="17" fillId="0" borderId="252" xfId="3" applyNumberFormat="1" applyFont="1" applyBorder="1" applyAlignment="1" applyProtection="1">
      <alignment vertical="center"/>
      <protection locked="0"/>
    </xf>
    <xf numFmtId="167" fontId="17" fillId="0" borderId="281" xfId="3" applyNumberFormat="1" applyFont="1" applyBorder="1" applyAlignment="1" applyProtection="1">
      <alignment vertical="center"/>
      <protection locked="0"/>
    </xf>
    <xf numFmtId="167" fontId="17" fillId="0" borderId="256" xfId="3" applyNumberFormat="1" applyFont="1" applyBorder="1" applyAlignment="1" applyProtection="1">
      <alignment vertical="center"/>
      <protection locked="0"/>
    </xf>
    <xf numFmtId="167" fontId="17" fillId="0" borderId="304" xfId="3" applyNumberFormat="1" applyFont="1" applyBorder="1" applyAlignment="1" applyProtection="1">
      <alignment vertical="center"/>
      <protection locked="0"/>
    </xf>
    <xf numFmtId="43" fontId="17" fillId="0" borderId="284" xfId="3" applyFont="1" applyFill="1" applyBorder="1" applyAlignment="1" applyProtection="1">
      <alignment vertical="center"/>
      <protection locked="0"/>
    </xf>
    <xf numFmtId="1" fontId="17" fillId="0" borderId="284" xfId="7" applyNumberFormat="1" applyFont="1" applyBorder="1" applyAlignment="1" applyProtection="1">
      <alignment vertical="center"/>
      <protection locked="0"/>
    </xf>
    <xf numFmtId="167" fontId="17" fillId="0" borderId="283" xfId="3" applyNumberFormat="1" applyFont="1" applyBorder="1" applyAlignment="1" applyProtection="1">
      <alignment vertical="center"/>
      <protection locked="0"/>
    </xf>
    <xf numFmtId="167" fontId="17" fillId="0" borderId="263" xfId="3" applyNumberFormat="1" applyFont="1" applyBorder="1" applyAlignment="1" applyProtection="1">
      <alignment vertical="center"/>
      <protection locked="0"/>
    </xf>
    <xf numFmtId="167" fontId="17" fillId="0" borderId="259" xfId="3" applyNumberFormat="1" applyFont="1" applyBorder="1" applyAlignment="1" applyProtection="1">
      <alignment vertical="center"/>
      <protection locked="0"/>
    </xf>
    <xf numFmtId="1" fontId="17" fillId="0" borderId="270" xfId="7" applyNumberFormat="1" applyFont="1" applyBorder="1" applyAlignment="1" applyProtection="1">
      <alignment vertical="center"/>
      <protection locked="0"/>
    </xf>
    <xf numFmtId="167" fontId="17" fillId="0" borderId="280" xfId="3" applyNumberFormat="1" applyFont="1" applyBorder="1" applyAlignment="1" applyProtection="1">
      <alignment vertical="center"/>
      <protection locked="0"/>
    </xf>
    <xf numFmtId="167" fontId="17" fillId="0" borderId="267" xfId="3" applyNumberFormat="1" applyFont="1" applyBorder="1" applyAlignment="1" applyProtection="1">
      <alignment vertical="center"/>
      <protection locked="0"/>
    </xf>
    <xf numFmtId="167" fontId="17" fillId="0" borderId="268" xfId="3" applyNumberFormat="1" applyFont="1" applyBorder="1" applyAlignment="1" applyProtection="1">
      <alignment vertical="center"/>
      <protection locked="0"/>
    </xf>
    <xf numFmtId="1" fontId="17" fillId="0" borderId="322" xfId="7" applyNumberFormat="1" applyFont="1" applyBorder="1" applyAlignment="1" applyProtection="1">
      <alignment vertical="center"/>
      <protection locked="0"/>
    </xf>
    <xf numFmtId="167" fontId="17" fillId="0" borderId="292" xfId="3" applyNumberFormat="1" applyFont="1" applyBorder="1" applyAlignment="1" applyProtection="1">
      <alignment vertical="center"/>
      <protection locked="0"/>
    </xf>
    <xf numFmtId="167" fontId="17" fillId="0" borderId="294" xfId="3" applyNumberFormat="1" applyFont="1" applyBorder="1" applyAlignment="1" applyProtection="1">
      <alignment vertical="center"/>
      <protection locked="0"/>
    </xf>
    <xf numFmtId="167" fontId="17" fillId="0" borderId="260" xfId="3" applyNumberFormat="1" applyFont="1" applyBorder="1" applyAlignment="1" applyProtection="1">
      <alignment vertical="center"/>
      <protection locked="0"/>
    </xf>
    <xf numFmtId="167" fontId="17" fillId="0" borderId="257" xfId="3" applyNumberFormat="1" applyFont="1" applyBorder="1" applyAlignment="1" applyProtection="1">
      <alignment vertical="center"/>
      <protection locked="0"/>
    </xf>
    <xf numFmtId="167" fontId="4" fillId="61" borderId="252" xfId="3" applyNumberFormat="1" applyFont="1" applyFill="1" applyBorder="1" applyAlignment="1" applyProtection="1">
      <alignment vertical="center"/>
      <protection locked="0"/>
    </xf>
    <xf numFmtId="167" fontId="4" fillId="61" borderId="304" xfId="3" applyNumberFormat="1" applyFont="1" applyFill="1" applyBorder="1" applyAlignment="1" applyProtection="1">
      <alignment vertical="center"/>
      <protection locked="0"/>
    </xf>
    <xf numFmtId="167" fontId="17" fillId="0" borderId="264" xfId="3" applyNumberFormat="1" applyFont="1" applyBorder="1" applyAlignment="1" applyProtection="1">
      <alignment vertical="center"/>
      <protection locked="0"/>
    </xf>
    <xf numFmtId="0" fontId="55" fillId="0" borderId="266" xfId="25" applyBorder="1" applyAlignment="1" applyProtection="1">
      <alignment vertical="center" wrapText="1"/>
      <protection locked="0"/>
    </xf>
    <xf numFmtId="167" fontId="55" fillId="26" borderId="267" xfId="3" applyNumberFormat="1" applyFont="1" applyFill="1" applyBorder="1" applyAlignment="1" applyProtection="1">
      <alignment vertical="center"/>
      <protection locked="0"/>
    </xf>
    <xf numFmtId="167" fontId="55" fillId="60" borderId="267" xfId="3" applyNumberFormat="1" applyFont="1" applyFill="1" applyBorder="1" applyAlignment="1" applyProtection="1">
      <alignment vertical="center"/>
      <protection locked="0"/>
    </xf>
    <xf numFmtId="167" fontId="55" fillId="57" borderId="267" xfId="3" applyNumberFormat="1" applyFont="1" applyFill="1" applyBorder="1" applyAlignment="1" applyProtection="1">
      <alignment vertical="center"/>
      <protection locked="0"/>
    </xf>
    <xf numFmtId="167" fontId="55" fillId="28" borderId="267" xfId="3" applyNumberFormat="1" applyFont="1" applyFill="1" applyBorder="1" applyAlignment="1" applyProtection="1">
      <alignment vertical="center"/>
      <protection locked="0"/>
    </xf>
    <xf numFmtId="167" fontId="55" fillId="61" borderId="268" xfId="3" applyNumberFormat="1" applyFont="1" applyFill="1" applyBorder="1" applyAlignment="1" applyProtection="1">
      <alignment vertical="center"/>
      <protection locked="0"/>
    </xf>
    <xf numFmtId="0" fontId="55" fillId="0" borderId="297" xfId="25" applyBorder="1" applyAlignment="1" applyProtection="1">
      <alignment vertical="center" wrapText="1"/>
      <protection locked="0"/>
    </xf>
    <xf numFmtId="167" fontId="55" fillId="26" borderId="252" xfId="3" applyNumberFormat="1" applyFont="1" applyFill="1" applyBorder="1" applyAlignment="1" applyProtection="1">
      <alignment vertical="center"/>
      <protection locked="0"/>
    </xf>
    <xf numFmtId="167" fontId="55" fillId="60" borderId="252" xfId="3" applyNumberFormat="1" applyFont="1" applyFill="1" applyBorder="1" applyAlignment="1" applyProtection="1">
      <alignment vertical="center"/>
      <protection locked="0"/>
    </xf>
    <xf numFmtId="167" fontId="55" fillId="57" borderId="252" xfId="3" applyNumberFormat="1" applyFont="1" applyFill="1" applyBorder="1" applyAlignment="1" applyProtection="1">
      <alignment vertical="center"/>
      <protection locked="0"/>
    </xf>
    <xf numFmtId="167" fontId="55" fillId="28" borderId="252" xfId="3" applyNumberFormat="1" applyFont="1" applyFill="1" applyBorder="1" applyAlignment="1" applyProtection="1">
      <alignment vertical="center"/>
      <protection locked="0"/>
    </xf>
    <xf numFmtId="167" fontId="55" fillId="61" borderId="304" xfId="3" applyNumberFormat="1" applyFont="1" applyFill="1" applyBorder="1" applyAlignment="1" applyProtection="1">
      <alignment vertical="center"/>
      <protection locked="0"/>
    </xf>
    <xf numFmtId="167" fontId="55" fillId="26" borderId="252" xfId="3" applyNumberFormat="1" applyFont="1" applyFill="1" applyBorder="1" applyAlignment="1" applyProtection="1">
      <alignment horizontal="right" vertical="center"/>
      <protection locked="0"/>
    </xf>
    <xf numFmtId="167" fontId="55" fillId="60" borderId="252" xfId="3" applyNumberFormat="1" applyFont="1" applyFill="1" applyBorder="1" applyAlignment="1" applyProtection="1">
      <alignment horizontal="right" vertical="center"/>
      <protection locked="0"/>
    </xf>
    <xf numFmtId="167" fontId="55" fillId="57" borderId="252" xfId="3" applyNumberFormat="1" applyFont="1" applyFill="1" applyBorder="1" applyAlignment="1" applyProtection="1">
      <alignment horizontal="right" vertical="center"/>
      <protection locked="0"/>
    </xf>
    <xf numFmtId="167" fontId="55" fillId="28" borderId="252" xfId="3" applyNumberFormat="1" applyFont="1" applyFill="1" applyBorder="1" applyAlignment="1" applyProtection="1">
      <alignment horizontal="right" vertical="center"/>
      <protection locked="0"/>
    </xf>
    <xf numFmtId="0" fontId="55" fillId="0" borderId="297" xfId="25" applyBorder="1" applyAlignment="1" applyProtection="1">
      <alignment wrapText="1"/>
      <protection locked="0"/>
    </xf>
    <xf numFmtId="167" fontId="55" fillId="26" borderId="252" xfId="3" applyNumberFormat="1" applyFont="1" applyFill="1" applyBorder="1" applyProtection="1">
      <protection locked="0"/>
    </xf>
    <xf numFmtId="167" fontId="55" fillId="60" borderId="252" xfId="3" applyNumberFormat="1" applyFont="1" applyFill="1" applyBorder="1" applyProtection="1">
      <protection locked="0"/>
    </xf>
    <xf numFmtId="167" fontId="55" fillId="57" borderId="252" xfId="3" applyNumberFormat="1" applyFont="1" applyFill="1" applyBorder="1" applyAlignment="1" applyProtection="1">
      <alignment horizontal="right"/>
      <protection locked="0"/>
    </xf>
    <xf numFmtId="167" fontId="55" fillId="28" borderId="252" xfId="3" applyNumberFormat="1" applyFont="1" applyFill="1" applyBorder="1" applyAlignment="1" applyProtection="1">
      <alignment horizontal="right"/>
      <protection locked="0"/>
    </xf>
    <xf numFmtId="167" fontId="55" fillId="61" borderId="304" xfId="3" applyNumberFormat="1" applyFont="1" applyFill="1" applyBorder="1" applyProtection="1">
      <protection locked="0"/>
    </xf>
    <xf numFmtId="0" fontId="55" fillId="0" borderId="310" xfId="25" applyBorder="1" applyAlignment="1" applyProtection="1">
      <alignment vertical="center" wrapText="1"/>
      <protection locked="0"/>
    </xf>
    <xf numFmtId="167" fontId="55" fillId="26" borderId="294" xfId="3" applyNumberFormat="1" applyFont="1" applyFill="1" applyBorder="1" applyAlignment="1" applyProtection="1">
      <alignment vertical="center"/>
      <protection locked="0"/>
    </xf>
    <xf numFmtId="167" fontId="55" fillId="60" borderId="294" xfId="3" applyNumberFormat="1" applyFont="1" applyFill="1" applyBorder="1" applyAlignment="1" applyProtection="1">
      <alignment vertical="center"/>
      <protection locked="0"/>
    </xf>
    <xf numFmtId="167" fontId="55" fillId="57" borderId="294" xfId="3" applyNumberFormat="1" applyFont="1" applyFill="1" applyBorder="1" applyAlignment="1" applyProtection="1">
      <alignment vertical="center"/>
      <protection locked="0"/>
    </xf>
    <xf numFmtId="167" fontId="55" fillId="28" borderId="294" xfId="3" applyNumberFormat="1" applyFont="1" applyFill="1" applyBorder="1" applyAlignment="1" applyProtection="1">
      <alignment horizontal="right" vertical="center"/>
      <protection locked="0"/>
    </xf>
    <xf numFmtId="167" fontId="55" fillId="61" borderId="295" xfId="3" applyNumberFormat="1" applyFont="1" applyFill="1" applyBorder="1" applyAlignment="1" applyProtection="1">
      <alignment vertical="center"/>
      <protection locked="0"/>
    </xf>
    <xf numFmtId="0" fontId="33" fillId="0" borderId="284" xfId="0" applyFont="1" applyBorder="1" applyAlignment="1" applyProtection="1">
      <alignment horizontal="left" vertical="center" wrapText="1"/>
      <protection locked="0"/>
    </xf>
    <xf numFmtId="167" fontId="33" fillId="0" borderId="332" xfId="3" applyNumberFormat="1" applyFont="1" applyFill="1" applyBorder="1" applyAlignment="1" applyProtection="1">
      <alignment vertical="center"/>
      <protection locked="0"/>
    </xf>
    <xf numFmtId="167" fontId="33" fillId="0" borderId="256" xfId="3" applyNumberFormat="1" applyFont="1" applyFill="1" applyBorder="1" applyAlignment="1" applyProtection="1">
      <alignment vertical="center"/>
      <protection locked="0"/>
    </xf>
    <xf numFmtId="167" fontId="33" fillId="0" borderId="253" xfId="3" applyNumberFormat="1" applyFont="1" applyFill="1" applyBorder="1" applyAlignment="1" applyProtection="1">
      <alignment vertical="center"/>
      <protection locked="0"/>
    </xf>
    <xf numFmtId="167" fontId="33" fillId="0" borderId="333" xfId="3" applyNumberFormat="1" applyFont="1" applyFill="1" applyBorder="1" applyAlignment="1" applyProtection="1">
      <alignment vertical="center"/>
      <protection locked="0"/>
    </xf>
    <xf numFmtId="167" fontId="33" fillId="0" borderId="334" xfId="3" applyNumberFormat="1" applyFont="1" applyFill="1" applyBorder="1" applyAlignment="1" applyProtection="1">
      <alignment vertical="center"/>
      <protection locked="0"/>
    </xf>
    <xf numFmtId="167" fontId="33" fillId="0" borderId="251" xfId="3" applyNumberFormat="1" applyFont="1" applyFill="1" applyBorder="1" applyAlignment="1" applyProtection="1">
      <alignment vertical="center"/>
      <protection locked="0"/>
    </xf>
    <xf numFmtId="167" fontId="33" fillId="0" borderId="260" xfId="3" applyNumberFormat="1" applyFont="1" applyFill="1" applyBorder="1" applyAlignment="1" applyProtection="1">
      <alignment vertical="center"/>
      <protection locked="0"/>
    </xf>
    <xf numFmtId="167" fontId="33" fillId="0" borderId="261" xfId="3" applyNumberFormat="1" applyFont="1" applyFill="1" applyBorder="1" applyAlignment="1" applyProtection="1">
      <alignment vertical="center"/>
      <protection locked="0"/>
    </xf>
    <xf numFmtId="167" fontId="33" fillId="0" borderId="257" xfId="3" applyNumberFormat="1" applyFont="1" applyFill="1" applyBorder="1" applyAlignment="1" applyProtection="1">
      <alignment vertical="center"/>
      <protection locked="0"/>
    </xf>
    <xf numFmtId="0" fontId="34" fillId="7" borderId="291" xfId="0" applyFont="1" applyFill="1" applyBorder="1" applyAlignment="1" applyProtection="1">
      <alignment horizontal="left" vertical="center" wrapText="1"/>
      <protection locked="0"/>
    </xf>
    <xf numFmtId="167" fontId="34" fillId="0" borderId="335" xfId="3" applyNumberFormat="1" applyFont="1" applyFill="1" applyBorder="1" applyAlignment="1" applyProtection="1">
      <alignment vertical="center"/>
      <protection locked="0"/>
    </xf>
    <xf numFmtId="167" fontId="34" fillId="0" borderId="313" xfId="3" applyNumberFormat="1" applyFont="1" applyFill="1" applyBorder="1" applyAlignment="1" applyProtection="1">
      <alignment vertical="center"/>
      <protection locked="0"/>
    </xf>
    <xf numFmtId="167" fontId="34" fillId="0" borderId="309" xfId="3" applyNumberFormat="1" applyFont="1" applyFill="1" applyBorder="1" applyAlignment="1" applyProtection="1">
      <alignment vertical="center"/>
      <protection locked="0"/>
    </xf>
    <xf numFmtId="167" fontId="34" fillId="0" borderId="336" xfId="3" applyNumberFormat="1" applyFont="1" applyFill="1" applyBorder="1" applyAlignment="1" applyProtection="1">
      <alignment vertical="center"/>
      <protection locked="0"/>
    </xf>
    <xf numFmtId="167" fontId="34" fillId="0" borderId="337" xfId="3" applyNumberFormat="1" applyFont="1" applyFill="1" applyBorder="1" applyAlignment="1" applyProtection="1">
      <alignment vertical="center"/>
      <protection locked="0"/>
    </xf>
    <xf numFmtId="167" fontId="34" fillId="0" borderId="295" xfId="3" applyNumberFormat="1" applyFont="1" applyFill="1" applyBorder="1" applyAlignment="1" applyProtection="1">
      <alignment vertical="center"/>
      <protection locked="0"/>
    </xf>
    <xf numFmtId="0" fontId="33" fillId="0" borderId="284" xfId="0" applyFont="1" applyBorder="1" applyAlignment="1" applyProtection="1">
      <alignment horizontal="center" vertical="center" wrapText="1"/>
      <protection locked="0"/>
    </xf>
    <xf numFmtId="167" fontId="33" fillId="0" borderId="332" xfId="3" applyNumberFormat="1" applyFont="1" applyFill="1" applyBorder="1" applyAlignment="1" applyProtection="1">
      <alignment horizontal="center" vertical="center" wrapText="1"/>
      <protection locked="0"/>
    </xf>
    <xf numFmtId="167" fontId="33" fillId="0" borderId="256" xfId="3" applyNumberFormat="1" applyFont="1" applyFill="1" applyBorder="1" applyAlignment="1" applyProtection="1">
      <alignment horizontal="center" vertical="center" wrapText="1"/>
      <protection locked="0"/>
    </xf>
    <xf numFmtId="167" fontId="33" fillId="0" borderId="333" xfId="3" applyNumberFormat="1" applyFont="1" applyFill="1" applyBorder="1" applyAlignment="1" applyProtection="1">
      <alignment horizontal="center" vertical="center" wrapText="1"/>
      <protection locked="0"/>
    </xf>
    <xf numFmtId="167" fontId="33" fillId="0" borderId="260" xfId="3" applyNumberFormat="1" applyFont="1" applyFill="1" applyBorder="1" applyAlignment="1" applyProtection="1">
      <alignment horizontal="center" vertical="center" wrapText="1"/>
      <protection locked="0"/>
    </xf>
    <xf numFmtId="0" fontId="33" fillId="0" borderId="338" xfId="26" applyFont="1" applyBorder="1" applyAlignment="1" applyProtection="1">
      <alignment horizontal="center" vertical="center"/>
      <protection locked="0"/>
    </xf>
    <xf numFmtId="0" fontId="33" fillId="0" borderId="286" xfId="0" applyFont="1" applyBorder="1" applyAlignment="1" applyProtection="1">
      <alignment horizontal="center" vertical="center" wrapText="1"/>
      <protection locked="0"/>
    </xf>
    <xf numFmtId="167" fontId="33" fillId="0" borderId="339" xfId="3" applyNumberFormat="1" applyFont="1" applyFill="1" applyBorder="1" applyAlignment="1" applyProtection="1">
      <alignment vertical="center"/>
      <protection locked="0"/>
    </xf>
    <xf numFmtId="167" fontId="33" fillId="0" borderId="278" xfId="3" applyNumberFormat="1" applyFont="1" applyFill="1" applyBorder="1" applyAlignment="1" applyProtection="1">
      <alignment vertical="center"/>
      <protection locked="0"/>
    </xf>
    <xf numFmtId="167" fontId="33" fillId="0" borderId="288" xfId="3" applyNumberFormat="1" applyFont="1" applyFill="1" applyBorder="1" applyAlignment="1" applyProtection="1">
      <alignment vertical="center"/>
      <protection locked="0"/>
    </xf>
    <xf numFmtId="167" fontId="33" fillId="0" borderId="340" xfId="3" applyNumberFormat="1" applyFont="1" applyFill="1" applyBorder="1" applyAlignment="1" applyProtection="1">
      <alignment vertical="center"/>
      <protection locked="0"/>
    </xf>
    <xf numFmtId="167" fontId="33" fillId="0" borderId="341" xfId="3" applyNumberFormat="1" applyFont="1" applyFill="1" applyBorder="1" applyAlignment="1" applyProtection="1">
      <alignment vertical="center"/>
      <protection locked="0"/>
    </xf>
    <xf numFmtId="167" fontId="33" fillId="0" borderId="287" xfId="3" applyNumberFormat="1" applyFont="1" applyFill="1" applyBorder="1" applyAlignment="1" applyProtection="1">
      <alignment vertical="center"/>
      <protection locked="0"/>
    </xf>
    <xf numFmtId="0" fontId="7" fillId="4" borderId="342" xfId="0" applyFont="1" applyFill="1" applyBorder="1" applyAlignment="1" applyProtection="1">
      <alignment horizontal="left" vertical="top" wrapText="1"/>
      <protection locked="0"/>
    </xf>
    <xf numFmtId="0" fontId="17" fillId="0" borderId="343" xfId="0" applyFont="1" applyBorder="1" applyAlignment="1" applyProtection="1">
      <alignment vertical="top"/>
      <protection locked="0"/>
    </xf>
    <xf numFmtId="0" fontId="3" fillId="0" borderId="344" xfId="0" applyFont="1" applyBorder="1" applyAlignment="1" applyProtection="1">
      <alignment horizontal="center"/>
      <protection locked="0"/>
    </xf>
    <xf numFmtId="0" fontId="0" fillId="0" borderId="344" xfId="0" applyBorder="1" applyProtection="1">
      <protection locked="0"/>
    </xf>
    <xf numFmtId="0" fontId="0" fillId="0" borderId="344" xfId="0" applyBorder="1" applyAlignment="1" applyProtection="1">
      <alignment horizontal="center"/>
      <protection locked="0"/>
    </xf>
    <xf numFmtId="0" fontId="0" fillId="0" borderId="345" xfId="0" applyBorder="1" applyAlignment="1" applyProtection="1">
      <alignment horizontal="center"/>
      <protection locked="0"/>
    </xf>
    <xf numFmtId="0" fontId="34" fillId="4" borderId="342" xfId="0" applyFont="1" applyFill="1" applyBorder="1" applyAlignment="1" applyProtection="1">
      <alignment horizontal="left" vertical="top" wrapText="1"/>
      <protection locked="0"/>
    </xf>
    <xf numFmtId="0" fontId="15" fillId="0" borderId="343" xfId="0" applyFont="1" applyBorder="1" applyAlignment="1" applyProtection="1">
      <alignment vertical="top"/>
      <protection locked="0"/>
    </xf>
    <xf numFmtId="0" fontId="18" fillId="0" borderId="344" xfId="0" applyFont="1" applyBorder="1" applyAlignment="1" applyProtection="1">
      <alignment horizontal="center"/>
      <protection locked="0"/>
    </xf>
    <xf numFmtId="0" fontId="32" fillId="0" borderId="344" xfId="0" applyFont="1" applyBorder="1" applyProtection="1">
      <protection locked="0"/>
    </xf>
    <xf numFmtId="0" fontId="32" fillId="0" borderId="344" xfId="0" applyFont="1" applyBorder="1" applyAlignment="1" applyProtection="1">
      <alignment horizontal="center"/>
      <protection locked="0"/>
    </xf>
    <xf numFmtId="0" fontId="32" fillId="0" borderId="345" xfId="0" applyFont="1" applyBorder="1" applyAlignment="1" applyProtection="1">
      <alignment horizontal="center"/>
      <protection locked="0"/>
    </xf>
    <xf numFmtId="0" fontId="34" fillId="6" borderId="342" xfId="0" applyFont="1" applyFill="1" applyBorder="1" applyAlignment="1" applyProtection="1">
      <alignment horizontal="left" vertical="top" wrapText="1"/>
      <protection locked="0"/>
    </xf>
    <xf numFmtId="0" fontId="5" fillId="34" borderId="346" xfId="0" applyFont="1" applyFill="1" applyBorder="1" applyAlignment="1" applyProtection="1">
      <alignment horizontal="left"/>
      <protection locked="0"/>
    </xf>
    <xf numFmtId="0" fontId="0" fillId="34" borderId="347" xfId="0" applyFill="1" applyBorder="1" applyAlignment="1" applyProtection="1">
      <alignment horizontal="center"/>
      <protection locked="0"/>
    </xf>
    <xf numFmtId="0" fontId="21" fillId="2" borderId="348" xfId="0" applyFont="1" applyFill="1" applyBorder="1" applyAlignment="1" applyProtection="1">
      <alignment wrapText="1"/>
      <protection locked="0"/>
    </xf>
    <xf numFmtId="0" fontId="21" fillId="4" borderId="348" xfId="0" applyFont="1" applyFill="1" applyBorder="1" applyAlignment="1" applyProtection="1">
      <alignment horizontal="center" wrapText="1"/>
      <protection locked="0"/>
    </xf>
    <xf numFmtId="0" fontId="21" fillId="2" borderId="348" xfId="0" applyFont="1" applyFill="1" applyBorder="1" applyAlignment="1" applyProtection="1">
      <alignment horizontal="center" wrapText="1"/>
      <protection locked="0"/>
    </xf>
    <xf numFmtId="0" fontId="21" fillId="9" borderId="348" xfId="0" applyFont="1" applyFill="1" applyBorder="1" applyAlignment="1" applyProtection="1">
      <alignment wrapText="1"/>
      <protection locked="0"/>
    </xf>
    <xf numFmtId="0" fontId="22" fillId="0" borderId="348" xfId="0" applyFont="1" applyBorder="1" applyAlignment="1" applyProtection="1">
      <alignment horizontal="center" wrapText="1"/>
      <protection locked="0"/>
    </xf>
    <xf numFmtId="0" fontId="22" fillId="0" borderId="348" xfId="0" applyFont="1" applyBorder="1" applyAlignment="1" applyProtection="1">
      <alignment wrapText="1"/>
      <protection locked="0"/>
    </xf>
    <xf numFmtId="0" fontId="12" fillId="0" borderId="349" xfId="2" applyFont="1" applyBorder="1" applyAlignment="1">
      <alignment horizontal="left" vertical="center" wrapText="1"/>
    </xf>
    <xf numFmtId="0" fontId="22" fillId="0" borderId="350" xfId="0" applyFont="1" applyBorder="1" applyAlignment="1" applyProtection="1">
      <alignment horizontal="center"/>
      <protection locked="0"/>
    </xf>
    <xf numFmtId="0" fontId="22" fillId="0" borderId="351" xfId="0" applyFont="1" applyBorder="1" applyAlignment="1" applyProtection="1">
      <alignment horizontal="center"/>
      <protection locked="0"/>
    </xf>
    <xf numFmtId="0" fontId="53" fillId="6" borderId="253" xfId="0" applyFont="1" applyFill="1" applyBorder="1" applyAlignment="1" applyProtection="1">
      <alignment horizontal="left"/>
      <protection locked="0"/>
    </xf>
    <xf numFmtId="0" fontId="32" fillId="34" borderId="256" xfId="0" applyFont="1" applyFill="1" applyBorder="1" applyAlignment="1" applyProtection="1">
      <alignment horizontal="center"/>
      <protection locked="0"/>
    </xf>
    <xf numFmtId="0" fontId="9" fillId="2" borderId="352" xfId="0" applyFont="1" applyFill="1" applyBorder="1" applyAlignment="1" applyProtection="1">
      <alignment vertical="top" wrapText="1"/>
      <protection locked="0"/>
    </xf>
    <xf numFmtId="0" fontId="9" fillId="4" borderId="352" xfId="0" applyFont="1" applyFill="1" applyBorder="1" applyAlignment="1" applyProtection="1">
      <alignment horizontal="center" vertical="top" wrapText="1"/>
      <protection locked="0"/>
    </xf>
    <xf numFmtId="0" fontId="9" fillId="2" borderId="352" xfId="0" applyFont="1" applyFill="1" applyBorder="1" applyAlignment="1" applyProtection="1">
      <alignment horizontal="center" vertical="top" wrapText="1"/>
      <protection locked="0"/>
    </xf>
    <xf numFmtId="0" fontId="9" fillId="2" borderId="353" xfId="0" applyFont="1" applyFill="1" applyBorder="1" applyAlignment="1" applyProtection="1">
      <alignment horizontal="center" vertical="top" wrapText="1"/>
      <protection locked="0"/>
    </xf>
    <xf numFmtId="0" fontId="9" fillId="9" borderId="352" xfId="0" applyFont="1" applyFill="1" applyBorder="1" applyAlignment="1" applyProtection="1">
      <alignment vertical="top" wrapText="1"/>
      <protection locked="0"/>
    </xf>
    <xf numFmtId="0" fontId="12" fillId="0" borderId="253" xfId="0" applyFont="1" applyBorder="1" applyAlignment="1" applyProtection="1">
      <alignment horizontal="center" vertical="top" wrapText="1"/>
      <protection locked="0"/>
    </xf>
    <xf numFmtId="0" fontId="12" fillId="0" borderId="254" xfId="0" applyFont="1" applyBorder="1" applyAlignment="1" applyProtection="1">
      <alignment vertical="top" wrapText="1"/>
      <protection locked="0"/>
    </xf>
    <xf numFmtId="0" fontId="12" fillId="0" borderId="254" xfId="0" applyFont="1" applyBorder="1" applyAlignment="1" applyProtection="1">
      <alignment horizontal="center" vertical="top" wrapText="1"/>
      <protection locked="0"/>
    </xf>
    <xf numFmtId="0" fontId="12" fillId="0" borderId="255" xfId="0" applyFont="1" applyBorder="1" applyAlignment="1" applyProtection="1">
      <alignment horizontal="center" vertical="top" wrapText="1"/>
      <protection locked="0"/>
    </xf>
    <xf numFmtId="0" fontId="12" fillId="0" borderId="352" xfId="0" applyFont="1" applyBorder="1" applyAlignment="1" applyProtection="1">
      <alignment vertical="top" wrapText="1"/>
      <protection locked="0"/>
    </xf>
    <xf numFmtId="0" fontId="12" fillId="0" borderId="352" xfId="0" applyFont="1" applyBorder="1" applyAlignment="1" applyProtection="1">
      <alignment horizontal="center" vertical="top" wrapText="1"/>
      <protection locked="0"/>
    </xf>
    <xf numFmtId="0" fontId="12" fillId="0" borderId="353" xfId="0" applyFont="1" applyBorder="1" applyAlignment="1" applyProtection="1">
      <alignment horizontal="center" vertical="top" wrapText="1"/>
      <protection locked="0"/>
    </xf>
    <xf numFmtId="0" fontId="12" fillId="59" borderId="352" xfId="0" applyFont="1" applyFill="1" applyBorder="1" applyAlignment="1" applyProtection="1">
      <alignment vertical="top" wrapText="1"/>
      <protection locked="0"/>
    </xf>
    <xf numFmtId="0" fontId="12" fillId="0" borderId="354" xfId="2" applyFont="1" applyBorder="1" applyAlignment="1">
      <alignment horizontal="center" vertical="center" wrapText="1"/>
    </xf>
    <xf numFmtId="0" fontId="9" fillId="0" borderId="354" xfId="2" applyFont="1" applyBorder="1" applyAlignment="1">
      <alignment horizontal="left" vertical="center" wrapText="1"/>
    </xf>
    <xf numFmtId="0" fontId="12" fillId="0" borderId="355" xfId="2" applyFont="1" applyBorder="1" applyAlignment="1">
      <alignment horizontal="center" vertical="center" wrapText="1"/>
    </xf>
    <xf numFmtId="0" fontId="12" fillId="56" borderId="354" xfId="2" applyFont="1" applyFill="1" applyBorder="1" applyAlignment="1">
      <alignment horizontal="left" vertical="center" wrapText="1"/>
    </xf>
    <xf numFmtId="0" fontId="9" fillId="4" borderId="352" xfId="0" applyFont="1" applyFill="1" applyBorder="1" applyAlignment="1" applyProtection="1">
      <alignment wrapText="1"/>
      <protection locked="0"/>
    </xf>
    <xf numFmtId="0" fontId="12" fillId="0" borderId="354" xfId="0" applyFont="1" applyBorder="1" applyAlignment="1">
      <alignment horizontal="left" vertical="center" wrapText="1"/>
    </xf>
    <xf numFmtId="0" fontId="12" fillId="0" borderId="354" xfId="0" applyFont="1" applyBorder="1" applyAlignment="1">
      <alignment horizontal="center" vertical="center" wrapText="1"/>
    </xf>
    <xf numFmtId="0" fontId="12" fillId="0" borderId="356" xfId="0" applyFont="1" applyBorder="1" applyAlignment="1">
      <alignment horizontal="center" vertical="center" wrapText="1"/>
    </xf>
    <xf numFmtId="0" fontId="12" fillId="0" borderId="357" xfId="2" applyFont="1" applyBorder="1" applyAlignment="1">
      <alignment horizontal="left" vertical="center" wrapText="1"/>
    </xf>
    <xf numFmtId="0" fontId="12" fillId="0" borderId="357" xfId="2" applyFont="1" applyBorder="1" applyAlignment="1">
      <alignment horizontal="center" vertical="center" wrapText="1"/>
    </xf>
    <xf numFmtId="0" fontId="12" fillId="0" borderId="358" xfId="2" applyFont="1" applyBorder="1" applyAlignment="1">
      <alignment horizontal="center" vertical="center" wrapText="1"/>
    </xf>
    <xf numFmtId="0" fontId="2" fillId="26" borderId="359" xfId="0" applyFont="1" applyFill="1" applyBorder="1"/>
    <xf numFmtId="166" fontId="0" fillId="0" borderId="353" xfId="31" applyNumberFormat="1" applyFont="1" applyBorder="1"/>
    <xf numFmtId="166" fontId="2" fillId="26" borderId="353" xfId="31" applyNumberFormat="1" applyFont="1" applyFill="1" applyBorder="1"/>
    <xf numFmtId="0" fontId="2" fillId="44" borderId="359" xfId="0" applyFont="1" applyFill="1" applyBorder="1"/>
    <xf numFmtId="166" fontId="2" fillId="44" borderId="353" xfId="31" applyNumberFormat="1" applyFont="1" applyFill="1" applyBorder="1"/>
    <xf numFmtId="0" fontId="2" fillId="42" borderId="359" xfId="0" applyFont="1" applyFill="1" applyBorder="1"/>
    <xf numFmtId="166" fontId="2" fillId="42" borderId="353" xfId="31" applyNumberFormat="1" applyFont="1" applyFill="1" applyBorder="1"/>
    <xf numFmtId="0" fontId="2" fillId="60" borderId="359" xfId="0" applyFont="1" applyFill="1" applyBorder="1"/>
    <xf numFmtId="0" fontId="54" fillId="34" borderId="294" xfId="27" applyFont="1" applyFill="1" applyBorder="1" applyAlignment="1" applyProtection="1">
      <alignment vertical="center"/>
      <protection locked="0"/>
    </xf>
    <xf numFmtId="1" fontId="54" fillId="34" borderId="294" xfId="27" applyNumberFormat="1" applyFont="1" applyFill="1" applyBorder="1" applyAlignment="1" applyProtection="1">
      <alignment vertical="center"/>
      <protection locked="0"/>
    </xf>
    <xf numFmtId="3" fontId="12" fillId="34" borderId="294" xfId="27" applyNumberFormat="1" applyFont="1" applyFill="1" applyBorder="1" applyAlignment="1" applyProtection="1">
      <alignment vertical="center"/>
      <protection locked="0"/>
    </xf>
    <xf numFmtId="0" fontId="17" fillId="0" borderId="360" xfId="2" applyFont="1" applyBorder="1" applyAlignment="1" applyProtection="1">
      <alignment horizontal="left" vertical="center"/>
      <protection locked="0"/>
    </xf>
    <xf numFmtId="0" fontId="3" fillId="6" borderId="294" xfId="27" applyFill="1" applyBorder="1" applyAlignment="1" applyProtection="1">
      <alignment vertical="center"/>
      <protection locked="0"/>
    </xf>
    <xf numFmtId="1" fontId="3" fillId="6" borderId="294" xfId="27" applyNumberFormat="1" applyFill="1" applyBorder="1" applyAlignment="1" applyProtection="1">
      <alignment vertical="center"/>
      <protection locked="0"/>
    </xf>
    <xf numFmtId="3" fontId="22" fillId="6" borderId="294" xfId="27" applyNumberFormat="1" applyFont="1" applyFill="1" applyBorder="1" applyAlignment="1" applyProtection="1">
      <alignment vertical="center"/>
      <protection locked="0"/>
    </xf>
    <xf numFmtId="0" fontId="87" fillId="0" borderId="359" xfId="28" applyFont="1" applyBorder="1" applyAlignment="1" applyProtection="1">
      <protection locked="0"/>
    </xf>
    <xf numFmtId="0" fontId="106" fillId="25" borderId="353" xfId="28" applyFont="1" applyFill="1" applyBorder="1" applyAlignment="1" applyProtection="1">
      <protection locked="0"/>
    </xf>
    <xf numFmtId="3" fontId="107" fillId="0" borderId="353" xfId="0" applyNumberFormat="1" applyFont="1" applyBorder="1"/>
    <xf numFmtId="0" fontId="87" fillId="0" borderId="310" xfId="28" applyFont="1" applyBorder="1" applyAlignment="1" applyProtection="1">
      <protection locked="0"/>
    </xf>
    <xf numFmtId="0" fontId="108" fillId="0" borderId="294" xfId="28" applyFont="1" applyBorder="1" applyAlignment="1" applyProtection="1">
      <protection locked="0"/>
    </xf>
    <xf numFmtId="0" fontId="108" fillId="0" borderId="294" xfId="28" applyFont="1" applyBorder="1" applyAlignment="1" applyProtection="1">
      <alignment horizontal="left" vertical="center" wrapText="1"/>
      <protection locked="0"/>
    </xf>
    <xf numFmtId="0" fontId="87" fillId="0" borderId="294" xfId="28" applyFont="1" applyBorder="1" applyAlignment="1" applyProtection="1">
      <protection locked="0"/>
    </xf>
    <xf numFmtId="0" fontId="87" fillId="0" borderId="295" xfId="28" applyFont="1" applyBorder="1" applyAlignment="1" applyProtection="1">
      <protection locked="0"/>
    </xf>
    <xf numFmtId="166" fontId="78" fillId="6" borderId="361" xfId="3" applyNumberFormat="1" applyFont="1" applyFill="1" applyBorder="1"/>
    <xf numFmtId="43" fontId="78" fillId="0" borderId="361" xfId="3" applyFont="1" applyBorder="1"/>
    <xf numFmtId="166" fontId="78" fillId="0" borderId="353" xfId="3" applyNumberFormat="1" applyFont="1" applyBorder="1"/>
    <xf numFmtId="166" fontId="78" fillId="0" borderId="359" xfId="3" applyNumberFormat="1" applyFont="1" applyBorder="1"/>
    <xf numFmtId="0" fontId="124" fillId="6" borderId="310" xfId="0" applyFont="1" applyFill="1" applyBorder="1"/>
    <xf numFmtId="166" fontId="124" fillId="6" borderId="294" xfId="2" applyNumberFormat="1" applyFont="1" applyFill="1" applyBorder="1" applyAlignment="1" applyProtection="1">
      <alignment horizontal="center"/>
      <protection locked="0"/>
    </xf>
    <xf numFmtId="166" fontId="77" fillId="0" borderId="294" xfId="3" applyNumberFormat="1" applyFont="1" applyBorder="1"/>
    <xf numFmtId="166" fontId="124" fillId="6" borderId="295" xfId="0" applyNumberFormat="1" applyFont="1" applyFill="1" applyBorder="1"/>
    <xf numFmtId="0" fontId="83" fillId="27" borderId="360" xfId="0" applyFont="1" applyFill="1" applyBorder="1" applyAlignment="1">
      <alignment vertical="center"/>
    </xf>
    <xf numFmtId="0" fontId="83" fillId="28" borderId="360" xfId="0" applyFont="1" applyFill="1" applyBorder="1" applyAlignment="1">
      <alignment vertical="center"/>
    </xf>
    <xf numFmtId="0" fontId="86" fillId="0" borderId="359" xfId="0" applyFont="1" applyBorder="1" applyAlignment="1">
      <alignment vertical="center"/>
    </xf>
    <xf numFmtId="3" fontId="84" fillId="29" borderId="353" xfId="0" applyNumberFormat="1" applyFont="1" applyFill="1" applyBorder="1" applyAlignment="1">
      <alignment vertical="center"/>
    </xf>
    <xf numFmtId="3" fontId="84" fillId="0" borderId="353" xfId="0" applyNumberFormat="1" applyFont="1" applyBorder="1" applyAlignment="1">
      <alignment vertical="center"/>
    </xf>
    <xf numFmtId="0" fontId="83" fillId="0" borderId="360" xfId="0" applyFont="1" applyBorder="1" applyAlignment="1">
      <alignment vertical="center"/>
    </xf>
    <xf numFmtId="0" fontId="83" fillId="29" borderId="310" xfId="0" applyFont="1" applyFill="1" applyBorder="1" applyAlignment="1">
      <alignment vertical="center"/>
    </xf>
    <xf numFmtId="3" fontId="83" fillId="29" borderId="294" xfId="0" applyNumberFormat="1" applyFont="1" applyFill="1" applyBorder="1" applyAlignment="1">
      <alignment vertical="center"/>
    </xf>
    <xf numFmtId="3" fontId="84" fillId="29" borderId="294" xfId="0" applyNumberFormat="1" applyFont="1" applyFill="1" applyBorder="1" applyAlignment="1">
      <alignment vertical="center"/>
    </xf>
    <xf numFmtId="3" fontId="84" fillId="29" borderId="309" xfId="0" applyNumberFormat="1" applyFont="1" applyFill="1" applyBorder="1" applyAlignment="1">
      <alignment vertical="center"/>
    </xf>
    <xf numFmtId="3" fontId="84" fillId="29" borderId="295" xfId="0" applyNumberFormat="1" applyFont="1" applyFill="1" applyBorder="1" applyAlignment="1">
      <alignment vertical="center"/>
    </xf>
    <xf numFmtId="166" fontId="126" fillId="29" borderId="361" xfId="3" applyNumberFormat="1" applyFont="1" applyFill="1" applyBorder="1" applyAlignment="1">
      <alignment vertical="center"/>
    </xf>
    <xf numFmtId="43" fontId="126" fillId="0" borderId="361" xfId="3" applyFont="1" applyBorder="1" applyAlignment="1">
      <alignment vertical="center"/>
    </xf>
    <xf numFmtId="166" fontId="126" fillId="0" borderId="353" xfId="3" applyNumberFormat="1" applyFont="1" applyBorder="1" applyAlignment="1">
      <alignment vertical="center"/>
    </xf>
    <xf numFmtId="166" fontId="126" fillId="0" borderId="359" xfId="3" applyNumberFormat="1" applyFont="1" applyBorder="1" applyAlignment="1">
      <alignment vertical="center"/>
    </xf>
    <xf numFmtId="166" fontId="126" fillId="73" borderId="361" xfId="0" applyNumberFormat="1" applyFont="1" applyFill="1" applyBorder="1" applyAlignment="1">
      <alignment vertical="center"/>
    </xf>
    <xf numFmtId="166" fontId="120" fillId="29" borderId="361" xfId="3" applyNumberFormat="1" applyFont="1" applyFill="1" applyBorder="1" applyAlignment="1">
      <alignment vertical="center"/>
    </xf>
    <xf numFmtId="43" fontId="120" fillId="0" borderId="361" xfId="3" applyFont="1" applyBorder="1" applyAlignment="1">
      <alignment vertical="center"/>
    </xf>
    <xf numFmtId="166" fontId="120" fillId="0" borderId="353" xfId="3" applyNumberFormat="1" applyFont="1" applyBorder="1" applyAlignment="1">
      <alignment vertical="center"/>
    </xf>
    <xf numFmtId="166" fontId="120" fillId="0" borderId="359" xfId="3" applyNumberFormat="1" applyFont="1" applyBorder="1" applyAlignment="1">
      <alignment vertical="center"/>
    </xf>
    <xf numFmtId="0" fontId="125" fillId="51" borderId="305" xfId="18" applyFont="1" applyFill="1" applyBorder="1" applyAlignment="1">
      <alignment horizontal="center" vertical="center"/>
    </xf>
    <xf numFmtId="0" fontId="125" fillId="39" borderId="277" xfId="18" applyFont="1" applyFill="1" applyBorder="1" applyAlignment="1">
      <alignment horizontal="center" vertical="center"/>
    </xf>
    <xf numFmtId="0" fontId="125" fillId="42" borderId="277" xfId="18" applyFont="1" applyFill="1" applyBorder="1" applyAlignment="1">
      <alignment horizontal="center" vertical="center"/>
    </xf>
    <xf numFmtId="0" fontId="125" fillId="48" borderId="287" xfId="18" applyFont="1" applyFill="1" applyBorder="1" applyAlignment="1">
      <alignment horizontal="center" vertical="center"/>
    </xf>
    <xf numFmtId="0" fontId="125" fillId="51" borderId="278" xfId="18" applyFont="1" applyFill="1" applyBorder="1" applyAlignment="1">
      <alignment horizontal="center" vertical="center"/>
    </xf>
    <xf numFmtId="0" fontId="125" fillId="34" borderId="277" xfId="18" applyFont="1" applyFill="1" applyBorder="1" applyAlignment="1">
      <alignment horizontal="center" vertical="center"/>
    </xf>
    <xf numFmtId="0" fontId="125" fillId="49" borderId="288" xfId="18" applyFont="1" applyFill="1" applyBorder="1" applyAlignment="1">
      <alignment horizontal="center" vertical="center"/>
    </xf>
    <xf numFmtId="0" fontId="125" fillId="50" borderId="287" xfId="18" applyFont="1" applyFill="1" applyBorder="1" applyAlignment="1">
      <alignment horizontal="center" vertical="center"/>
    </xf>
    <xf numFmtId="0" fontId="103" fillId="0" borderId="360" xfId="18" applyFont="1" applyBorder="1" applyAlignment="1" applyProtection="1">
      <alignment horizontal="left" vertical="center"/>
      <protection locked="0"/>
    </xf>
    <xf numFmtId="166" fontId="96" fillId="0" borderId="359" xfId="29" applyNumberFormat="1" applyFont="1" applyBorder="1" applyAlignment="1" applyProtection="1">
      <alignment vertical="center"/>
      <protection locked="0"/>
    </xf>
    <xf numFmtId="166" fontId="96" fillId="48" borderId="353" xfId="29" applyNumberFormat="1" applyFont="1" applyFill="1" applyBorder="1" applyAlignment="1" applyProtection="1">
      <alignment vertical="center"/>
      <protection locked="0"/>
    </xf>
    <xf numFmtId="166" fontId="96" fillId="50" borderId="353" xfId="29" applyNumberFormat="1" applyFont="1" applyFill="1" applyBorder="1" applyAlignment="1" applyProtection="1">
      <alignment vertical="center"/>
      <protection locked="0"/>
    </xf>
    <xf numFmtId="0" fontId="21" fillId="0" borderId="360" xfId="18" applyFont="1" applyBorder="1" applyAlignment="1" applyProtection="1">
      <alignment horizontal="left" vertical="center"/>
      <protection locked="0"/>
    </xf>
    <xf numFmtId="166" fontId="22" fillId="0" borderId="359" xfId="29" applyNumberFormat="1" applyFont="1" applyBorder="1" applyAlignment="1" applyProtection="1">
      <alignment vertical="center"/>
      <protection locked="0"/>
    </xf>
    <xf numFmtId="166" fontId="22" fillId="48" borderId="353" xfId="29" applyNumberFormat="1" applyFont="1" applyFill="1" applyBorder="1" applyAlignment="1" applyProtection="1">
      <alignment vertical="center"/>
      <protection locked="0"/>
    </xf>
    <xf numFmtId="166" fontId="22" fillId="50" borderId="353" xfId="29" applyNumberFormat="1" applyFont="1" applyFill="1" applyBorder="1" applyAlignment="1" applyProtection="1">
      <alignment vertical="center"/>
      <protection locked="0"/>
    </xf>
    <xf numFmtId="166" fontId="22" fillId="0" borderId="359" xfId="29" applyNumberFormat="1" applyFont="1" applyBorder="1" applyAlignment="1" applyProtection="1">
      <alignment vertical="center"/>
    </xf>
    <xf numFmtId="166" fontId="22" fillId="48" borderId="353" xfId="29" applyNumberFormat="1" applyFont="1" applyFill="1" applyBorder="1" applyAlignment="1" applyProtection="1">
      <alignment vertical="center"/>
    </xf>
    <xf numFmtId="166" fontId="22" fillId="50" borderId="353" xfId="29" applyNumberFormat="1" applyFont="1" applyFill="1" applyBorder="1" applyAlignment="1" applyProtection="1">
      <alignment vertical="center"/>
    </xf>
    <xf numFmtId="0" fontId="125" fillId="0" borderId="360" xfId="18" applyFont="1" applyBorder="1" applyAlignment="1">
      <alignment horizontal="left" vertical="center"/>
    </xf>
    <xf numFmtId="166" fontId="126" fillId="0" borderId="359" xfId="29" applyNumberFormat="1" applyFont="1" applyFill="1" applyBorder="1" applyAlignment="1" applyProtection="1">
      <alignment vertical="center"/>
    </xf>
    <xf numFmtId="166" fontId="126" fillId="48" borderId="353" xfId="29" applyNumberFormat="1" applyFont="1" applyFill="1" applyBorder="1" applyAlignment="1" applyProtection="1">
      <alignment vertical="center"/>
    </xf>
    <xf numFmtId="0" fontId="125" fillId="0" borderId="360" xfId="30" applyFont="1" applyBorder="1" applyAlignment="1">
      <alignment horizontal="left" vertical="center"/>
    </xf>
    <xf numFmtId="167" fontId="125" fillId="51" borderId="305" xfId="30" applyNumberFormat="1" applyFont="1" applyFill="1" applyBorder="1" applyAlignment="1">
      <alignment horizontal="center" vertical="center"/>
    </xf>
    <xf numFmtId="167" fontId="125" fillId="39" borderId="277" xfId="30" applyNumberFormat="1" applyFont="1" applyFill="1" applyBorder="1" applyAlignment="1">
      <alignment horizontal="center" vertical="center"/>
    </xf>
    <xf numFmtId="167" fontId="125" fillId="42" borderId="277" xfId="30" applyNumberFormat="1" applyFont="1" applyFill="1" applyBorder="1" applyAlignment="1">
      <alignment horizontal="center" vertical="center"/>
    </xf>
    <xf numFmtId="167" fontId="125" fillId="47" borderId="287" xfId="30" applyNumberFormat="1" applyFont="1" applyFill="1" applyBorder="1" applyAlignment="1">
      <alignment horizontal="center" vertical="center"/>
    </xf>
    <xf numFmtId="167" fontId="125" fillId="51" borderId="278" xfId="18" applyNumberFormat="1" applyFont="1" applyFill="1" applyBorder="1" applyAlignment="1">
      <alignment horizontal="center" vertical="center"/>
    </xf>
    <xf numFmtId="167" fontId="125" fillId="47" borderId="288" xfId="30" applyNumberFormat="1" applyFont="1" applyFill="1" applyBorder="1" applyAlignment="1">
      <alignment horizontal="center" vertical="center"/>
    </xf>
    <xf numFmtId="167" fontId="125" fillId="34" borderId="277" xfId="30" applyNumberFormat="1" applyFont="1" applyFill="1" applyBorder="1" applyAlignment="1">
      <alignment horizontal="center" vertical="center"/>
    </xf>
    <xf numFmtId="167" fontId="126" fillId="0" borderId="359" xfId="29" applyNumberFormat="1" applyFont="1" applyFill="1" applyBorder="1" applyAlignment="1" applyProtection="1">
      <alignment vertical="center"/>
    </xf>
    <xf numFmtId="167" fontId="126" fillId="47" borderId="353" xfId="29" applyNumberFormat="1" applyFont="1" applyFill="1" applyBorder="1" applyAlignment="1" applyProtection="1">
      <alignment vertical="center"/>
    </xf>
    <xf numFmtId="0" fontId="125" fillId="52" borderId="360" xfId="18" applyFont="1" applyFill="1" applyBorder="1" applyAlignment="1">
      <alignment horizontal="center" vertical="center" wrapText="1"/>
    </xf>
    <xf numFmtId="167" fontId="126" fillId="55" borderId="362" xfId="29" applyNumberFormat="1" applyFont="1" applyFill="1" applyBorder="1" applyAlignment="1" applyProtection="1">
      <alignment vertical="center"/>
    </xf>
    <xf numFmtId="167" fontId="125" fillId="52" borderId="363" xfId="29" applyNumberFormat="1" applyFont="1" applyFill="1" applyBorder="1" applyAlignment="1" applyProtection="1">
      <alignment vertical="center"/>
    </xf>
    <xf numFmtId="167" fontId="125" fillId="52" borderId="363" xfId="29" applyNumberFormat="1" applyFont="1" applyFill="1" applyBorder="1" applyAlignment="1">
      <alignment vertical="center"/>
    </xf>
    <xf numFmtId="167" fontId="126" fillId="26" borderId="359" xfId="29" applyNumberFormat="1" applyFont="1" applyFill="1" applyBorder="1" applyAlignment="1" applyProtection="1">
      <alignment vertical="center"/>
    </xf>
    <xf numFmtId="0" fontId="125" fillId="52" borderId="291" xfId="18" applyFont="1" applyFill="1" applyBorder="1" applyAlignment="1">
      <alignment horizontal="center" vertical="center" wrapText="1"/>
    </xf>
    <xf numFmtId="167" fontId="126" fillId="55" borderId="364" xfId="29" applyNumberFormat="1" applyFont="1" applyFill="1" applyBorder="1" applyAlignment="1" applyProtection="1">
      <alignment vertical="center"/>
    </xf>
    <xf numFmtId="167" fontId="126" fillId="26" borderId="294" xfId="29" applyNumberFormat="1" applyFont="1" applyFill="1" applyBorder="1" applyAlignment="1" applyProtection="1">
      <alignment horizontal="left" vertical="center"/>
    </xf>
    <xf numFmtId="167" fontId="126" fillId="53" borderId="294" xfId="29" applyNumberFormat="1" applyFont="1" applyFill="1" applyBorder="1" applyAlignment="1" applyProtection="1">
      <alignment vertical="center"/>
    </xf>
    <xf numFmtId="167" fontId="126" fillId="54" borderId="294" xfId="29" applyNumberFormat="1" applyFont="1" applyFill="1" applyBorder="1" applyAlignment="1" applyProtection="1">
      <alignment vertical="center"/>
    </xf>
    <xf numFmtId="167" fontId="125" fillId="52" borderId="365" xfId="29" applyNumberFormat="1" applyFont="1" applyFill="1" applyBorder="1" applyAlignment="1" applyProtection="1">
      <alignment vertical="center"/>
    </xf>
    <xf numFmtId="167" fontId="126" fillId="26" borderId="294" xfId="29" applyNumberFormat="1" applyFont="1" applyFill="1" applyBorder="1" applyAlignment="1" applyProtection="1">
      <alignment vertical="center"/>
    </xf>
    <xf numFmtId="167" fontId="126" fillId="55" borderId="311" xfId="29" applyNumberFormat="1" applyFont="1" applyFill="1" applyBorder="1" applyAlignment="1" applyProtection="1">
      <alignment vertical="center"/>
    </xf>
    <xf numFmtId="167" fontId="126" fillId="26" borderId="310" xfId="29" applyNumberFormat="1" applyFont="1" applyFill="1" applyBorder="1" applyAlignment="1" applyProtection="1">
      <alignment vertical="center"/>
    </xf>
    <xf numFmtId="0" fontId="125" fillId="57" borderId="294" xfId="18" applyFont="1" applyFill="1" applyBorder="1" applyAlignment="1">
      <alignment horizontal="center" vertical="center" wrapText="1"/>
    </xf>
    <xf numFmtId="167" fontId="126" fillId="36" borderId="294" xfId="29" applyNumberFormat="1" applyFont="1" applyFill="1" applyBorder="1" applyAlignment="1" applyProtection="1">
      <alignment vertical="center"/>
    </xf>
    <xf numFmtId="167" fontId="126" fillId="56" borderId="294" xfId="29" applyNumberFormat="1" applyFont="1" applyFill="1" applyBorder="1" applyAlignment="1">
      <alignment vertical="center"/>
    </xf>
    <xf numFmtId="167" fontId="126" fillId="63" borderId="294" xfId="29" applyNumberFormat="1" applyFont="1" applyFill="1" applyBorder="1" applyAlignment="1" applyProtection="1">
      <alignment vertical="center"/>
    </xf>
    <xf numFmtId="0" fontId="2" fillId="26" borderId="359" xfId="0" applyFont="1" applyFill="1" applyBorder="1" applyAlignment="1">
      <alignment vertical="center"/>
    </xf>
    <xf numFmtId="0" fontId="2" fillId="26" borderId="353" xfId="0" applyFont="1" applyFill="1" applyBorder="1" applyAlignment="1">
      <alignment horizontal="right" vertical="center" wrapText="1"/>
    </xf>
    <xf numFmtId="0" fontId="89" fillId="0" borderId="359" xfId="0" applyFont="1" applyBorder="1" applyAlignment="1">
      <alignment vertical="center"/>
    </xf>
    <xf numFmtId="167" fontId="89" fillId="0" borderId="353" xfId="29" applyNumberFormat="1" applyFont="1" applyBorder="1" applyAlignment="1">
      <alignment vertical="center"/>
    </xf>
    <xf numFmtId="0" fontId="81" fillId="26" borderId="359" xfId="0" applyFont="1" applyFill="1" applyBorder="1" applyAlignment="1">
      <alignment vertical="center"/>
    </xf>
    <xf numFmtId="167" fontId="81" fillId="26" borderId="353" xfId="29" applyNumberFormat="1" applyFont="1" applyFill="1" applyBorder="1" applyAlignment="1">
      <alignment vertical="center"/>
    </xf>
    <xf numFmtId="0" fontId="89" fillId="0" borderId="359" xfId="0" applyFont="1" applyBorder="1" applyAlignment="1">
      <alignment vertical="center" wrapText="1"/>
    </xf>
    <xf numFmtId="0" fontId="129" fillId="26" borderId="359" xfId="0" applyFont="1" applyFill="1" applyBorder="1" applyAlignment="1">
      <alignment vertical="center" wrapText="1"/>
    </xf>
    <xf numFmtId="167" fontId="2" fillId="26" borderId="353" xfId="0" applyNumberFormat="1" applyFont="1" applyFill="1" applyBorder="1" applyAlignment="1">
      <alignment horizontal="right" vertical="center" wrapText="1"/>
    </xf>
    <xf numFmtId="0" fontId="0" fillId="0" borderId="359" xfId="0" applyBorder="1" applyAlignment="1">
      <alignment vertical="center"/>
    </xf>
    <xf numFmtId="167" fontId="1" fillId="0" borderId="353" xfId="29" applyNumberFormat="1" applyFont="1" applyBorder="1" applyAlignment="1">
      <alignment vertical="center"/>
    </xf>
    <xf numFmtId="167" fontId="2" fillId="26" borderId="353" xfId="29" applyNumberFormat="1" applyFont="1" applyFill="1" applyBorder="1" applyAlignment="1">
      <alignment vertical="center"/>
    </xf>
    <xf numFmtId="0" fontId="0" fillId="0" borderId="359" xfId="0" applyBorder="1" applyAlignment="1">
      <alignment vertical="center" wrapText="1"/>
    </xf>
    <xf numFmtId="0" fontId="2" fillId="26" borderId="310" xfId="0" applyFont="1" applyFill="1" applyBorder="1" applyAlignment="1">
      <alignment vertical="center"/>
    </xf>
    <xf numFmtId="167" fontId="2" fillId="26" borderId="294" xfId="29" applyNumberFormat="1" applyFont="1" applyFill="1" applyBorder="1" applyAlignment="1">
      <alignment vertical="center"/>
    </xf>
    <xf numFmtId="167" fontId="1" fillId="26" borderId="294" xfId="29" applyNumberFormat="1" applyFont="1" applyFill="1" applyBorder="1" applyAlignment="1">
      <alignment vertical="center"/>
    </xf>
    <xf numFmtId="167" fontId="2" fillId="26" borderId="295" xfId="29" applyNumberFormat="1" applyFont="1" applyFill="1" applyBorder="1" applyAlignment="1">
      <alignment vertical="center"/>
    </xf>
    <xf numFmtId="0" fontId="7" fillId="2" borderId="7" xfId="2" applyFont="1" applyFill="1" applyBorder="1" applyAlignment="1" applyProtection="1">
      <alignment horizontal="center" vertical="center"/>
      <protection locked="0"/>
    </xf>
    <xf numFmtId="0" fontId="7" fillId="2" borderId="5" xfId="2" applyFont="1" applyFill="1" applyBorder="1" applyAlignment="1" applyProtection="1">
      <alignment horizontal="center" vertical="center"/>
      <protection locked="0"/>
    </xf>
    <xf numFmtId="0" fontId="7" fillId="2" borderId="8" xfId="2" applyFont="1" applyFill="1" applyBorder="1" applyAlignment="1" applyProtection="1">
      <alignment horizontal="center" vertical="center"/>
      <protection locked="0"/>
    </xf>
    <xf numFmtId="0" fontId="4" fillId="42" borderId="162" xfId="2" applyFont="1" applyFill="1" applyBorder="1" applyAlignment="1" applyProtection="1">
      <alignment horizontal="center" vertical="center"/>
      <protection locked="0"/>
    </xf>
    <xf numFmtId="0" fontId="4" fillId="42" borderId="163" xfId="2" applyFont="1" applyFill="1" applyBorder="1" applyAlignment="1" applyProtection="1">
      <alignment horizontal="center" vertical="center"/>
      <protection locked="0"/>
    </xf>
    <xf numFmtId="0" fontId="9" fillId="4" borderId="273" xfId="2" applyFont="1" applyFill="1" applyBorder="1" applyAlignment="1" applyProtection="1">
      <alignment horizontal="center" wrapText="1"/>
      <protection locked="0"/>
    </xf>
    <xf numFmtId="0" fontId="9" fillId="4" borderId="9" xfId="2" applyFont="1" applyFill="1" applyBorder="1" applyAlignment="1" applyProtection="1">
      <alignment horizontal="center" wrapText="1"/>
      <protection locked="0"/>
    </xf>
    <xf numFmtId="0" fontId="9" fillId="4" borderId="149" xfId="2" applyFont="1" applyFill="1" applyBorder="1" applyAlignment="1" applyProtection="1">
      <alignment horizontal="center" wrapText="1"/>
      <protection locked="0"/>
    </xf>
    <xf numFmtId="0" fontId="9" fillId="4" borderId="150" xfId="2" applyFont="1" applyFill="1" applyBorder="1" applyAlignment="1" applyProtection="1">
      <alignment horizontal="center" wrapText="1"/>
      <protection locked="0"/>
    </xf>
    <xf numFmtId="0" fontId="9" fillId="4" borderId="268" xfId="2" applyFont="1" applyFill="1" applyBorder="1" applyAlignment="1" applyProtection="1">
      <alignment horizontal="center" wrapText="1"/>
      <protection locked="0"/>
    </xf>
    <xf numFmtId="0" fontId="9" fillId="4" borderId="151" xfId="2" applyFont="1" applyFill="1" applyBorder="1" applyAlignment="1" applyProtection="1">
      <alignment horizontal="center" wrapText="1"/>
      <protection locked="0"/>
    </xf>
    <xf numFmtId="0" fontId="9" fillId="42" borderId="10" xfId="2" applyFont="1" applyFill="1" applyBorder="1" applyAlignment="1" applyProtection="1">
      <alignment horizontal="center" wrapText="1"/>
      <protection locked="0"/>
    </xf>
    <xf numFmtId="0" fontId="9" fillId="42" borderId="11" xfId="2" applyFont="1" applyFill="1" applyBorder="1" applyAlignment="1" applyProtection="1">
      <alignment horizontal="center" wrapText="1"/>
      <protection locked="0"/>
    </xf>
    <xf numFmtId="0" fontId="141" fillId="56" borderId="161" xfId="2" applyFont="1" applyFill="1" applyBorder="1" applyAlignment="1" applyProtection="1">
      <alignment horizontal="left" vertical="center"/>
      <protection locked="0"/>
    </xf>
    <xf numFmtId="0" fontId="141" fillId="56" borderId="162" xfId="2" applyFont="1" applyFill="1" applyBorder="1" applyAlignment="1" applyProtection="1">
      <alignment horizontal="left" vertical="center"/>
      <protection locked="0"/>
    </xf>
    <xf numFmtId="167" fontId="139" fillId="70" borderId="174" xfId="3" applyNumberFormat="1" applyFont="1" applyFill="1" applyBorder="1" applyAlignment="1" applyProtection="1">
      <alignment horizontal="center" vertical="center"/>
      <protection locked="0"/>
    </xf>
    <xf numFmtId="167" fontId="139" fillId="0" borderId="174" xfId="3" applyNumberFormat="1" applyFont="1" applyFill="1" applyBorder="1" applyAlignment="1" applyProtection="1">
      <alignment horizontal="center" vertical="center"/>
      <protection locked="0"/>
    </xf>
    <xf numFmtId="0" fontId="9" fillId="3" borderId="132" xfId="0" applyFont="1" applyFill="1" applyBorder="1" applyAlignment="1" applyProtection="1">
      <alignment horizontal="center" wrapText="1"/>
      <protection locked="0"/>
    </xf>
    <xf numFmtId="0" fontId="9" fillId="3" borderId="185" xfId="0" applyFont="1" applyFill="1" applyBorder="1" applyAlignment="1" applyProtection="1">
      <alignment horizontal="center" wrapText="1"/>
      <protection locked="0"/>
    </xf>
    <xf numFmtId="0" fontId="9" fillId="3" borderId="133" xfId="0" applyFont="1" applyFill="1" applyBorder="1" applyAlignment="1" applyProtection="1">
      <alignment horizontal="center" wrapText="1"/>
      <protection locked="0"/>
    </xf>
    <xf numFmtId="0" fontId="9" fillId="4" borderId="259" xfId="2" applyFont="1" applyFill="1" applyBorder="1" applyAlignment="1" applyProtection="1">
      <alignment horizontal="center"/>
      <protection locked="0"/>
    </xf>
    <xf numFmtId="0" fontId="9" fillId="4" borderId="42" xfId="2" applyFont="1" applyFill="1" applyBorder="1" applyAlignment="1" applyProtection="1">
      <alignment horizontal="center"/>
      <protection locked="0"/>
    </xf>
    <xf numFmtId="0" fontId="9" fillId="70" borderId="285" xfId="2" applyFont="1" applyFill="1" applyBorder="1" applyAlignment="1" applyProtection="1">
      <alignment horizontal="center" wrapText="1"/>
      <protection locked="0"/>
    </xf>
    <xf numFmtId="0" fontId="9" fillId="70" borderId="255" xfId="2" applyFont="1" applyFill="1" applyBorder="1" applyAlignment="1" applyProtection="1">
      <alignment horizontal="center" wrapText="1"/>
      <protection locked="0"/>
    </xf>
    <xf numFmtId="0" fontId="9" fillId="70" borderId="297" xfId="2" applyFont="1" applyFill="1" applyBorder="1" applyAlignment="1" applyProtection="1">
      <alignment horizontal="center" wrapText="1"/>
      <protection locked="0"/>
    </xf>
    <xf numFmtId="0" fontId="9" fillId="70" borderId="251" xfId="2" applyFont="1" applyFill="1" applyBorder="1" applyAlignment="1" applyProtection="1">
      <alignment horizontal="center" wrapText="1"/>
      <protection locked="0"/>
    </xf>
    <xf numFmtId="0" fontId="9" fillId="70" borderId="233" xfId="2" applyFont="1" applyFill="1" applyBorder="1" applyAlignment="1" applyProtection="1">
      <alignment horizontal="center" wrapText="1"/>
      <protection locked="0"/>
    </xf>
    <xf numFmtId="0" fontId="9" fillId="70" borderId="232" xfId="2" applyFont="1" applyFill="1" applyBorder="1" applyAlignment="1" applyProtection="1">
      <alignment horizontal="center" wrapText="1"/>
      <protection locked="0"/>
    </xf>
    <xf numFmtId="0" fontId="7" fillId="3" borderId="37" xfId="0" applyFont="1" applyFill="1" applyBorder="1" applyAlignment="1" applyProtection="1">
      <alignment horizontal="center" vertical="center" wrapText="1"/>
      <protection locked="0"/>
    </xf>
    <xf numFmtId="0" fontId="9" fillId="4" borderId="263" xfId="2" applyFont="1" applyFill="1" applyBorder="1" applyAlignment="1" applyProtection="1">
      <alignment horizontal="left" textRotation="90" wrapText="1"/>
      <protection locked="0"/>
    </xf>
    <xf numFmtId="0" fontId="9" fillId="4" borderId="39" xfId="2" applyFont="1" applyFill="1" applyBorder="1" applyAlignment="1" applyProtection="1">
      <alignment horizontal="left" textRotation="90" wrapText="1"/>
      <protection locked="0"/>
    </xf>
    <xf numFmtId="0" fontId="9" fillId="4" borderId="259" xfId="2" applyFont="1" applyFill="1" applyBorder="1" applyAlignment="1" applyProtection="1">
      <alignment horizontal="center" textRotation="90" wrapText="1"/>
      <protection locked="0"/>
    </xf>
    <xf numFmtId="0" fontId="9" fillId="4" borderId="42" xfId="2" applyFont="1" applyFill="1" applyBorder="1" applyAlignment="1" applyProtection="1">
      <alignment horizontal="center" textRotation="90" wrapText="1"/>
      <protection locked="0"/>
    </xf>
    <xf numFmtId="0" fontId="9" fillId="4" borderId="260" xfId="2" applyFont="1" applyFill="1" applyBorder="1" applyAlignment="1" applyProtection="1">
      <alignment horizontal="center"/>
      <protection locked="0"/>
    </xf>
    <xf numFmtId="0" fontId="9" fillId="4" borderId="40" xfId="2" applyFont="1" applyFill="1" applyBorder="1" applyAlignment="1" applyProtection="1">
      <alignment horizontal="center"/>
      <protection locked="0"/>
    </xf>
    <xf numFmtId="0" fontId="7" fillId="70" borderId="252" xfId="2" applyFont="1" applyFill="1" applyBorder="1" applyAlignment="1" applyProtection="1">
      <alignment horizontal="center" vertical="center"/>
      <protection locked="0"/>
    </xf>
    <xf numFmtId="0" fontId="7" fillId="70" borderId="251" xfId="2" applyFont="1" applyFill="1" applyBorder="1" applyAlignment="1" applyProtection="1">
      <alignment horizontal="center" vertical="center"/>
      <protection locked="0"/>
    </xf>
    <xf numFmtId="0" fontId="128" fillId="70" borderId="233" xfId="0" applyFont="1" applyFill="1" applyBorder="1" applyAlignment="1">
      <alignment horizontal="center" wrapText="1"/>
    </xf>
    <xf numFmtId="0" fontId="128" fillId="70" borderId="98" xfId="0" applyFont="1" applyFill="1" applyBorder="1" applyAlignment="1">
      <alignment horizontal="center" wrapText="1"/>
    </xf>
    <xf numFmtId="0" fontId="4" fillId="0" borderId="161" xfId="2" applyFont="1" applyBorder="1" applyAlignment="1" applyProtection="1">
      <alignment horizontal="left"/>
      <protection locked="0"/>
    </xf>
    <xf numFmtId="0" fontId="4" fillId="0" borderId="162" xfId="2" applyFont="1" applyBorder="1" applyAlignment="1" applyProtection="1">
      <alignment horizontal="left"/>
      <protection locked="0"/>
    </xf>
    <xf numFmtId="0" fontId="6" fillId="0" borderId="161" xfId="2" applyFont="1" applyBorder="1" applyAlignment="1" applyProtection="1">
      <alignment horizontal="left"/>
      <protection locked="0"/>
    </xf>
    <xf numFmtId="0" fontId="66" fillId="0" borderId="162" xfId="2" applyFont="1" applyBorder="1" applyAlignment="1" applyProtection="1">
      <alignment horizontal="left"/>
      <protection locked="0"/>
    </xf>
    <xf numFmtId="0" fontId="6" fillId="0" borderId="1" xfId="2" applyFont="1" applyBorder="1" applyAlignment="1" applyProtection="1">
      <alignment horizontal="left"/>
      <protection locked="0"/>
    </xf>
    <xf numFmtId="0" fontId="6" fillId="0" borderId="0" xfId="2" applyFont="1" applyAlignment="1" applyProtection="1">
      <alignment horizontal="left"/>
      <protection locked="0"/>
    </xf>
    <xf numFmtId="0" fontId="7" fillId="2" borderId="252" xfId="2" applyFont="1" applyFill="1" applyBorder="1" applyAlignment="1" applyProtection="1">
      <alignment horizontal="center" vertical="center"/>
      <protection locked="0"/>
    </xf>
    <xf numFmtId="0" fontId="4" fillId="70" borderId="0" xfId="2" applyFont="1" applyFill="1" applyAlignment="1" applyProtection="1">
      <alignment horizontal="center"/>
      <protection locked="0"/>
    </xf>
    <xf numFmtId="0" fontId="9" fillId="70" borderId="256" xfId="2" applyFont="1" applyFill="1" applyBorder="1" applyAlignment="1" applyProtection="1">
      <alignment horizontal="center" wrapText="1"/>
      <protection locked="0"/>
    </xf>
    <xf numFmtId="0" fontId="9" fillId="70" borderId="252" xfId="2" applyFont="1" applyFill="1" applyBorder="1" applyAlignment="1" applyProtection="1">
      <alignment horizontal="center" wrapText="1"/>
      <protection locked="0"/>
    </xf>
    <xf numFmtId="0" fontId="4" fillId="2" borderId="0" xfId="2" applyFont="1" applyFill="1" applyAlignment="1" applyProtection="1">
      <alignment horizontal="center"/>
      <protection locked="0"/>
    </xf>
    <xf numFmtId="0" fontId="9" fillId="70" borderId="312" xfId="2" applyFont="1" applyFill="1" applyBorder="1" applyAlignment="1" applyProtection="1">
      <alignment horizontal="center" wrapText="1"/>
      <protection locked="0"/>
    </xf>
    <xf numFmtId="0" fontId="9" fillId="70" borderId="313" xfId="2" applyFont="1" applyFill="1" applyBorder="1" applyAlignment="1" applyProtection="1">
      <alignment horizontal="center" wrapText="1"/>
      <protection locked="0"/>
    </xf>
    <xf numFmtId="0" fontId="9" fillId="5" borderId="259" xfId="2" applyFont="1" applyFill="1" applyBorder="1" applyAlignment="1" applyProtection="1">
      <alignment horizontal="center" wrapText="1"/>
      <protection locked="0"/>
    </xf>
    <xf numFmtId="0" fontId="9" fillId="5" borderId="264" xfId="2" applyFont="1" applyFill="1" applyBorder="1" applyAlignment="1" applyProtection="1">
      <alignment horizontal="center" wrapText="1"/>
      <protection locked="0"/>
    </xf>
    <xf numFmtId="0" fontId="24" fillId="0" borderId="161" xfId="2" applyFont="1" applyBorder="1" applyAlignment="1" applyProtection="1">
      <alignment horizontal="left"/>
      <protection locked="0"/>
    </xf>
    <xf numFmtId="0" fontId="24" fillId="0" borderId="162" xfId="2" applyFont="1" applyBorder="1" applyAlignment="1" applyProtection="1">
      <alignment horizontal="left"/>
      <protection locked="0"/>
    </xf>
    <xf numFmtId="0" fontId="25" fillId="0" borderId="161" xfId="2" applyFont="1" applyBorder="1" applyAlignment="1" applyProtection="1">
      <alignment horizontal="left"/>
      <protection locked="0"/>
    </xf>
    <xf numFmtId="0" fontId="24" fillId="0" borderId="163" xfId="2" applyFont="1" applyBorder="1" applyAlignment="1" applyProtection="1">
      <alignment horizontal="left"/>
      <protection locked="0"/>
    </xf>
    <xf numFmtId="0" fontId="25" fillId="0" borderId="1" xfId="2" applyFont="1" applyBorder="1" applyAlignment="1" applyProtection="1">
      <alignment horizontal="left" vertical="center"/>
      <protection locked="0"/>
    </xf>
    <xf numFmtId="0" fontId="25" fillId="0" borderId="0" xfId="2" applyFont="1" applyAlignment="1" applyProtection="1">
      <alignment horizontal="left" vertical="center"/>
      <protection locked="0"/>
    </xf>
    <xf numFmtId="0" fontId="25" fillId="0" borderId="147" xfId="2" applyFont="1" applyBorder="1" applyAlignment="1" applyProtection="1">
      <alignment horizontal="left" vertical="center"/>
      <protection locked="0"/>
    </xf>
    <xf numFmtId="0" fontId="7" fillId="2" borderId="30" xfId="2" applyFont="1" applyFill="1" applyBorder="1" applyAlignment="1" applyProtection="1">
      <alignment horizontal="left" vertical="center"/>
      <protection locked="0"/>
    </xf>
    <xf numFmtId="0" fontId="7" fillId="2" borderId="44" xfId="2" applyFont="1" applyFill="1" applyBorder="1" applyAlignment="1" applyProtection="1">
      <alignment horizontal="left" vertical="center"/>
      <protection locked="0"/>
    </xf>
    <xf numFmtId="0" fontId="27" fillId="2" borderId="49" xfId="2" applyFont="1" applyFill="1" applyBorder="1" applyAlignment="1" applyProtection="1">
      <alignment horizontal="left" vertical="center" wrapText="1"/>
      <protection locked="0"/>
    </xf>
    <xf numFmtId="0" fontId="27" fillId="2" borderId="188" xfId="2" applyFont="1" applyFill="1" applyBorder="1" applyAlignment="1" applyProtection="1">
      <alignment horizontal="left" vertical="center" wrapText="1"/>
      <protection locked="0"/>
    </xf>
    <xf numFmtId="0" fontId="27" fillId="2" borderId="155" xfId="2" applyFont="1" applyFill="1" applyBorder="1" applyAlignment="1" applyProtection="1">
      <alignment horizontal="left" vertical="center" wrapText="1"/>
      <protection locked="0"/>
    </xf>
    <xf numFmtId="0" fontId="4" fillId="2" borderId="34" xfId="2" applyFont="1" applyFill="1" applyBorder="1" applyAlignment="1" applyProtection="1">
      <alignment horizontal="center"/>
      <protection locked="0"/>
    </xf>
    <xf numFmtId="0" fontId="4" fillId="2" borderId="53" xfId="2" applyFont="1" applyFill="1" applyBorder="1" applyAlignment="1" applyProtection="1">
      <alignment horizontal="center"/>
      <protection locked="0"/>
    </xf>
    <xf numFmtId="0" fontId="4" fillId="70" borderId="50" xfId="2" applyFont="1" applyFill="1" applyBorder="1" applyAlignment="1" applyProtection="1">
      <alignment horizontal="center"/>
      <protection locked="0"/>
    </xf>
    <xf numFmtId="0" fontId="4" fillId="70" borderId="34" xfId="2" applyFont="1" applyFill="1" applyBorder="1" applyAlignment="1" applyProtection="1">
      <alignment horizontal="center"/>
      <protection locked="0"/>
    </xf>
    <xf numFmtId="0" fontId="4" fillId="70" borderId="33" xfId="2" applyFont="1" applyFill="1" applyBorder="1" applyAlignment="1" applyProtection="1">
      <alignment horizontal="center"/>
      <protection locked="0"/>
    </xf>
    <xf numFmtId="0" fontId="4" fillId="70" borderId="87" xfId="2" applyFont="1" applyFill="1" applyBorder="1" applyAlignment="1" applyProtection="1">
      <alignment horizontal="center"/>
      <protection locked="0"/>
    </xf>
    <xf numFmtId="0" fontId="4" fillId="2" borderId="20" xfId="2" applyFont="1" applyFill="1" applyBorder="1" applyAlignment="1" applyProtection="1">
      <alignment horizontal="center" vertical="center"/>
      <protection locked="0"/>
    </xf>
    <xf numFmtId="0" fontId="4" fillId="2" borderId="57" xfId="2" applyFont="1" applyFill="1" applyBorder="1" applyAlignment="1" applyProtection="1">
      <alignment horizontal="center" vertical="center"/>
      <protection locked="0"/>
    </xf>
    <xf numFmtId="0" fontId="4" fillId="2" borderId="23" xfId="2" applyFont="1" applyFill="1" applyBorder="1" applyAlignment="1" applyProtection="1">
      <alignment horizontal="center" vertical="center"/>
      <protection locked="0"/>
    </xf>
    <xf numFmtId="0" fontId="4" fillId="2" borderId="58" xfId="2" applyFont="1" applyFill="1" applyBorder="1" applyAlignment="1" applyProtection="1">
      <alignment horizontal="center" vertical="center"/>
      <protection locked="0"/>
    </xf>
    <xf numFmtId="0" fontId="4" fillId="2" borderId="24" xfId="2" applyFont="1" applyFill="1" applyBorder="1" applyAlignment="1" applyProtection="1">
      <alignment horizontal="center" vertical="center"/>
      <protection locked="0"/>
    </xf>
    <xf numFmtId="0" fontId="4" fillId="3" borderId="5" xfId="0" applyFont="1" applyFill="1" applyBorder="1" applyAlignment="1" applyProtection="1">
      <alignment horizontal="center" vertical="center" wrapText="1"/>
      <protection locked="0"/>
    </xf>
    <xf numFmtId="0" fontId="4" fillId="3" borderId="8" xfId="0" applyFont="1" applyFill="1" applyBorder="1" applyAlignment="1" applyProtection="1">
      <alignment horizontal="center" vertical="center" wrapText="1"/>
      <protection locked="0"/>
    </xf>
    <xf numFmtId="0" fontId="4" fillId="4" borderId="273" xfId="2" applyFont="1" applyFill="1" applyBorder="1" applyAlignment="1" applyProtection="1">
      <alignment horizontal="center" wrapText="1"/>
      <protection locked="0"/>
    </xf>
    <xf numFmtId="0" fontId="4" fillId="4" borderId="9" xfId="2" applyFont="1" applyFill="1" applyBorder="1" applyAlignment="1" applyProtection="1">
      <alignment horizontal="center" wrapText="1"/>
      <protection locked="0"/>
    </xf>
    <xf numFmtId="0" fontId="4" fillId="4" borderId="149" xfId="2" applyFont="1" applyFill="1" applyBorder="1" applyAlignment="1" applyProtection="1">
      <alignment horizontal="center" wrapText="1"/>
      <protection locked="0"/>
    </xf>
    <xf numFmtId="0" fontId="4" fillId="4" borderId="150" xfId="2" applyFont="1" applyFill="1" applyBorder="1" applyAlignment="1" applyProtection="1">
      <alignment horizontal="center" wrapText="1"/>
      <protection locked="0"/>
    </xf>
    <xf numFmtId="0" fontId="4" fillId="4" borderId="268" xfId="2" applyFont="1" applyFill="1" applyBorder="1" applyAlignment="1" applyProtection="1">
      <alignment horizontal="center" wrapText="1"/>
      <protection locked="0"/>
    </xf>
    <xf numFmtId="0" fontId="4" fillId="4" borderId="151" xfId="2" applyFont="1" applyFill="1" applyBorder="1" applyAlignment="1" applyProtection="1">
      <alignment horizontal="center" wrapText="1"/>
      <protection locked="0"/>
    </xf>
    <xf numFmtId="0" fontId="4" fillId="3" borderId="31" xfId="2" applyFont="1" applyFill="1" applyBorder="1" applyAlignment="1" applyProtection="1">
      <alignment horizontal="center" wrapText="1"/>
      <protection locked="0"/>
    </xf>
    <xf numFmtId="0" fontId="4" fillId="3" borderId="59" xfId="2" applyFont="1" applyFill="1" applyBorder="1" applyAlignment="1" applyProtection="1">
      <alignment horizontal="center" wrapText="1"/>
      <protection locked="0"/>
    </xf>
    <xf numFmtId="0" fontId="9" fillId="3" borderId="134" xfId="0" applyFont="1" applyFill="1" applyBorder="1" applyAlignment="1" applyProtection="1">
      <alignment horizontal="center" wrapText="1"/>
      <protection locked="0"/>
    </xf>
    <xf numFmtId="0" fontId="9" fillId="3" borderId="135" xfId="0" applyFont="1" applyFill="1" applyBorder="1" applyAlignment="1" applyProtection="1">
      <alignment horizontal="center" wrapText="1"/>
      <protection locked="0"/>
    </xf>
    <xf numFmtId="0" fontId="7" fillId="2" borderId="49" xfId="2" applyFont="1" applyFill="1" applyBorder="1" applyAlignment="1" applyProtection="1">
      <alignment horizontal="center" vertical="center"/>
      <protection locked="0"/>
    </xf>
    <xf numFmtId="0" fontId="7" fillId="2" borderId="164" xfId="2" applyFont="1" applyFill="1" applyBorder="1" applyAlignment="1" applyProtection="1">
      <alignment horizontal="center" vertical="center"/>
      <protection locked="0"/>
    </xf>
    <xf numFmtId="0" fontId="7" fillId="2" borderId="29" xfId="2" applyFont="1" applyFill="1" applyBorder="1" applyAlignment="1" applyProtection="1">
      <alignment horizontal="center" vertical="center"/>
      <protection locked="0"/>
    </xf>
    <xf numFmtId="0" fontId="7" fillId="2" borderId="30" xfId="2" applyFont="1" applyFill="1" applyBorder="1" applyAlignment="1" applyProtection="1">
      <alignment horizontal="center" vertical="center"/>
      <protection locked="0"/>
    </xf>
    <xf numFmtId="0" fontId="7" fillId="2" borderId="31" xfId="2" applyFont="1" applyFill="1" applyBorder="1" applyAlignment="1" applyProtection="1">
      <alignment horizontal="center" vertical="center"/>
      <protection locked="0"/>
    </xf>
    <xf numFmtId="0" fontId="4" fillId="2" borderId="32" xfId="2" applyFont="1" applyFill="1" applyBorder="1" applyAlignment="1" applyProtection="1">
      <alignment horizontal="right" vertical="center"/>
      <protection locked="0"/>
    </xf>
    <xf numFmtId="0" fontId="4" fillId="2" borderId="33" xfId="2" applyFont="1" applyFill="1" applyBorder="1" applyAlignment="1" applyProtection="1">
      <alignment horizontal="right" vertical="center"/>
      <protection locked="0"/>
    </xf>
    <xf numFmtId="0" fontId="4" fillId="2" borderId="35" xfId="2" applyFont="1" applyFill="1" applyBorder="1" applyAlignment="1" applyProtection="1">
      <alignment horizontal="right" vertical="center"/>
      <protection locked="0"/>
    </xf>
    <xf numFmtId="0" fontId="7" fillId="2" borderId="36" xfId="2" applyFont="1" applyFill="1" applyBorder="1" applyAlignment="1" applyProtection="1">
      <alignment horizontal="center" vertical="center"/>
      <protection locked="0"/>
    </xf>
    <xf numFmtId="0" fontId="7" fillId="3" borderId="184" xfId="0" applyFont="1" applyFill="1" applyBorder="1" applyAlignment="1" applyProtection="1">
      <alignment horizontal="center" vertical="center"/>
      <protection locked="0"/>
    </xf>
    <xf numFmtId="0" fontId="9" fillId="5" borderId="283" xfId="2" applyFont="1" applyFill="1" applyBorder="1" applyAlignment="1" applyProtection="1">
      <alignment horizontal="center" wrapText="1"/>
      <protection locked="0"/>
    </xf>
    <xf numFmtId="0" fontId="9" fillId="5" borderId="281" xfId="2" applyFont="1" applyFill="1" applyBorder="1" applyAlignment="1" applyProtection="1">
      <alignment horizontal="center" wrapText="1"/>
      <protection locked="0"/>
    </xf>
    <xf numFmtId="0" fontId="9" fillId="2" borderId="283" xfId="2" applyFont="1" applyFill="1" applyBorder="1" applyAlignment="1" applyProtection="1">
      <alignment horizontal="center" wrapText="1"/>
      <protection locked="0"/>
    </xf>
    <xf numFmtId="0" fontId="9" fillId="2" borderId="281" xfId="2" applyFont="1" applyFill="1" applyBorder="1" applyAlignment="1" applyProtection="1">
      <alignment horizontal="center" wrapText="1"/>
      <protection locked="0"/>
    </xf>
    <xf numFmtId="0" fontId="9" fillId="60" borderId="233" xfId="2" applyFont="1" applyFill="1" applyBorder="1" applyAlignment="1" applyProtection="1">
      <alignment horizontal="center" wrapText="1"/>
      <protection locked="0"/>
    </xf>
    <xf numFmtId="0" fontId="9" fillId="60" borderId="232" xfId="2" applyFont="1" applyFill="1" applyBorder="1" applyAlignment="1" applyProtection="1">
      <alignment horizontal="center" wrapText="1"/>
      <protection locked="0"/>
    </xf>
    <xf numFmtId="0" fontId="7" fillId="2" borderId="0" xfId="2" applyFont="1" applyFill="1" applyAlignment="1" applyProtection="1">
      <alignment horizontal="center" vertical="center"/>
      <protection locked="0"/>
    </xf>
    <xf numFmtId="0" fontId="7" fillId="2" borderId="147" xfId="2" applyFont="1" applyFill="1" applyBorder="1" applyAlignment="1" applyProtection="1">
      <alignment horizontal="center" vertical="center"/>
      <protection locked="0"/>
    </xf>
    <xf numFmtId="0" fontId="128" fillId="65" borderId="233" xfId="0" applyFont="1" applyFill="1" applyBorder="1" applyAlignment="1">
      <alignment horizontal="center" wrapText="1"/>
    </xf>
    <xf numFmtId="0" fontId="128" fillId="65" borderId="98" xfId="0" applyFont="1" applyFill="1" applyBorder="1" applyAlignment="1">
      <alignment horizontal="center" wrapText="1"/>
    </xf>
    <xf numFmtId="0" fontId="9" fillId="25" borderId="170" xfId="2" applyFont="1" applyFill="1" applyBorder="1" applyAlignment="1" applyProtection="1">
      <alignment horizontal="center" wrapText="1"/>
      <protection locked="0"/>
    </xf>
    <xf numFmtId="0" fontId="9" fillId="25" borderId="172" xfId="2" applyFont="1" applyFill="1" applyBorder="1" applyAlignment="1" applyProtection="1">
      <alignment horizontal="center" wrapText="1"/>
      <protection locked="0"/>
    </xf>
    <xf numFmtId="0" fontId="9" fillId="38" borderId="170" xfId="2" applyFont="1" applyFill="1" applyBorder="1" applyAlignment="1" applyProtection="1">
      <alignment horizontal="center" wrapText="1"/>
      <protection locked="0"/>
    </xf>
    <xf numFmtId="0" fontId="9" fillId="38" borderId="172" xfId="2" applyFont="1" applyFill="1" applyBorder="1" applyAlignment="1" applyProtection="1">
      <alignment horizontal="center" wrapText="1"/>
      <protection locked="0"/>
    </xf>
    <xf numFmtId="0" fontId="9" fillId="39" borderId="170" xfId="2" applyFont="1" applyFill="1" applyBorder="1" applyAlignment="1" applyProtection="1">
      <alignment horizontal="center" wrapText="1"/>
      <protection locked="0"/>
    </xf>
    <xf numFmtId="0" fontId="9" fillId="39" borderId="172" xfId="2" applyFont="1" applyFill="1" applyBorder="1" applyAlignment="1" applyProtection="1">
      <alignment horizontal="center" wrapText="1"/>
      <protection locked="0"/>
    </xf>
    <xf numFmtId="0" fontId="9" fillId="4" borderId="170" xfId="2" applyFont="1" applyFill="1" applyBorder="1" applyAlignment="1" applyProtection="1">
      <alignment horizontal="center" wrapText="1"/>
      <protection locked="0"/>
    </xf>
    <xf numFmtId="0" fontId="9" fillId="4" borderId="171" xfId="2" applyFont="1" applyFill="1" applyBorder="1" applyAlignment="1" applyProtection="1">
      <alignment horizontal="center" wrapText="1"/>
      <protection locked="0"/>
    </xf>
    <xf numFmtId="0" fontId="9" fillId="56" borderId="312" xfId="2" applyFont="1" applyFill="1" applyBorder="1" applyAlignment="1" applyProtection="1">
      <alignment horizontal="center"/>
      <protection locked="0"/>
    </xf>
    <xf numFmtId="0" fontId="9" fillId="56" borderId="321" xfId="2" applyFont="1" applyFill="1" applyBorder="1" applyAlignment="1" applyProtection="1">
      <alignment horizontal="center"/>
      <protection locked="0"/>
    </xf>
    <xf numFmtId="0" fontId="7" fillId="2" borderId="7" xfId="2" applyFont="1" applyFill="1" applyBorder="1" applyAlignment="1" applyProtection="1">
      <alignment horizontal="left" vertical="center"/>
      <protection locked="0"/>
    </xf>
    <xf numFmtId="0" fontId="7" fillId="2" borderId="5" xfId="2" applyFont="1" applyFill="1" applyBorder="1" applyAlignment="1" applyProtection="1">
      <alignment horizontal="left" vertical="center"/>
      <protection locked="0"/>
    </xf>
    <xf numFmtId="0" fontId="7" fillId="2" borderId="8" xfId="2" applyFont="1" applyFill="1" applyBorder="1" applyAlignment="1" applyProtection="1">
      <alignment horizontal="left" vertical="center"/>
      <protection locked="0"/>
    </xf>
    <xf numFmtId="0" fontId="9" fillId="56" borderId="116" xfId="2" applyFont="1" applyFill="1" applyBorder="1" applyAlignment="1" applyProtection="1">
      <alignment horizontal="center"/>
      <protection locked="0"/>
    </xf>
    <xf numFmtId="0" fontId="9" fillId="56" borderId="117" xfId="2" applyFont="1" applyFill="1" applyBorder="1" applyAlignment="1" applyProtection="1">
      <alignment horizontal="center"/>
      <protection locked="0"/>
    </xf>
    <xf numFmtId="0" fontId="9" fillId="2" borderId="116" xfId="2" applyFont="1" applyFill="1" applyBorder="1" applyAlignment="1" applyProtection="1">
      <alignment horizontal="center"/>
      <protection locked="0"/>
    </xf>
    <xf numFmtId="0" fontId="9" fillId="2" borderId="117" xfId="2" applyFont="1" applyFill="1" applyBorder="1" applyAlignment="1" applyProtection="1">
      <alignment horizontal="center"/>
      <protection locked="0"/>
    </xf>
    <xf numFmtId="0" fontId="9" fillId="2" borderId="67" xfId="2" applyFont="1" applyFill="1" applyBorder="1" applyAlignment="1" applyProtection="1">
      <alignment horizontal="center"/>
      <protection locked="0"/>
    </xf>
    <xf numFmtId="0" fontId="7" fillId="2" borderId="116" xfId="2" applyFont="1" applyFill="1" applyBorder="1" applyAlignment="1" applyProtection="1">
      <alignment horizontal="center" vertical="center"/>
      <protection locked="0"/>
    </xf>
    <xf numFmtId="0" fontId="7" fillId="2" borderId="66" xfId="2" applyFont="1" applyFill="1" applyBorder="1" applyAlignment="1" applyProtection="1">
      <alignment horizontal="center" vertical="center"/>
      <protection locked="0"/>
    </xf>
    <xf numFmtId="0" fontId="7" fillId="2" borderId="67" xfId="2" applyFont="1" applyFill="1" applyBorder="1" applyAlignment="1" applyProtection="1">
      <alignment horizontal="center" vertical="center"/>
      <protection locked="0"/>
    </xf>
    <xf numFmtId="0" fontId="7" fillId="3" borderId="174" xfId="2" applyFont="1" applyFill="1" applyBorder="1" applyAlignment="1" applyProtection="1">
      <alignment horizontal="center" vertical="center"/>
      <protection locked="0"/>
    </xf>
    <xf numFmtId="0" fontId="7" fillId="3" borderId="175" xfId="2" applyFont="1" applyFill="1" applyBorder="1" applyAlignment="1" applyProtection="1">
      <alignment horizontal="center" vertical="center"/>
      <protection locked="0"/>
    </xf>
    <xf numFmtId="0" fontId="9" fillId="4" borderId="172" xfId="2" applyFont="1" applyFill="1" applyBorder="1" applyAlignment="1" applyProtection="1">
      <alignment horizontal="center" wrapText="1"/>
      <protection locked="0"/>
    </xf>
    <xf numFmtId="0" fontId="9" fillId="4" borderId="165" xfId="2" applyFont="1" applyFill="1" applyBorder="1" applyAlignment="1" applyProtection="1">
      <alignment horizontal="center" wrapText="1"/>
      <protection locked="0"/>
    </xf>
    <xf numFmtId="0" fontId="9" fillId="4" borderId="167" xfId="2" applyFont="1" applyFill="1" applyBorder="1" applyAlignment="1" applyProtection="1">
      <alignment horizontal="center" wrapText="1"/>
      <protection locked="0"/>
    </xf>
    <xf numFmtId="0" fontId="9" fillId="3" borderId="211" xfId="2" applyFont="1" applyFill="1" applyBorder="1" applyAlignment="1" applyProtection="1">
      <alignment horizontal="center" wrapText="1"/>
      <protection locked="0"/>
    </xf>
    <xf numFmtId="0" fontId="9" fillId="3" borderId="171" xfId="2" applyFont="1" applyFill="1" applyBorder="1" applyAlignment="1" applyProtection="1">
      <alignment horizontal="center" wrapText="1"/>
      <protection locked="0"/>
    </xf>
    <xf numFmtId="0" fontId="135" fillId="2" borderId="285" xfId="2" applyFont="1" applyFill="1" applyBorder="1" applyAlignment="1" applyProtection="1">
      <alignment horizontal="center" textRotation="90" wrapText="1"/>
      <protection locked="0"/>
    </xf>
    <xf numFmtId="0" fontId="135" fillId="2" borderId="262" xfId="2" applyFont="1" applyFill="1" applyBorder="1" applyAlignment="1" applyProtection="1">
      <alignment horizontal="center" textRotation="90" wrapText="1"/>
      <protection locked="0"/>
    </xf>
    <xf numFmtId="166" fontId="38" fillId="10" borderId="176" xfId="0" applyNumberFormat="1" applyFont="1" applyFill="1" applyBorder="1" applyAlignment="1" applyProtection="1">
      <alignment horizontal="center" vertical="center"/>
      <protection locked="0"/>
    </xf>
    <xf numFmtId="166" fontId="38" fillId="10" borderId="175" xfId="0" applyNumberFormat="1" applyFont="1" applyFill="1" applyBorder="1" applyAlignment="1" applyProtection="1">
      <alignment horizontal="center" vertical="center"/>
      <protection locked="0"/>
    </xf>
    <xf numFmtId="166" fontId="4" fillId="14" borderId="16" xfId="0" applyNumberFormat="1" applyFont="1" applyFill="1" applyBorder="1" applyAlignment="1" applyProtection="1">
      <alignment horizontal="center" vertical="center" wrapText="1"/>
      <protection locked="0"/>
    </xf>
    <xf numFmtId="166" fontId="4" fillId="14" borderId="152" xfId="0" applyNumberFormat="1" applyFont="1" applyFill="1" applyBorder="1" applyAlignment="1" applyProtection="1">
      <alignment horizontal="center" vertical="center" wrapText="1"/>
      <protection locked="0"/>
    </xf>
    <xf numFmtId="166" fontId="14" fillId="6" borderId="254" xfId="3" applyNumberFormat="1" applyFont="1" applyFill="1" applyBorder="1" applyAlignment="1" applyProtection="1">
      <alignment horizontal="center" vertical="center"/>
      <protection locked="0"/>
    </xf>
    <xf numFmtId="0" fontId="7" fillId="2" borderId="49" xfId="2" applyFont="1" applyFill="1" applyBorder="1" applyAlignment="1" applyProtection="1">
      <alignment horizontal="center" vertical="center" wrapText="1"/>
      <protection locked="0"/>
    </xf>
    <xf numFmtId="0" fontId="7" fillId="2" borderId="164" xfId="2" applyFont="1" applyFill="1" applyBorder="1" applyAlignment="1" applyProtection="1">
      <alignment horizontal="center" vertical="center" wrapText="1"/>
      <protection locked="0"/>
    </xf>
    <xf numFmtId="0" fontId="7" fillId="2" borderId="32" xfId="2" applyFont="1" applyFill="1" applyBorder="1" applyAlignment="1" applyProtection="1">
      <alignment horizontal="center" vertical="center"/>
      <protection locked="0"/>
    </xf>
    <xf numFmtId="0" fontId="7" fillId="2" borderId="33" xfId="2" applyFont="1" applyFill="1" applyBorder="1" applyAlignment="1" applyProtection="1">
      <alignment horizontal="center" vertical="center"/>
      <protection locked="0"/>
    </xf>
    <xf numFmtId="0" fontId="7" fillId="2" borderId="35" xfId="2" applyFont="1" applyFill="1" applyBorder="1" applyAlignment="1" applyProtection="1">
      <alignment horizontal="center" vertical="center"/>
      <protection locked="0"/>
    </xf>
    <xf numFmtId="43" fontId="9" fillId="5" borderId="312" xfId="3" applyFont="1" applyFill="1" applyBorder="1" applyAlignment="1" applyProtection="1">
      <alignment horizontal="center" vertical="center" textRotation="90" wrapText="1"/>
      <protection locked="0"/>
    </xf>
    <xf numFmtId="43" fontId="9" fillId="5" borderId="321" xfId="3" applyFont="1" applyFill="1" applyBorder="1" applyAlignment="1" applyProtection="1">
      <alignment horizontal="center" vertical="center" textRotation="90" wrapText="1"/>
      <protection locked="0"/>
    </xf>
    <xf numFmtId="43" fontId="9" fillId="2" borderId="312" xfId="3" applyFont="1" applyFill="1" applyBorder="1" applyAlignment="1" applyProtection="1">
      <alignment horizontal="center" vertical="center" textRotation="90" wrapText="1"/>
      <protection locked="0"/>
    </xf>
    <xf numFmtId="43" fontId="9" fillId="2" borderId="321" xfId="3" applyFont="1" applyFill="1" applyBorder="1" applyAlignment="1" applyProtection="1">
      <alignment horizontal="center" vertical="center" textRotation="90" wrapText="1"/>
      <protection locked="0"/>
    </xf>
    <xf numFmtId="167" fontId="94" fillId="6" borderId="174" xfId="3" applyNumberFormat="1" applyFont="1" applyFill="1" applyBorder="1" applyAlignment="1" applyProtection="1">
      <alignment horizontal="center" vertical="center" wrapText="1"/>
      <protection locked="0"/>
    </xf>
    <xf numFmtId="167" fontId="94" fillId="6" borderId="174" xfId="3" applyNumberFormat="1" applyFont="1" applyFill="1" applyBorder="1" applyAlignment="1" applyProtection="1">
      <alignment horizontal="center" vertical="center"/>
      <protection locked="0"/>
    </xf>
    <xf numFmtId="43" fontId="9" fillId="78" borderId="312" xfId="3" applyFont="1" applyFill="1" applyBorder="1" applyAlignment="1" applyProtection="1">
      <alignment horizontal="center" vertical="center" textRotation="90" wrapText="1"/>
      <protection locked="0"/>
    </xf>
    <xf numFmtId="43" fontId="9" fillId="78" borderId="321" xfId="3" applyFont="1" applyFill="1" applyBorder="1" applyAlignment="1" applyProtection="1">
      <alignment horizontal="center" vertical="center" textRotation="90" wrapText="1"/>
      <protection locked="0"/>
    </xf>
    <xf numFmtId="0" fontId="9" fillId="4" borderId="170" xfId="0" applyFont="1" applyFill="1" applyBorder="1" applyAlignment="1" applyProtection="1">
      <alignment horizontal="center" wrapText="1"/>
      <protection locked="0"/>
    </xf>
    <xf numFmtId="0" fontId="9" fillId="4" borderId="171" xfId="0" applyFont="1" applyFill="1" applyBorder="1" applyAlignment="1" applyProtection="1">
      <alignment horizontal="center" wrapText="1"/>
      <protection locked="0"/>
    </xf>
    <xf numFmtId="0" fontId="9" fillId="4" borderId="172" xfId="0" applyFont="1" applyFill="1" applyBorder="1" applyAlignment="1" applyProtection="1">
      <alignment horizontal="center" wrapText="1"/>
      <protection locked="0"/>
    </xf>
    <xf numFmtId="43" fontId="6" fillId="25" borderId="2" xfId="3" applyFont="1" applyFill="1" applyBorder="1" applyAlignment="1" applyProtection="1">
      <alignment horizontal="center" vertical="center"/>
      <protection locked="0"/>
    </xf>
    <xf numFmtId="0" fontId="7" fillId="2" borderId="5" xfId="0" applyFont="1" applyFill="1" applyBorder="1" applyAlignment="1" applyProtection="1">
      <alignment horizontal="right" vertical="center"/>
      <protection locked="0"/>
    </xf>
    <xf numFmtId="0" fontId="7" fillId="2" borderId="8" xfId="0" applyFont="1" applyFill="1" applyBorder="1" applyAlignment="1" applyProtection="1">
      <alignment horizontal="right" vertical="center"/>
      <protection locked="0"/>
    </xf>
    <xf numFmtId="49" fontId="4" fillId="2" borderId="29" xfId="3" applyNumberFormat="1" applyFont="1" applyFill="1" applyBorder="1" applyAlignment="1" applyProtection="1">
      <alignment horizontal="center"/>
      <protection locked="0"/>
    </xf>
    <xf numFmtId="49" fontId="4" fillId="2" borderId="71" xfId="3" applyNumberFormat="1" applyFont="1" applyFill="1" applyBorder="1" applyAlignment="1" applyProtection="1">
      <alignment horizontal="center"/>
      <protection locked="0"/>
    </xf>
    <xf numFmtId="49" fontId="4" fillId="2" borderId="29" xfId="0" applyNumberFormat="1" applyFont="1" applyFill="1" applyBorder="1" applyAlignment="1" applyProtection="1">
      <alignment horizontal="center"/>
      <protection locked="0"/>
    </xf>
    <xf numFmtId="49" fontId="4" fillId="2" borderId="71" xfId="0" applyNumberFormat="1" applyFont="1" applyFill="1" applyBorder="1" applyAlignment="1" applyProtection="1">
      <alignment horizontal="center"/>
      <protection locked="0"/>
    </xf>
    <xf numFmtId="49" fontId="4" fillId="2" borderId="44" xfId="0" applyNumberFormat="1" applyFont="1" applyFill="1" applyBorder="1" applyAlignment="1" applyProtection="1">
      <alignment horizontal="center"/>
      <protection locked="0"/>
    </xf>
    <xf numFmtId="43" fontId="9" fillId="4" borderId="150" xfId="3" applyFont="1" applyFill="1" applyBorder="1" applyAlignment="1" applyProtection="1">
      <alignment horizontal="center" wrapText="1"/>
      <protection locked="0"/>
    </xf>
    <xf numFmtId="43" fontId="9" fillId="4" borderId="69" xfId="3" applyFont="1" applyFill="1" applyBorder="1" applyAlignment="1" applyProtection="1">
      <alignment horizontal="center" wrapText="1"/>
      <protection locked="0"/>
    </xf>
    <xf numFmtId="43" fontId="9" fillId="4" borderId="151" xfId="3" applyFont="1" applyFill="1" applyBorder="1" applyAlignment="1" applyProtection="1">
      <alignment horizontal="center" wrapText="1"/>
      <protection locked="0"/>
    </xf>
    <xf numFmtId="43" fontId="9" fillId="3" borderId="31" xfId="3" applyFont="1" applyFill="1" applyBorder="1" applyAlignment="1" applyProtection="1">
      <alignment horizontal="center" wrapText="1"/>
      <protection locked="0"/>
    </xf>
    <xf numFmtId="43" fontId="9" fillId="3" borderId="127" xfId="3" applyFont="1" applyFill="1" applyBorder="1" applyAlignment="1" applyProtection="1">
      <alignment horizontal="center" wrapText="1"/>
      <protection locked="0"/>
    </xf>
    <xf numFmtId="167" fontId="4" fillId="0" borderId="0" xfId="3" applyNumberFormat="1" applyFont="1" applyFill="1" applyBorder="1" applyAlignment="1" applyProtection="1">
      <alignment horizontal="left" vertical="top"/>
      <protection locked="0"/>
    </xf>
    <xf numFmtId="43" fontId="4" fillId="0" borderId="161" xfId="3" applyFont="1" applyBorder="1" applyAlignment="1" applyProtection="1">
      <alignment horizontal="left"/>
      <protection locked="0"/>
    </xf>
    <xf numFmtId="43" fontId="4" fillId="0" borderId="162" xfId="3" applyFont="1" applyBorder="1" applyAlignment="1" applyProtection="1">
      <alignment horizontal="left"/>
      <protection locked="0"/>
    </xf>
    <xf numFmtId="43" fontId="5" fillId="0" borderId="161" xfId="3" applyFont="1" applyBorder="1" applyAlignment="1" applyProtection="1">
      <alignment horizontal="left"/>
      <protection locked="0"/>
    </xf>
    <xf numFmtId="43" fontId="5" fillId="0" borderId="162" xfId="3" applyFont="1" applyBorder="1" applyAlignment="1" applyProtection="1">
      <alignment horizontal="left"/>
      <protection locked="0"/>
    </xf>
    <xf numFmtId="43" fontId="5" fillId="0" borderId="163" xfId="3" applyFont="1" applyBorder="1" applyAlignment="1" applyProtection="1">
      <alignment horizontal="left"/>
      <protection locked="0"/>
    </xf>
    <xf numFmtId="43" fontId="5" fillId="0" borderId="1" xfId="3" applyFont="1" applyBorder="1" applyAlignment="1" applyProtection="1">
      <alignment horizontal="left" vertical="center"/>
      <protection locked="0"/>
    </xf>
    <xf numFmtId="43" fontId="5" fillId="0" borderId="0" xfId="3" applyFont="1" applyBorder="1" applyAlignment="1" applyProtection="1">
      <alignment horizontal="left" vertical="center"/>
      <protection locked="0"/>
    </xf>
    <xf numFmtId="43" fontId="5" fillId="0" borderId="147" xfId="3" applyFont="1" applyBorder="1" applyAlignment="1" applyProtection="1">
      <alignment horizontal="left" vertical="center"/>
      <protection locked="0"/>
    </xf>
    <xf numFmtId="43" fontId="7" fillId="2" borderId="7" xfId="3" applyFont="1" applyFill="1" applyBorder="1" applyAlignment="1" applyProtection="1">
      <alignment horizontal="center" vertical="center"/>
      <protection locked="0"/>
    </xf>
    <xf numFmtId="43" fontId="7" fillId="2" borderId="5" xfId="3" applyFont="1" applyFill="1" applyBorder="1" applyAlignment="1" applyProtection="1">
      <alignment horizontal="center" vertical="center"/>
      <protection locked="0"/>
    </xf>
    <xf numFmtId="43" fontId="7" fillId="2" borderId="8" xfId="3" applyFont="1" applyFill="1" applyBorder="1" applyAlignment="1" applyProtection="1">
      <alignment horizontal="center" vertical="center"/>
      <protection locked="0"/>
    </xf>
    <xf numFmtId="43" fontId="7" fillId="3" borderId="179" xfId="3" applyFont="1" applyFill="1" applyBorder="1" applyAlignment="1" applyProtection="1">
      <alignment horizontal="center" vertical="center"/>
      <protection locked="0"/>
    </xf>
    <xf numFmtId="43" fontId="7" fillId="3" borderId="126" xfId="3" applyFont="1" applyFill="1" applyBorder="1" applyAlignment="1" applyProtection="1">
      <alignment horizontal="center" vertical="center"/>
      <protection locked="0"/>
    </xf>
    <xf numFmtId="43" fontId="9" fillId="4" borderId="273" xfId="3" applyFont="1" applyFill="1" applyBorder="1" applyAlignment="1" applyProtection="1">
      <alignment horizontal="center" wrapText="1"/>
      <protection locked="0"/>
    </xf>
    <xf numFmtId="43" fontId="9" fillId="4" borderId="9" xfId="3" applyFont="1" applyFill="1" applyBorder="1" applyAlignment="1" applyProtection="1">
      <alignment horizontal="center" wrapText="1"/>
      <protection locked="0"/>
    </xf>
    <xf numFmtId="43" fontId="9" fillId="4" borderId="149" xfId="3" applyFont="1" applyFill="1" applyBorder="1" applyAlignment="1" applyProtection="1">
      <alignment horizontal="center" wrapText="1"/>
      <protection locked="0"/>
    </xf>
    <xf numFmtId="0" fontId="9" fillId="4" borderId="190" xfId="0" applyFont="1" applyFill="1" applyBorder="1" applyAlignment="1" applyProtection="1">
      <alignment horizontal="center" vertical="center" wrapText="1"/>
      <protection locked="0"/>
    </xf>
    <xf numFmtId="0" fontId="9" fillId="4" borderId="42" xfId="0" applyFont="1" applyFill="1" applyBorder="1" applyAlignment="1" applyProtection="1">
      <alignment horizontal="center" vertical="center" wrapText="1"/>
      <protection locked="0"/>
    </xf>
    <xf numFmtId="0" fontId="9" fillId="4" borderId="190" xfId="0" applyFont="1" applyFill="1" applyBorder="1" applyAlignment="1" applyProtection="1">
      <alignment horizontal="center" vertical="center" textRotation="90" wrapText="1"/>
      <protection locked="0"/>
    </xf>
    <xf numFmtId="0" fontId="9" fillId="4" borderId="42" xfId="0" applyFont="1" applyFill="1" applyBorder="1" applyAlignment="1" applyProtection="1">
      <alignment horizontal="center" vertical="center" textRotation="90" wrapText="1"/>
      <protection locked="0"/>
    </xf>
    <xf numFmtId="0" fontId="7" fillId="2" borderId="186" xfId="0" applyFont="1" applyFill="1" applyBorder="1" applyAlignment="1" applyProtection="1">
      <alignment horizontal="center" vertical="center"/>
      <protection locked="0"/>
    </xf>
    <xf numFmtId="0" fontId="7" fillId="2" borderId="174" xfId="0" applyFont="1" applyFill="1" applyBorder="1" applyAlignment="1" applyProtection="1">
      <alignment horizontal="center" vertical="center"/>
      <protection locked="0"/>
    </xf>
    <xf numFmtId="0" fontId="7" fillId="2" borderId="187" xfId="0" applyFont="1" applyFill="1" applyBorder="1" applyAlignment="1" applyProtection="1">
      <alignment horizontal="center" vertical="center"/>
      <protection locked="0"/>
    </xf>
    <xf numFmtId="0" fontId="21" fillId="2" borderId="186" xfId="0" applyFont="1" applyFill="1" applyBorder="1" applyAlignment="1" applyProtection="1">
      <alignment horizontal="center" vertical="center"/>
      <protection locked="0"/>
    </xf>
    <xf numFmtId="0" fontId="21" fillId="2" borderId="174" xfId="0" applyFont="1" applyFill="1" applyBorder="1" applyAlignment="1" applyProtection="1">
      <alignment horizontal="center" vertical="center"/>
      <protection locked="0"/>
    </xf>
    <xf numFmtId="0" fontId="47" fillId="4" borderId="191" xfId="0" applyFont="1" applyFill="1" applyBorder="1" applyAlignment="1" applyProtection="1">
      <alignment horizontal="center" vertical="center" textRotation="90" wrapText="1"/>
      <protection locked="0"/>
    </xf>
    <xf numFmtId="0" fontId="47" fillId="4" borderId="142" xfId="0" applyFont="1" applyFill="1" applyBorder="1" applyAlignment="1" applyProtection="1">
      <alignment horizontal="center" vertical="center" textRotation="90" wrapText="1"/>
      <protection locked="0"/>
    </xf>
    <xf numFmtId="0" fontId="9" fillId="5" borderId="273" xfId="0" applyFont="1" applyFill="1" applyBorder="1" applyAlignment="1" applyProtection="1">
      <alignment horizontal="center" wrapText="1"/>
      <protection locked="0"/>
    </xf>
    <xf numFmtId="0" fontId="9" fillId="5" borderId="151" xfId="0" applyFont="1" applyFill="1" applyBorder="1" applyAlignment="1" applyProtection="1">
      <alignment horizontal="center" wrapText="1"/>
      <protection locked="0"/>
    </xf>
    <xf numFmtId="0" fontId="9" fillId="2" borderId="270" xfId="0" applyFont="1" applyFill="1" applyBorder="1" applyAlignment="1" applyProtection="1">
      <alignment horizontal="center" wrapText="1"/>
      <protection locked="0"/>
    </xf>
    <xf numFmtId="0" fontId="9" fillId="2" borderId="151" xfId="0" applyFont="1" applyFill="1" applyBorder="1" applyAlignment="1" applyProtection="1">
      <alignment horizontal="center" wrapText="1"/>
      <protection locked="0"/>
    </xf>
    <xf numFmtId="167" fontId="9" fillId="4" borderId="189" xfId="0" applyNumberFormat="1" applyFont="1" applyFill="1" applyBorder="1" applyAlignment="1" applyProtection="1">
      <alignment horizontal="left" vertical="center" textRotation="90" wrapText="1"/>
      <protection locked="0"/>
    </xf>
    <xf numFmtId="167" fontId="9" fillId="4" borderId="39" xfId="0" applyNumberFormat="1" applyFont="1" applyFill="1" applyBorder="1" applyAlignment="1" applyProtection="1">
      <alignment horizontal="left" vertical="center" textRotation="90" wrapText="1"/>
      <protection locked="0"/>
    </xf>
    <xf numFmtId="43" fontId="21" fillId="4" borderId="283" xfId="3" applyFont="1" applyFill="1" applyBorder="1" applyAlignment="1" applyProtection="1">
      <alignment horizontal="center" vertical="center" wrapText="1"/>
      <protection locked="0"/>
    </xf>
    <xf numFmtId="43" fontId="21" fillId="4" borderId="281" xfId="3" applyFont="1" applyFill="1" applyBorder="1" applyAlignment="1" applyProtection="1">
      <alignment horizontal="center" vertical="center" wrapText="1"/>
      <protection locked="0"/>
    </xf>
    <xf numFmtId="43" fontId="21" fillId="4" borderId="256" xfId="3" applyFont="1" applyFill="1" applyBorder="1" applyAlignment="1" applyProtection="1">
      <alignment horizontal="center" vertical="center" wrapText="1"/>
      <protection locked="0"/>
    </xf>
    <xf numFmtId="43" fontId="21" fillId="4" borderId="304" xfId="3" applyFont="1" applyFill="1" applyBorder="1" applyAlignment="1" applyProtection="1">
      <alignment horizontal="center" vertical="center" wrapText="1"/>
      <protection locked="0"/>
    </xf>
    <xf numFmtId="43" fontId="4" fillId="5" borderId="263" xfId="3" applyFont="1" applyFill="1" applyBorder="1" applyAlignment="1" applyProtection="1">
      <alignment horizontal="center" vertical="center" wrapText="1"/>
      <protection locked="0"/>
    </xf>
    <xf numFmtId="43" fontId="4" fillId="5" borderId="264" xfId="3" applyFont="1" applyFill="1" applyBorder="1" applyAlignment="1" applyProtection="1">
      <alignment horizontal="center" vertical="center" wrapText="1"/>
      <protection locked="0"/>
    </xf>
    <xf numFmtId="43" fontId="4" fillId="6" borderId="263" xfId="3" applyFont="1" applyFill="1" applyBorder="1" applyAlignment="1" applyProtection="1">
      <alignment horizontal="center" vertical="center" wrapText="1"/>
      <protection locked="0"/>
    </xf>
    <xf numFmtId="43" fontId="4" fillId="6" borderId="264" xfId="3" applyFont="1" applyFill="1" applyBorder="1" applyAlignment="1" applyProtection="1">
      <alignment horizontal="center" vertical="center" wrapText="1"/>
      <protection locked="0"/>
    </xf>
    <xf numFmtId="43" fontId="4" fillId="2" borderId="289" xfId="3" applyFont="1" applyFill="1" applyBorder="1" applyAlignment="1" applyProtection="1">
      <alignment horizontal="left" vertical="center"/>
      <protection locked="0"/>
    </xf>
    <xf numFmtId="43" fontId="4" fillId="2" borderId="300" xfId="3" applyFont="1" applyFill="1" applyBorder="1" applyAlignment="1" applyProtection="1">
      <alignment horizontal="left" vertical="center"/>
      <protection locked="0"/>
    </xf>
    <xf numFmtId="167" fontId="52" fillId="2" borderId="263" xfId="3" applyNumberFormat="1" applyFont="1" applyFill="1" applyBorder="1" applyAlignment="1" applyProtection="1">
      <alignment horizontal="center"/>
      <protection locked="0"/>
    </xf>
    <xf numFmtId="167" fontId="52" fillId="2" borderId="264" xfId="3" applyNumberFormat="1" applyFont="1" applyFill="1" applyBorder="1" applyAlignment="1" applyProtection="1">
      <alignment horizontal="center"/>
      <protection locked="0"/>
    </xf>
    <xf numFmtId="167" fontId="4" fillId="2" borderId="263" xfId="3" applyNumberFormat="1" applyFont="1" applyFill="1" applyBorder="1" applyAlignment="1" applyProtection="1">
      <alignment horizontal="center"/>
      <protection locked="0"/>
    </xf>
    <xf numFmtId="167" fontId="4" fillId="2" borderId="264" xfId="3" applyNumberFormat="1" applyFont="1" applyFill="1" applyBorder="1" applyAlignment="1" applyProtection="1">
      <alignment horizontal="center"/>
      <protection locked="0"/>
    </xf>
    <xf numFmtId="167" fontId="4" fillId="2" borderId="283" xfId="3" applyNumberFormat="1" applyFont="1" applyFill="1" applyBorder="1" applyAlignment="1" applyProtection="1">
      <alignment horizontal="center"/>
      <protection locked="0"/>
    </xf>
    <xf numFmtId="167" fontId="4" fillId="2" borderId="281" xfId="3" applyNumberFormat="1" applyFont="1" applyFill="1" applyBorder="1" applyAlignment="1" applyProtection="1">
      <alignment horizontal="center"/>
      <protection locked="0"/>
    </xf>
    <xf numFmtId="167" fontId="4" fillId="2" borderId="256" xfId="3" applyNumberFormat="1" applyFont="1" applyFill="1" applyBorder="1" applyAlignment="1" applyProtection="1">
      <alignment horizontal="center"/>
      <protection locked="0"/>
    </xf>
    <xf numFmtId="167" fontId="4" fillId="2" borderId="304" xfId="3" applyNumberFormat="1" applyFont="1" applyFill="1" applyBorder="1" applyAlignment="1" applyProtection="1">
      <alignment horizontal="center"/>
      <protection locked="0"/>
    </xf>
    <xf numFmtId="0" fontId="14" fillId="0" borderId="38" xfId="2" applyFont="1" applyBorder="1" applyAlignment="1" applyProtection="1">
      <alignment horizontal="center" vertical="center" wrapText="1"/>
      <protection locked="0"/>
    </xf>
    <xf numFmtId="0" fontId="14" fillId="0" borderId="40" xfId="2" applyFont="1" applyBorder="1" applyAlignment="1" applyProtection="1">
      <alignment horizontal="center" vertical="center" wrapText="1"/>
      <protection locked="0"/>
    </xf>
    <xf numFmtId="0" fontId="9" fillId="4" borderId="253" xfId="2" applyFont="1" applyFill="1" applyBorder="1" applyAlignment="1" applyProtection="1">
      <alignment horizontal="left" vertical="center" wrapText="1"/>
      <protection locked="0"/>
    </xf>
    <xf numFmtId="0" fontId="9" fillId="4" borderId="254" xfId="2" applyFont="1" applyFill="1" applyBorder="1" applyAlignment="1" applyProtection="1">
      <alignment horizontal="left" vertical="center" wrapText="1"/>
      <protection locked="0"/>
    </xf>
    <xf numFmtId="0" fontId="9" fillId="4" borderId="256" xfId="2" applyFont="1" applyFill="1" applyBorder="1" applyAlignment="1" applyProtection="1">
      <alignment horizontal="left" vertical="center" wrapText="1"/>
      <protection locked="0"/>
    </xf>
    <xf numFmtId="0" fontId="22" fillId="0" borderId="0" xfId="2" applyFont="1" applyAlignment="1" applyProtection="1">
      <alignment horizontal="right" wrapText="1"/>
      <protection locked="0"/>
    </xf>
    <xf numFmtId="0" fontId="148" fillId="0" borderId="161" xfId="18" applyFont="1" applyBorder="1" applyAlignment="1" applyProtection="1">
      <alignment horizontal="center"/>
      <protection locked="0"/>
    </xf>
    <xf numFmtId="0" fontId="148" fillId="0" borderId="162" xfId="18" applyFont="1" applyBorder="1" applyAlignment="1" applyProtection="1">
      <alignment horizontal="center"/>
      <protection locked="0"/>
    </xf>
    <xf numFmtId="0" fontId="148" fillId="0" borderId="163" xfId="18" applyFont="1" applyBorder="1" applyAlignment="1" applyProtection="1">
      <alignment horizontal="center"/>
      <protection locked="0"/>
    </xf>
    <xf numFmtId="0" fontId="148" fillId="0" borderId="1" xfId="18" applyFont="1" applyBorder="1" applyAlignment="1" applyProtection="1">
      <alignment horizontal="center"/>
      <protection locked="0"/>
    </xf>
    <xf numFmtId="0" fontId="148" fillId="0" borderId="0" xfId="18" applyFont="1" applyAlignment="1" applyProtection="1">
      <alignment horizontal="center"/>
      <protection locked="0"/>
    </xf>
    <xf numFmtId="0" fontId="148" fillId="0" borderId="147" xfId="18" applyFont="1" applyBorder="1" applyAlignment="1" applyProtection="1">
      <alignment horizontal="center"/>
      <protection locked="0"/>
    </xf>
    <xf numFmtId="165" fontId="148" fillId="25" borderId="1" xfId="18" applyNumberFormat="1" applyFont="1" applyFill="1" applyBorder="1" applyAlignment="1" applyProtection="1">
      <alignment horizontal="center"/>
      <protection locked="0"/>
    </xf>
    <xf numFmtId="165" fontId="148" fillId="25" borderId="0" xfId="18" applyNumberFormat="1" applyFont="1" applyFill="1" applyAlignment="1" applyProtection="1">
      <alignment horizontal="center"/>
      <protection locked="0"/>
    </xf>
    <xf numFmtId="165" fontId="148" fillId="25" borderId="147" xfId="18" applyNumberFormat="1" applyFont="1" applyFill="1" applyBorder="1" applyAlignment="1" applyProtection="1">
      <alignment horizontal="center"/>
      <protection locked="0"/>
    </xf>
    <xf numFmtId="43" fontId="5" fillId="18" borderId="36" xfId="3" applyFont="1" applyFill="1" applyBorder="1" applyAlignment="1" applyProtection="1">
      <alignment horizontal="center"/>
      <protection locked="0"/>
    </xf>
    <xf numFmtId="43" fontId="5" fillId="18" borderId="31" xfId="3" applyFont="1" applyFill="1" applyBorder="1" applyAlignment="1" applyProtection="1">
      <alignment horizontal="center"/>
      <protection locked="0"/>
    </xf>
    <xf numFmtId="43" fontId="5" fillId="18" borderId="80" xfId="3" applyFont="1" applyFill="1" applyBorder="1" applyAlignment="1" applyProtection="1">
      <alignment horizontal="center"/>
      <protection locked="0"/>
    </xf>
    <xf numFmtId="43" fontId="5" fillId="6" borderId="31" xfId="3" applyFont="1" applyFill="1" applyBorder="1" applyAlignment="1" applyProtection="1">
      <alignment horizontal="center"/>
      <protection locked="0"/>
    </xf>
    <xf numFmtId="43" fontId="5" fillId="6" borderId="80" xfId="3" applyFont="1" applyFill="1" applyBorder="1" applyAlignment="1" applyProtection="1">
      <alignment horizontal="center"/>
      <protection locked="0"/>
    </xf>
    <xf numFmtId="43" fontId="5" fillId="3" borderId="31" xfId="3" applyFont="1" applyFill="1" applyBorder="1" applyAlignment="1" applyProtection="1">
      <alignment horizontal="center"/>
      <protection locked="0"/>
    </xf>
    <xf numFmtId="43" fontId="5" fillId="3" borderId="59" xfId="3" applyFont="1" applyFill="1" applyBorder="1" applyAlignment="1" applyProtection="1">
      <alignment horizontal="center"/>
      <protection locked="0"/>
    </xf>
    <xf numFmtId="0" fontId="148" fillId="0" borderId="16" xfId="18" applyFont="1" applyBorder="1" applyAlignment="1" applyProtection="1">
      <alignment horizontal="center"/>
      <protection locked="0"/>
    </xf>
    <xf numFmtId="0" fontId="148" fillId="0" borderId="17" xfId="18" applyFont="1" applyBorder="1" applyAlignment="1" applyProtection="1">
      <alignment horizontal="center"/>
      <protection locked="0"/>
    </xf>
    <xf numFmtId="0" fontId="148" fillId="0" borderId="152" xfId="18" applyFont="1" applyBorder="1" applyAlignment="1" applyProtection="1">
      <alignment horizontal="center"/>
      <protection locked="0"/>
    </xf>
    <xf numFmtId="165" fontId="148" fillId="0" borderId="1" xfId="18" applyNumberFormat="1" applyFont="1" applyBorder="1" applyAlignment="1" applyProtection="1">
      <alignment horizontal="center"/>
      <protection locked="0"/>
    </xf>
    <xf numFmtId="165" fontId="148" fillId="0" borderId="0" xfId="18" applyNumberFormat="1" applyFont="1" applyAlignment="1" applyProtection="1">
      <alignment horizontal="center"/>
      <protection locked="0"/>
    </xf>
    <xf numFmtId="165" fontId="148" fillId="0" borderId="147" xfId="18" applyNumberFormat="1" applyFont="1" applyBorder="1" applyAlignment="1" applyProtection="1">
      <alignment horizontal="center"/>
      <protection locked="0"/>
    </xf>
    <xf numFmtId="165" fontId="57" fillId="0" borderId="1" xfId="19" applyNumberFormat="1" applyFont="1" applyBorder="1" applyAlignment="1" applyProtection="1">
      <alignment horizontal="center" vertical="top"/>
      <protection locked="0"/>
    </xf>
    <xf numFmtId="165" fontId="57" fillId="0" borderId="0" xfId="19" applyNumberFormat="1" applyFont="1" applyAlignment="1" applyProtection="1">
      <alignment horizontal="center" vertical="top"/>
      <protection locked="0"/>
    </xf>
    <xf numFmtId="165" fontId="57" fillId="0" borderId="147" xfId="19" applyNumberFormat="1" applyFont="1" applyBorder="1" applyAlignment="1" applyProtection="1">
      <alignment horizontal="center" vertical="top"/>
      <protection locked="0"/>
    </xf>
    <xf numFmtId="165" fontId="57" fillId="0" borderId="1" xfId="21" applyNumberFormat="1" applyFont="1" applyBorder="1" applyAlignment="1" applyProtection="1">
      <alignment horizontal="center"/>
      <protection locked="0"/>
    </xf>
    <xf numFmtId="165" fontId="57" fillId="0" borderId="0" xfId="21" applyNumberFormat="1" applyFont="1" applyAlignment="1" applyProtection="1">
      <alignment horizontal="center"/>
      <protection locked="0"/>
    </xf>
    <xf numFmtId="165" fontId="57" fillId="0" borderId="147" xfId="21" applyNumberFormat="1" applyFont="1" applyBorder="1" applyAlignment="1" applyProtection="1">
      <alignment horizontal="center"/>
      <protection locked="0"/>
    </xf>
    <xf numFmtId="165" fontId="4" fillId="0" borderId="1" xfId="23" applyNumberFormat="1" applyFont="1" applyBorder="1" applyAlignment="1" applyProtection="1">
      <alignment horizontal="center"/>
      <protection locked="0"/>
    </xf>
    <xf numFmtId="0" fontId="21" fillId="0" borderId="0" xfId="23" applyFont="1" applyProtection="1">
      <protection locked="0"/>
    </xf>
    <xf numFmtId="0" fontId="21" fillId="0" borderId="147" xfId="23" applyFont="1" applyBorder="1" applyProtection="1">
      <protection locked="0"/>
    </xf>
    <xf numFmtId="0" fontId="4" fillId="3" borderId="28" xfId="23" applyFont="1" applyFill="1" applyBorder="1" applyAlignment="1" applyProtection="1">
      <alignment horizontal="center" vertical="center"/>
      <protection locked="0"/>
    </xf>
    <xf numFmtId="0" fontId="4" fillId="3" borderId="193" xfId="23" applyFont="1" applyFill="1" applyBorder="1" applyAlignment="1" applyProtection="1">
      <alignment horizontal="center" vertical="center"/>
      <protection locked="0"/>
    </xf>
    <xf numFmtId="0" fontId="4" fillId="3" borderId="49" xfId="23" applyFont="1" applyFill="1" applyBorder="1" applyAlignment="1" applyProtection="1">
      <alignment horizontal="center" vertical="center"/>
      <protection locked="0"/>
    </xf>
    <xf numFmtId="0" fontId="4" fillId="3" borderId="155" xfId="23" applyFont="1" applyFill="1" applyBorder="1" applyAlignment="1" applyProtection="1">
      <alignment horizontal="center" vertical="center"/>
      <protection locked="0"/>
    </xf>
    <xf numFmtId="165" fontId="4" fillId="0" borderId="1" xfId="26" applyNumberFormat="1" applyFont="1" applyBorder="1" applyAlignment="1" applyProtection="1">
      <alignment horizontal="center"/>
      <protection locked="0"/>
    </xf>
    <xf numFmtId="165" fontId="4" fillId="0" borderId="0" xfId="26" applyNumberFormat="1" applyFont="1" applyAlignment="1" applyProtection="1">
      <alignment horizontal="center"/>
      <protection locked="0"/>
    </xf>
    <xf numFmtId="165" fontId="4" fillId="0" borderId="147" xfId="26" applyNumberFormat="1" applyFont="1" applyBorder="1" applyAlignment="1" applyProtection="1">
      <alignment horizontal="center"/>
      <protection locked="0"/>
    </xf>
    <xf numFmtId="0" fontId="67" fillId="23" borderId="176" xfId="27" applyFont="1" applyFill="1" applyBorder="1" applyAlignment="1" applyProtection="1">
      <alignment horizontal="center" vertical="center"/>
      <protection locked="0"/>
    </xf>
    <xf numFmtId="0" fontId="67" fillId="23" borderId="174" xfId="27" applyFont="1" applyFill="1" applyBorder="1" applyAlignment="1" applyProtection="1">
      <alignment horizontal="center" vertical="center"/>
      <protection locked="0"/>
    </xf>
    <xf numFmtId="0" fontId="67" fillId="23" borderId="175" xfId="27" applyFont="1" applyFill="1" applyBorder="1" applyAlignment="1" applyProtection="1">
      <alignment horizontal="center" vertical="center"/>
      <protection locked="0"/>
    </xf>
    <xf numFmtId="0" fontId="90" fillId="0" borderId="161" xfId="27" applyFont="1" applyBorder="1" applyAlignment="1" applyProtection="1">
      <alignment horizontal="center" vertical="center"/>
      <protection locked="0"/>
    </xf>
    <xf numFmtId="0" fontId="90" fillId="0" borderId="162" xfId="27" applyFont="1" applyBorder="1" applyAlignment="1" applyProtection="1">
      <alignment horizontal="center" vertical="center"/>
      <protection locked="0"/>
    </xf>
    <xf numFmtId="0" fontId="90" fillId="0" borderId="163" xfId="27" applyFont="1" applyBorder="1" applyAlignment="1" applyProtection="1">
      <alignment horizontal="center" vertical="center"/>
      <protection locked="0"/>
    </xf>
    <xf numFmtId="0" fontId="68" fillId="0" borderId="1" xfId="27" applyFont="1" applyBorder="1" applyAlignment="1" applyProtection="1">
      <alignment horizontal="center" vertical="center"/>
      <protection locked="0"/>
    </xf>
    <xf numFmtId="0" fontId="68" fillId="0" borderId="0" xfId="27" applyFont="1" applyAlignment="1" applyProtection="1">
      <alignment horizontal="center" vertical="center"/>
      <protection locked="0"/>
    </xf>
    <xf numFmtId="0" fontId="68" fillId="0" borderId="147" xfId="27" applyFont="1" applyBorder="1" applyAlignment="1" applyProtection="1">
      <alignment horizontal="center" vertical="center"/>
      <protection locked="0"/>
    </xf>
    <xf numFmtId="0" fontId="21" fillId="11" borderId="360" xfId="27" applyFont="1" applyFill="1" applyBorder="1" applyAlignment="1" applyProtection="1">
      <alignment horizontal="center" vertical="center" wrapText="1"/>
      <protection locked="0"/>
    </xf>
    <xf numFmtId="0" fontId="21" fillId="11" borderId="254" xfId="27" applyFont="1" applyFill="1" applyBorder="1" applyAlignment="1" applyProtection="1">
      <alignment horizontal="center" vertical="center" wrapText="1"/>
      <protection locked="0"/>
    </xf>
    <xf numFmtId="0" fontId="21" fillId="11" borderId="255" xfId="27" applyFont="1" applyFill="1" applyBorder="1" applyAlignment="1" applyProtection="1">
      <alignment horizontal="center" vertical="center" wrapText="1"/>
      <protection locked="0"/>
    </xf>
    <xf numFmtId="0" fontId="21" fillId="26" borderId="360" xfId="27" applyFont="1" applyFill="1" applyBorder="1" applyAlignment="1" applyProtection="1">
      <alignment horizontal="center" vertical="center"/>
      <protection locked="0"/>
    </xf>
    <xf numFmtId="0" fontId="21" fillId="26" borderId="254" xfId="27" applyFont="1" applyFill="1" applyBorder="1" applyAlignment="1" applyProtection="1">
      <alignment horizontal="center" vertical="center"/>
      <protection locked="0"/>
    </xf>
    <xf numFmtId="0" fontId="21" fillId="26" borderId="255" xfId="27" applyFont="1" applyFill="1" applyBorder="1" applyAlignment="1" applyProtection="1">
      <alignment horizontal="center" vertical="center"/>
      <protection locked="0"/>
    </xf>
    <xf numFmtId="0" fontId="21" fillId="30" borderId="360" xfId="27" applyFont="1" applyFill="1" applyBorder="1" applyAlignment="1" applyProtection="1">
      <alignment horizontal="center" vertical="center" wrapText="1"/>
      <protection locked="0"/>
    </xf>
    <xf numFmtId="0" fontId="21" fillId="30" borderId="254" xfId="27" applyFont="1" applyFill="1" applyBorder="1" applyAlignment="1" applyProtection="1">
      <alignment horizontal="center" vertical="center" wrapText="1"/>
      <protection locked="0"/>
    </xf>
    <xf numFmtId="0" fontId="21" fillId="30" borderId="256" xfId="27" applyFont="1" applyFill="1" applyBorder="1" applyAlignment="1" applyProtection="1">
      <alignment horizontal="center" vertical="center" wrapText="1"/>
      <protection locked="0"/>
    </xf>
    <xf numFmtId="0" fontId="22" fillId="0" borderId="115" xfId="27" applyFont="1" applyBorder="1" applyAlignment="1" applyProtection="1">
      <alignment horizontal="center" vertical="center" wrapText="1"/>
      <protection locked="0"/>
    </xf>
    <xf numFmtId="0" fontId="22" fillId="0" borderId="17" xfId="27" applyFont="1" applyBorder="1" applyAlignment="1" applyProtection="1">
      <alignment horizontal="center" vertical="center" wrapText="1"/>
      <protection locked="0"/>
    </xf>
    <xf numFmtId="0" fontId="22" fillId="0" borderId="18" xfId="27" applyFont="1" applyBorder="1" applyAlignment="1" applyProtection="1">
      <alignment horizontal="center" vertical="center" wrapText="1"/>
      <protection locked="0"/>
    </xf>
    <xf numFmtId="0" fontId="68" fillId="0" borderId="1" xfId="27" applyFont="1" applyBorder="1" applyAlignment="1" applyProtection="1">
      <alignment horizontal="center"/>
      <protection locked="0"/>
    </xf>
    <xf numFmtId="0" fontId="68" fillId="0" borderId="0" xfId="27" applyFont="1" applyAlignment="1" applyProtection="1">
      <alignment horizontal="center"/>
      <protection locked="0"/>
    </xf>
    <xf numFmtId="0" fontId="68" fillId="0" borderId="147" xfId="27" applyFont="1" applyBorder="1" applyAlignment="1" applyProtection="1">
      <alignment horizontal="center"/>
      <protection locked="0"/>
    </xf>
    <xf numFmtId="0" fontId="71" fillId="0" borderId="69" xfId="27" applyFont="1" applyBorder="1" applyAlignment="1" applyProtection="1">
      <alignment horizontal="center" vertical="center" wrapText="1"/>
      <protection locked="0"/>
    </xf>
    <xf numFmtId="0" fontId="70" fillId="0" borderId="69" xfId="27" applyFont="1" applyBorder="1" applyAlignment="1" applyProtection="1">
      <alignment horizontal="center" vertical="center" wrapText="1"/>
      <protection locked="0"/>
    </xf>
    <xf numFmtId="0" fontId="21" fillId="11" borderId="359" xfId="27" applyFont="1" applyFill="1" applyBorder="1" applyAlignment="1" applyProtection="1">
      <alignment horizontal="center" vertical="center" wrapText="1"/>
      <protection locked="0"/>
    </xf>
    <xf numFmtId="0" fontId="21" fillId="11" borderId="252" xfId="27" applyFont="1" applyFill="1" applyBorder="1" applyAlignment="1" applyProtection="1">
      <alignment horizontal="center" vertical="center" wrapText="1"/>
      <protection locked="0"/>
    </xf>
    <xf numFmtId="0" fontId="21" fillId="11" borderId="353" xfId="27" applyFont="1" applyFill="1" applyBorder="1" applyAlignment="1" applyProtection="1">
      <alignment horizontal="center" vertical="center" wrapText="1"/>
      <protection locked="0"/>
    </xf>
    <xf numFmtId="0" fontId="21" fillId="5" borderId="254" xfId="27" applyFont="1" applyFill="1" applyBorder="1" applyAlignment="1" applyProtection="1">
      <alignment horizontal="center" vertical="center" readingOrder="1"/>
      <protection locked="0"/>
    </xf>
    <xf numFmtId="0" fontId="21" fillId="5" borderId="255" xfId="27" applyFont="1" applyFill="1" applyBorder="1" applyAlignment="1" applyProtection="1">
      <alignment horizontal="center" vertical="center" readingOrder="1"/>
      <protection locked="0"/>
    </xf>
    <xf numFmtId="0" fontId="21" fillId="3" borderId="254" xfId="27" applyFont="1" applyFill="1" applyBorder="1" applyAlignment="1" applyProtection="1">
      <alignment horizontal="center" vertical="center" wrapText="1"/>
      <protection locked="0"/>
    </xf>
    <xf numFmtId="0" fontId="21" fillId="9" borderId="285" xfId="27" applyFont="1" applyFill="1" applyBorder="1" applyAlignment="1" applyProtection="1">
      <alignment horizontal="center" vertical="center" wrapText="1"/>
      <protection locked="0"/>
    </xf>
    <xf numFmtId="0" fontId="21" fillId="9" borderId="254" xfId="27" applyFont="1" applyFill="1" applyBorder="1" applyAlignment="1" applyProtection="1">
      <alignment horizontal="center" vertical="center" wrapText="1"/>
      <protection locked="0"/>
    </xf>
    <xf numFmtId="0" fontId="21" fillId="9" borderId="262" xfId="27" applyFont="1" applyFill="1" applyBorder="1" applyAlignment="1" applyProtection="1">
      <alignment horizontal="center" vertical="center" wrapText="1"/>
      <protection locked="0"/>
    </xf>
    <xf numFmtId="0" fontId="21" fillId="0" borderId="254" xfId="27" applyFont="1" applyBorder="1" applyAlignment="1" applyProtection="1">
      <alignment horizontal="center" vertical="center" wrapText="1"/>
      <protection locked="0"/>
    </xf>
    <xf numFmtId="0" fontId="21" fillId="0" borderId="255" xfId="27" applyFont="1" applyBorder="1" applyAlignment="1" applyProtection="1">
      <alignment horizontal="center" vertical="center" wrapText="1"/>
      <protection locked="0"/>
    </xf>
    <xf numFmtId="0" fontId="5" fillId="0" borderId="161" xfId="23" applyFont="1" applyBorder="1" applyAlignment="1" applyProtection="1">
      <alignment horizontal="center"/>
      <protection locked="0"/>
    </xf>
    <xf numFmtId="0" fontId="5" fillId="0" borderId="162" xfId="23" applyFont="1" applyBorder="1" applyAlignment="1" applyProtection="1">
      <alignment horizontal="center"/>
      <protection locked="0"/>
    </xf>
    <xf numFmtId="0" fontId="5" fillId="0" borderId="163" xfId="23" applyFont="1" applyBorder="1" applyAlignment="1" applyProtection="1">
      <alignment horizontal="center"/>
      <protection locked="0"/>
    </xf>
    <xf numFmtId="0" fontId="76" fillId="0" borderId="1" xfId="0" applyFont="1" applyBorder="1" applyAlignment="1">
      <alignment horizontal="center" vertical="center"/>
    </xf>
    <xf numFmtId="0" fontId="76" fillId="0" borderId="0" xfId="0" applyFont="1" applyAlignment="1">
      <alignment horizontal="center" vertical="center"/>
    </xf>
    <xf numFmtId="0" fontId="76" fillId="0" borderId="147" xfId="0" applyFont="1" applyBorder="1" applyAlignment="1">
      <alignment horizontal="center" vertical="center"/>
    </xf>
    <xf numFmtId="0" fontId="7" fillId="5" borderId="205" xfId="2" applyFont="1" applyFill="1" applyBorder="1" applyAlignment="1" applyProtection="1">
      <alignment horizontal="center" vertical="center" wrapText="1"/>
      <protection locked="0"/>
    </xf>
    <xf numFmtId="0" fontId="7" fillId="5" borderId="206" xfId="2" applyFont="1" applyFill="1" applyBorder="1" applyAlignment="1" applyProtection="1">
      <alignment horizontal="center" vertical="center" wrapText="1"/>
      <protection locked="0"/>
    </xf>
    <xf numFmtId="0" fontId="7" fillId="6" borderId="205" xfId="2" applyFont="1" applyFill="1" applyBorder="1" applyAlignment="1" applyProtection="1">
      <alignment horizontal="center" vertical="center" wrapText="1"/>
      <protection locked="0"/>
    </xf>
    <xf numFmtId="0" fontId="7" fillId="6" borderId="206" xfId="2" applyFont="1" applyFill="1" applyBorder="1" applyAlignment="1" applyProtection="1">
      <alignment horizontal="center" vertical="center" wrapText="1"/>
      <protection locked="0"/>
    </xf>
    <xf numFmtId="0" fontId="7" fillId="21" borderId="205" xfId="2" applyFont="1" applyFill="1" applyBorder="1" applyAlignment="1" applyProtection="1">
      <alignment horizontal="center" vertical="center" wrapText="1"/>
      <protection locked="0"/>
    </xf>
    <xf numFmtId="0" fontId="7" fillId="21" borderId="206" xfId="2" applyFont="1" applyFill="1" applyBorder="1" applyAlignment="1" applyProtection="1">
      <alignment horizontal="center" vertical="center" wrapText="1"/>
      <protection locked="0"/>
    </xf>
    <xf numFmtId="0" fontId="7" fillId="19" borderId="205" xfId="2" applyFont="1" applyFill="1" applyBorder="1" applyAlignment="1" applyProtection="1">
      <alignment horizontal="center" vertical="center" wrapText="1"/>
      <protection locked="0"/>
    </xf>
    <xf numFmtId="0" fontId="7" fillId="19" borderId="207" xfId="2" applyFont="1" applyFill="1" applyBorder="1" applyAlignment="1" applyProtection="1">
      <alignment horizontal="center" vertical="center" wrapText="1"/>
      <protection locked="0"/>
    </xf>
    <xf numFmtId="0" fontId="168" fillId="0" borderId="161" xfId="23" applyFont="1" applyBorder="1" applyAlignment="1" applyProtection="1">
      <alignment horizontal="center" vertical="center"/>
      <protection locked="0"/>
    </xf>
    <xf numFmtId="0" fontId="168" fillId="0" borderId="162" xfId="23" applyFont="1" applyBorder="1" applyAlignment="1" applyProtection="1">
      <alignment horizontal="center" vertical="center"/>
      <protection locked="0"/>
    </xf>
    <xf numFmtId="0" fontId="168" fillId="0" borderId="163" xfId="23" applyFont="1" applyBorder="1" applyAlignment="1" applyProtection="1">
      <alignment horizontal="center" vertical="center"/>
      <protection locked="0"/>
    </xf>
    <xf numFmtId="0" fontId="79" fillId="0" borderId="16" xfId="0" applyFont="1" applyBorder="1" applyAlignment="1">
      <alignment horizontal="center" vertical="center"/>
    </xf>
    <xf numFmtId="0" fontId="79" fillId="0" borderId="17" xfId="0" applyFont="1" applyBorder="1" applyAlignment="1">
      <alignment horizontal="center" vertical="center"/>
    </xf>
    <xf numFmtId="0" fontId="79" fillId="0" borderId="152" xfId="0" applyFont="1" applyBorder="1" applyAlignment="1">
      <alignment horizontal="center" vertical="center"/>
    </xf>
    <xf numFmtId="0" fontId="21" fillId="45" borderId="176" xfId="2" applyFont="1" applyFill="1" applyBorder="1" applyAlignment="1" applyProtection="1">
      <alignment horizontal="center" vertical="center" wrapText="1"/>
      <protection locked="0"/>
    </xf>
    <xf numFmtId="0" fontId="21" fillId="45" borderId="175" xfId="2" applyFont="1" applyFill="1" applyBorder="1" applyAlignment="1" applyProtection="1">
      <alignment horizontal="center" vertical="center" wrapText="1"/>
      <protection locked="0"/>
    </xf>
    <xf numFmtId="0" fontId="21" fillId="34" borderId="176" xfId="2" applyFont="1" applyFill="1" applyBorder="1" applyAlignment="1" applyProtection="1">
      <alignment horizontal="center" vertical="center" wrapText="1"/>
      <protection locked="0"/>
    </xf>
    <xf numFmtId="0" fontId="21" fillId="34" borderId="175" xfId="2" applyFont="1" applyFill="1" applyBorder="1" applyAlignment="1" applyProtection="1">
      <alignment horizontal="center" vertical="center" wrapText="1"/>
      <protection locked="0"/>
    </xf>
    <xf numFmtId="0" fontId="21" fillId="46" borderId="176" xfId="2" applyFont="1" applyFill="1" applyBorder="1" applyAlignment="1" applyProtection="1">
      <alignment horizontal="center" vertical="center" wrapText="1"/>
      <protection locked="0"/>
    </xf>
    <xf numFmtId="0" fontId="21" fillId="46" borderId="175" xfId="2" applyFont="1" applyFill="1" applyBorder="1" applyAlignment="1" applyProtection="1">
      <alignment horizontal="center" vertical="center" wrapText="1"/>
      <protection locked="0"/>
    </xf>
    <xf numFmtId="0" fontId="21" fillId="35" borderId="176" xfId="2" applyFont="1" applyFill="1" applyBorder="1" applyAlignment="1" applyProtection="1">
      <alignment horizontal="center" vertical="center" wrapText="1"/>
      <protection locked="0"/>
    </xf>
    <xf numFmtId="0" fontId="21" fillId="35" borderId="175" xfId="2" applyFont="1" applyFill="1" applyBorder="1" applyAlignment="1" applyProtection="1">
      <alignment horizontal="center" vertical="center" wrapText="1"/>
      <protection locked="0"/>
    </xf>
    <xf numFmtId="0" fontId="109" fillId="0" borderId="1" xfId="0" applyFont="1" applyBorder="1" applyAlignment="1" applyProtection="1">
      <alignment horizontal="center" vertical="center"/>
      <protection locked="0"/>
    </xf>
    <xf numFmtId="0" fontId="109" fillId="0" borderId="0" xfId="0" applyFont="1" applyAlignment="1" applyProtection="1">
      <alignment horizontal="center" vertical="center"/>
      <protection locked="0"/>
    </xf>
    <xf numFmtId="0" fontId="109" fillId="0" borderId="226" xfId="0" applyFont="1" applyBorder="1" applyAlignment="1" applyProtection="1">
      <alignment horizontal="center" vertical="center"/>
      <protection locked="0"/>
    </xf>
    <xf numFmtId="0" fontId="195" fillId="0" borderId="16" xfId="0" applyFont="1" applyBorder="1" applyAlignment="1">
      <alignment horizontal="center" vertical="center"/>
    </xf>
    <xf numFmtId="0" fontId="195" fillId="0" borderId="17" xfId="0" applyFont="1" applyBorder="1" applyAlignment="1">
      <alignment horizontal="center" vertical="center"/>
    </xf>
    <xf numFmtId="0" fontId="195" fillId="0" borderId="223" xfId="0" applyFont="1" applyBorder="1" applyAlignment="1">
      <alignment horizontal="center" vertical="center"/>
    </xf>
    <xf numFmtId="0" fontId="125" fillId="74" borderId="176" xfId="0" applyFont="1" applyFill="1" applyBorder="1" applyAlignment="1" applyProtection="1">
      <alignment horizontal="center" vertical="center" wrapText="1"/>
      <protection locked="0"/>
    </xf>
    <xf numFmtId="0" fontId="125" fillId="74" borderId="224" xfId="0" applyFont="1" applyFill="1" applyBorder="1" applyAlignment="1" applyProtection="1">
      <alignment horizontal="center" vertical="center" wrapText="1"/>
      <protection locked="0"/>
    </xf>
    <xf numFmtId="0" fontId="125" fillId="75" borderId="225" xfId="0" applyFont="1" applyFill="1" applyBorder="1" applyAlignment="1" applyProtection="1">
      <alignment horizontal="center" vertical="center" wrapText="1"/>
      <protection locked="0"/>
    </xf>
    <xf numFmtId="0" fontId="125" fillId="75" borderId="224" xfId="0" applyFont="1" applyFill="1" applyBorder="1" applyAlignment="1" applyProtection="1">
      <alignment horizontal="center" vertical="center" wrapText="1"/>
      <protection locked="0"/>
    </xf>
    <xf numFmtId="0" fontId="125" fillId="76" borderId="225" xfId="0" applyFont="1" applyFill="1" applyBorder="1" applyAlignment="1" applyProtection="1">
      <alignment horizontal="center" vertical="center" wrapText="1"/>
      <protection locked="0"/>
    </xf>
    <xf numFmtId="0" fontId="125" fillId="76" borderId="224" xfId="0" applyFont="1" applyFill="1" applyBorder="1" applyAlignment="1" applyProtection="1">
      <alignment horizontal="center" vertical="center" wrapText="1"/>
      <protection locked="0"/>
    </xf>
    <xf numFmtId="0" fontId="125" fillId="77" borderId="225" xfId="0" applyFont="1" applyFill="1" applyBorder="1" applyAlignment="1" applyProtection="1">
      <alignment horizontal="center" vertical="center" wrapText="1"/>
      <protection locked="0"/>
    </xf>
    <xf numFmtId="0" fontId="125" fillId="77" borderId="175" xfId="0" applyFont="1" applyFill="1" applyBorder="1" applyAlignment="1" applyProtection="1">
      <alignment horizontal="center" vertical="center" wrapText="1"/>
      <protection locked="0"/>
    </xf>
    <xf numFmtId="0" fontId="5" fillId="0" borderId="161" xfId="23" applyFont="1" applyBorder="1" applyAlignment="1" applyProtection="1">
      <alignment horizontal="center" vertical="center"/>
      <protection locked="0"/>
    </xf>
    <xf numFmtId="0" fontId="5" fillId="0" borderId="162" xfId="23" applyFont="1" applyBorder="1" applyAlignment="1" applyProtection="1">
      <alignment horizontal="center" vertical="center"/>
      <protection locked="0"/>
    </xf>
    <xf numFmtId="0" fontId="5" fillId="0" borderId="163" xfId="23" applyFont="1" applyBorder="1" applyAlignment="1" applyProtection="1">
      <alignment horizontal="center" vertical="center"/>
      <protection locked="0"/>
    </xf>
    <xf numFmtId="0" fontId="79" fillId="0" borderId="1" xfId="0" applyFont="1" applyBorder="1" applyAlignment="1">
      <alignment horizontal="center" vertical="center"/>
    </xf>
    <xf numFmtId="0" fontId="79" fillId="0" borderId="0" xfId="0" applyFont="1" applyAlignment="1">
      <alignment horizontal="center" vertical="center"/>
    </xf>
    <xf numFmtId="0" fontId="79" fillId="0" borderId="147" xfId="0" applyFont="1" applyBorder="1" applyAlignment="1">
      <alignment horizontal="center" vertical="center"/>
    </xf>
    <xf numFmtId="0" fontId="21" fillId="45" borderId="205" xfId="2" applyFont="1" applyFill="1" applyBorder="1" applyAlignment="1" applyProtection="1">
      <alignment horizontal="center" vertical="center" wrapText="1"/>
      <protection locked="0"/>
    </xf>
    <xf numFmtId="0" fontId="21" fillId="45" borderId="206" xfId="2" applyFont="1" applyFill="1" applyBorder="1" applyAlignment="1" applyProtection="1">
      <alignment horizontal="center" vertical="center" wrapText="1"/>
      <protection locked="0"/>
    </xf>
    <xf numFmtId="0" fontId="21" fillId="34" borderId="205" xfId="2" applyFont="1" applyFill="1" applyBorder="1" applyAlignment="1" applyProtection="1">
      <alignment horizontal="center" vertical="center" wrapText="1"/>
      <protection locked="0"/>
    </xf>
    <xf numFmtId="0" fontId="21" fillId="34" borderId="206" xfId="2" applyFont="1" applyFill="1" applyBorder="1" applyAlignment="1" applyProtection="1">
      <alignment horizontal="center" vertical="center" wrapText="1"/>
      <protection locked="0"/>
    </xf>
    <xf numFmtId="0" fontId="21" fillId="46" borderId="205" xfId="2" applyFont="1" applyFill="1" applyBorder="1" applyAlignment="1" applyProtection="1">
      <alignment horizontal="center" vertical="center" wrapText="1"/>
      <protection locked="0"/>
    </xf>
    <xf numFmtId="0" fontId="21" fillId="46" borderId="206" xfId="2" applyFont="1" applyFill="1" applyBorder="1" applyAlignment="1" applyProtection="1">
      <alignment horizontal="center" vertical="center" wrapText="1"/>
      <protection locked="0"/>
    </xf>
    <xf numFmtId="0" fontId="21" fillId="35" borderId="205" xfId="2" applyFont="1" applyFill="1" applyBorder="1" applyAlignment="1" applyProtection="1">
      <alignment horizontal="center" vertical="center" wrapText="1"/>
      <protection locked="0"/>
    </xf>
    <xf numFmtId="0" fontId="21" fillId="35" borderId="207" xfId="2" applyFont="1" applyFill="1" applyBorder="1" applyAlignment="1" applyProtection="1">
      <alignment horizontal="center" vertical="center" wrapText="1"/>
      <protection locked="0"/>
    </xf>
    <xf numFmtId="0" fontId="21" fillId="0" borderId="1" xfId="23" applyFont="1" applyBorder="1" applyAlignment="1" applyProtection="1">
      <alignment horizontal="center" vertical="center"/>
      <protection locked="0"/>
    </xf>
    <xf numFmtId="0" fontId="21" fillId="0" borderId="0" xfId="23" applyFont="1" applyAlignment="1" applyProtection="1">
      <alignment horizontal="center" vertical="center"/>
      <protection locked="0"/>
    </xf>
    <xf numFmtId="0" fontId="21" fillId="0" borderId="147" xfId="23" applyFont="1" applyBorder="1" applyAlignment="1" applyProtection="1">
      <alignment horizontal="center" vertical="center"/>
      <protection locked="0"/>
    </xf>
    <xf numFmtId="0" fontId="6" fillId="0" borderId="161" xfId="18" applyFont="1" applyBorder="1" applyAlignment="1">
      <alignment horizontal="center" vertical="center"/>
    </xf>
    <xf numFmtId="0" fontId="6" fillId="0" borderId="162" xfId="18" applyFont="1" applyBorder="1" applyAlignment="1">
      <alignment horizontal="center" vertical="center"/>
    </xf>
    <xf numFmtId="0" fontId="6" fillId="0" borderId="163" xfId="18" applyFont="1" applyBorder="1" applyAlignment="1">
      <alignment horizontal="center" vertical="center"/>
    </xf>
    <xf numFmtId="0" fontId="122" fillId="0" borderId="1" xfId="18" applyFont="1" applyBorder="1" applyAlignment="1">
      <alignment horizontal="center" vertical="center"/>
    </xf>
    <xf numFmtId="0" fontId="122" fillId="0" borderId="0" xfId="18" applyFont="1" applyAlignment="1">
      <alignment horizontal="center" vertical="center"/>
    </xf>
    <xf numFmtId="0" fontId="122" fillId="0" borderId="147" xfId="18" applyFont="1" applyBorder="1" applyAlignment="1">
      <alignment horizontal="center" vertical="center"/>
    </xf>
    <xf numFmtId="0" fontId="124" fillId="0" borderId="1" xfId="18" applyFont="1" applyBorder="1" applyAlignment="1">
      <alignment horizontal="center" vertical="center"/>
    </xf>
    <xf numFmtId="0" fontId="124" fillId="0" borderId="0" xfId="18" applyFont="1" applyAlignment="1">
      <alignment horizontal="center" vertical="center"/>
    </xf>
    <xf numFmtId="0" fontId="124" fillId="0" borderId="147" xfId="18" applyFont="1" applyBorder="1" applyAlignment="1">
      <alignment horizontal="center" vertical="center"/>
    </xf>
    <xf numFmtId="0" fontId="125" fillId="47" borderId="204" xfId="18" applyFont="1" applyFill="1" applyBorder="1" applyAlignment="1">
      <alignment horizontal="center" vertical="center" wrapText="1"/>
    </xf>
    <xf numFmtId="0" fontId="125" fillId="47" borderId="212" xfId="18" applyFont="1" applyFill="1" applyBorder="1" applyAlignment="1">
      <alignment horizontal="center" vertical="center" wrapText="1"/>
    </xf>
    <xf numFmtId="0" fontId="125" fillId="48" borderId="193" xfId="18" applyFont="1" applyFill="1" applyBorder="1" applyAlignment="1">
      <alignment horizontal="center" vertical="center"/>
    </xf>
    <xf numFmtId="0" fontId="125" fillId="48" borderId="211" xfId="18" applyFont="1" applyFill="1" applyBorder="1" applyAlignment="1">
      <alignment horizontal="center" vertical="center"/>
    </xf>
    <xf numFmtId="0" fontId="125" fillId="48" borderId="171" xfId="18" applyFont="1" applyFill="1" applyBorder="1" applyAlignment="1">
      <alignment horizontal="center" vertical="center"/>
    </xf>
    <xf numFmtId="0" fontId="125" fillId="49" borderId="211" xfId="18" applyFont="1" applyFill="1" applyBorder="1" applyAlignment="1">
      <alignment horizontal="center" vertical="center"/>
    </xf>
    <xf numFmtId="0" fontId="125" fillId="50" borderId="193" xfId="18" applyFont="1" applyFill="1" applyBorder="1" applyAlignment="1">
      <alignment horizontal="center" vertical="center"/>
    </xf>
    <xf numFmtId="0" fontId="125" fillId="50" borderId="211" xfId="18" applyFont="1" applyFill="1" applyBorder="1" applyAlignment="1">
      <alignment horizontal="center" vertical="center"/>
    </xf>
    <xf numFmtId="0" fontId="125" fillId="50" borderId="171" xfId="18" applyFont="1" applyFill="1" applyBorder="1" applyAlignment="1">
      <alignment horizontal="center" vertical="center"/>
    </xf>
    <xf numFmtId="167" fontId="125" fillId="27" borderId="79" xfId="30" applyNumberFormat="1" applyFont="1" applyFill="1" applyBorder="1" applyAlignment="1">
      <alignment horizontal="center" vertical="center"/>
    </xf>
    <xf numFmtId="167" fontId="125" fillId="27" borderId="31" xfId="30" applyNumberFormat="1" applyFont="1" applyFill="1" applyBorder="1" applyAlignment="1">
      <alignment horizontal="center" vertical="center"/>
    </xf>
    <xf numFmtId="167" fontId="125" fillId="27" borderId="59" xfId="30" applyNumberFormat="1" applyFont="1" applyFill="1" applyBorder="1" applyAlignment="1">
      <alignment horizontal="center" vertical="center"/>
    </xf>
    <xf numFmtId="167" fontId="125" fillId="46" borderId="79" xfId="30" applyNumberFormat="1" applyFont="1" applyFill="1" applyBorder="1" applyAlignment="1">
      <alignment horizontal="center" vertical="center"/>
    </xf>
    <xf numFmtId="167" fontId="125" fillId="46" borderId="31" xfId="30" applyNumberFormat="1" applyFont="1" applyFill="1" applyBorder="1" applyAlignment="1">
      <alignment horizontal="center" vertical="center"/>
    </xf>
    <xf numFmtId="167" fontId="125" fillId="46" borderId="59" xfId="30" applyNumberFormat="1" applyFont="1" applyFill="1" applyBorder="1" applyAlignment="1">
      <alignment horizontal="center" vertical="center"/>
    </xf>
    <xf numFmtId="167" fontId="125" fillId="51" borderId="79" xfId="30" applyNumberFormat="1" applyFont="1" applyFill="1" applyBorder="1" applyAlignment="1">
      <alignment horizontal="center" vertical="center"/>
    </xf>
    <xf numFmtId="167" fontId="125" fillId="51" borderId="31" xfId="30" applyNumberFormat="1" applyFont="1" applyFill="1" applyBorder="1" applyAlignment="1">
      <alignment horizontal="center" vertical="center"/>
    </xf>
    <xf numFmtId="167" fontId="125" fillId="51" borderId="59" xfId="30" applyNumberFormat="1" applyFont="1" applyFill="1" applyBorder="1" applyAlignment="1">
      <alignment horizontal="center" vertical="center"/>
    </xf>
    <xf numFmtId="0" fontId="83" fillId="0" borderId="0" xfId="0" applyFont="1" applyAlignment="1">
      <alignment horizontal="center"/>
    </xf>
    <xf numFmtId="0" fontId="119" fillId="0" borderId="17" xfId="0" applyFont="1" applyBorder="1" applyAlignment="1">
      <alignment horizontal="center" vertical="top"/>
    </xf>
    <xf numFmtId="0" fontId="84" fillId="52" borderId="213" xfId="18" applyFont="1" applyFill="1" applyBorder="1" applyAlignment="1">
      <alignment horizontal="center" vertical="center"/>
    </xf>
    <xf numFmtId="0" fontId="2" fillId="0" borderId="210" xfId="0" applyFont="1" applyBorder="1" applyAlignment="1">
      <alignment horizontal="center" vertical="center"/>
    </xf>
    <xf numFmtId="0" fontId="2" fillId="0" borderId="166" xfId="0" applyFont="1" applyBorder="1" applyAlignment="1">
      <alignment horizontal="center" vertical="center"/>
    </xf>
    <xf numFmtId="0" fontId="2" fillId="0" borderId="270" xfId="0" applyFont="1" applyBorder="1" applyAlignment="1">
      <alignment horizontal="center" vertical="center"/>
    </xf>
    <xf numFmtId="0" fontId="2" fillId="0" borderId="69" xfId="0" applyFont="1" applyBorder="1" applyAlignment="1">
      <alignment horizontal="center" vertical="center"/>
    </xf>
    <xf numFmtId="0" fontId="2" fillId="0" borderId="360" xfId="0" applyFont="1" applyBorder="1" applyAlignment="1">
      <alignment horizontal="center" vertical="center"/>
    </xf>
    <xf numFmtId="0" fontId="2" fillId="0" borderId="254" xfId="0" applyFont="1" applyBorder="1" applyAlignment="1">
      <alignment horizontal="center" vertical="center"/>
    </xf>
  </cellXfs>
  <cellStyles count="435">
    <cellStyle name="Comma" xfId="31" builtinId="3"/>
    <cellStyle name="Comma 10" xfId="4" xr:uid="{00000000-0005-0000-0000-000001000000}"/>
    <cellStyle name="Comma 10 2" xfId="5" xr:uid="{00000000-0005-0000-0000-000002000000}"/>
    <cellStyle name="Comma 2" xfId="3" xr:uid="{00000000-0005-0000-0000-000003000000}"/>
    <cellStyle name="Comma 2 2 2" xfId="16" xr:uid="{00000000-0005-0000-0000-000004000000}"/>
    <cellStyle name="Comma 27 2" xfId="8" xr:uid="{00000000-0005-0000-0000-000005000000}"/>
    <cellStyle name="Comma 27 2 2" xfId="15" xr:uid="{00000000-0005-0000-0000-000006000000}"/>
    <cellStyle name="Comma 3" xfId="29" xr:uid="{00000000-0005-0000-0000-000007000000}"/>
    <cellStyle name="Followed Hyperlink" xfId="170" builtinId="9" hidden="1"/>
    <cellStyle name="Followed Hyperlink" xfId="408" builtinId="9" hidden="1"/>
    <cellStyle name="Followed Hyperlink" xfId="120" builtinId="9" hidden="1"/>
    <cellStyle name="Followed Hyperlink" xfId="276" builtinId="9" hidden="1"/>
    <cellStyle name="Followed Hyperlink" xfId="384" builtinId="9" hidden="1"/>
    <cellStyle name="Followed Hyperlink" xfId="392" builtinId="9" hidden="1"/>
    <cellStyle name="Followed Hyperlink" xfId="244" builtinId="9" hidden="1"/>
    <cellStyle name="Followed Hyperlink" xfId="45" builtinId="9" hidden="1"/>
    <cellStyle name="Followed Hyperlink" xfId="324" builtinId="9" hidden="1"/>
    <cellStyle name="Followed Hyperlink" xfId="310" builtinId="9" hidden="1"/>
    <cellStyle name="Followed Hyperlink" xfId="92" builtinId="9" hidden="1"/>
    <cellStyle name="Followed Hyperlink" xfId="372" builtinId="9" hidden="1"/>
    <cellStyle name="Followed Hyperlink" xfId="74" builtinId="9" hidden="1"/>
    <cellStyle name="Followed Hyperlink" xfId="70" builtinId="9" hidden="1"/>
    <cellStyle name="Followed Hyperlink" xfId="166" builtinId="9" hidden="1"/>
    <cellStyle name="Followed Hyperlink" xfId="110" builtinId="9" hidden="1"/>
    <cellStyle name="Followed Hyperlink" xfId="420" builtinId="9" hidden="1"/>
    <cellStyle name="Followed Hyperlink" xfId="260" builtinId="9" hidden="1"/>
    <cellStyle name="Followed Hyperlink" xfId="328" builtinId="9" hidden="1"/>
    <cellStyle name="Followed Hyperlink" xfId="294" builtinId="9" hidden="1"/>
    <cellStyle name="Followed Hyperlink" xfId="232" builtinId="9" hidden="1"/>
    <cellStyle name="Followed Hyperlink" xfId="33" builtinId="9" hidden="1"/>
    <cellStyle name="Followed Hyperlink" xfId="380" builtinId="9" hidden="1"/>
    <cellStyle name="Followed Hyperlink" xfId="37" builtinId="9" hidden="1"/>
    <cellStyle name="Followed Hyperlink" xfId="72" builtinId="9" hidden="1"/>
    <cellStyle name="Followed Hyperlink" xfId="422" builtinId="9" hidden="1"/>
    <cellStyle name="Followed Hyperlink" xfId="53" builtinId="9" hidden="1"/>
    <cellStyle name="Followed Hyperlink" xfId="362" builtinId="9" hidden="1"/>
    <cellStyle name="Followed Hyperlink" xfId="402" builtinId="9" hidden="1"/>
    <cellStyle name="Followed Hyperlink" xfId="35" builtinId="9" hidden="1"/>
    <cellStyle name="Followed Hyperlink" xfId="142" builtinId="9" hidden="1"/>
    <cellStyle name="Followed Hyperlink" xfId="270" builtinId="9" hidden="1"/>
    <cellStyle name="Followed Hyperlink" xfId="218" builtinId="9" hidden="1"/>
    <cellStyle name="Followed Hyperlink" xfId="116" builtinId="9" hidden="1"/>
    <cellStyle name="Followed Hyperlink" xfId="130" builtinId="9" hidden="1"/>
    <cellStyle name="Followed Hyperlink" xfId="238" builtinId="9" hidden="1"/>
    <cellStyle name="Followed Hyperlink" xfId="224" builtinId="9" hidden="1"/>
    <cellStyle name="Followed Hyperlink" xfId="240" builtinId="9" hidden="1"/>
    <cellStyle name="Followed Hyperlink" xfId="370" builtinId="9" hidden="1"/>
    <cellStyle name="Followed Hyperlink" xfId="374" builtinId="9" hidden="1"/>
    <cellStyle name="Followed Hyperlink" xfId="386" builtinId="9" hidden="1"/>
    <cellStyle name="Followed Hyperlink" xfId="68" builtinId="9" hidden="1"/>
    <cellStyle name="Followed Hyperlink" xfId="64" builtinId="9" hidden="1"/>
    <cellStyle name="Followed Hyperlink" xfId="140" builtinId="9" hidden="1"/>
    <cellStyle name="Followed Hyperlink" xfId="286" builtinId="9" hidden="1"/>
    <cellStyle name="Followed Hyperlink" xfId="146" builtinId="9" hidden="1"/>
    <cellStyle name="Followed Hyperlink" xfId="272" builtinId="9" hidden="1"/>
    <cellStyle name="Followed Hyperlink" xfId="312" builtinId="9" hidden="1"/>
    <cellStyle name="Followed Hyperlink" xfId="94" builtinId="9" hidden="1"/>
    <cellStyle name="Followed Hyperlink" xfId="51" builtinId="9" hidden="1"/>
    <cellStyle name="Followed Hyperlink" xfId="106" builtinId="9" hidden="1"/>
    <cellStyle name="Followed Hyperlink" xfId="126" builtinId="9" hidden="1"/>
    <cellStyle name="Followed Hyperlink" xfId="336" builtinId="9" hidden="1"/>
    <cellStyle name="Followed Hyperlink" xfId="316" builtinId="9" hidden="1"/>
    <cellStyle name="Followed Hyperlink" xfId="138" builtinId="9" hidden="1"/>
    <cellStyle name="Followed Hyperlink" xfId="246" builtinId="9" hidden="1"/>
    <cellStyle name="Followed Hyperlink" xfId="176" builtinId="9" hidden="1"/>
    <cellStyle name="Followed Hyperlink" xfId="104" builtinId="9" hidden="1"/>
    <cellStyle name="Followed Hyperlink" xfId="204" builtinId="9" hidden="1"/>
    <cellStyle name="Followed Hyperlink" xfId="414" builtinId="9" hidden="1"/>
    <cellStyle name="Followed Hyperlink" xfId="230" builtinId="9" hidden="1"/>
    <cellStyle name="Followed Hyperlink" xfId="160" builtinId="9" hidden="1"/>
    <cellStyle name="Followed Hyperlink" xfId="78" builtinId="9" hidden="1"/>
    <cellStyle name="Followed Hyperlink" xfId="288" builtinId="9" hidden="1"/>
    <cellStyle name="Followed Hyperlink" xfId="194" builtinId="9" hidden="1"/>
    <cellStyle name="Followed Hyperlink" xfId="180" builtinId="9" hidden="1"/>
    <cellStyle name="Followed Hyperlink" xfId="186" builtinId="9" hidden="1"/>
    <cellStyle name="Followed Hyperlink" xfId="196" builtinId="9" hidden="1"/>
    <cellStyle name="Followed Hyperlink" xfId="378" builtinId="9" hidden="1"/>
    <cellStyle name="Followed Hyperlink" xfId="430" builtinId="9" hidden="1"/>
    <cellStyle name="Followed Hyperlink" xfId="266" builtinId="9" hidden="1"/>
    <cellStyle name="Followed Hyperlink" xfId="400" builtinId="9" hidden="1"/>
    <cellStyle name="Followed Hyperlink" xfId="55" builtinId="9" hidden="1"/>
    <cellStyle name="Followed Hyperlink" xfId="350" builtinId="9" hidden="1"/>
    <cellStyle name="Followed Hyperlink" xfId="304" builtinId="9" hidden="1"/>
    <cellStyle name="Followed Hyperlink" xfId="102" builtinId="9" hidden="1"/>
    <cellStyle name="Followed Hyperlink" xfId="168" builtinId="9" hidden="1"/>
    <cellStyle name="Followed Hyperlink" xfId="228" builtinId="9" hidden="1"/>
    <cellStyle name="Followed Hyperlink" xfId="236" builtinId="9" hidden="1"/>
    <cellStyle name="Followed Hyperlink" xfId="302" builtinId="9" hidden="1"/>
    <cellStyle name="Followed Hyperlink" xfId="360" builtinId="9" hidden="1"/>
    <cellStyle name="Followed Hyperlink" xfId="308" builtinId="9" hidden="1"/>
    <cellStyle name="Followed Hyperlink" xfId="114" builtinId="9" hidden="1"/>
    <cellStyle name="Followed Hyperlink" xfId="206" builtinId="9" hidden="1"/>
    <cellStyle name="Followed Hyperlink" xfId="90" builtinId="9" hidden="1"/>
    <cellStyle name="Followed Hyperlink" xfId="346" builtinId="9" hidden="1"/>
    <cellStyle name="Followed Hyperlink" xfId="122" builtinId="9" hidden="1"/>
    <cellStyle name="Followed Hyperlink" xfId="214" builtinId="9" hidden="1"/>
    <cellStyle name="Followed Hyperlink" xfId="190" builtinId="9" hidden="1"/>
    <cellStyle name="Followed Hyperlink" xfId="356" builtinId="9" hidden="1"/>
    <cellStyle name="Followed Hyperlink" xfId="57" builtinId="9" hidden="1"/>
    <cellStyle name="Followed Hyperlink" xfId="262" builtinId="9" hidden="1"/>
    <cellStyle name="Followed Hyperlink" xfId="154" builtinId="9" hidden="1"/>
    <cellStyle name="Followed Hyperlink" xfId="424" builtinId="9" hidden="1"/>
    <cellStyle name="Followed Hyperlink" xfId="66" builtinId="9" hidden="1"/>
    <cellStyle name="Followed Hyperlink" xfId="318" builtinId="9" hidden="1"/>
    <cellStyle name="Followed Hyperlink" xfId="88" builtinId="9" hidden="1"/>
    <cellStyle name="Followed Hyperlink" xfId="264" builtinId="9" hidden="1"/>
    <cellStyle name="Followed Hyperlink" xfId="118" builtinId="9" hidden="1"/>
    <cellStyle name="Followed Hyperlink" xfId="358" builtinId="9" hidden="1"/>
    <cellStyle name="Followed Hyperlink" xfId="330" builtinId="9" hidden="1"/>
    <cellStyle name="Followed Hyperlink" xfId="148" builtinId="9" hidden="1"/>
    <cellStyle name="Followed Hyperlink" xfId="284" builtinId="9" hidden="1"/>
    <cellStyle name="Followed Hyperlink" xfId="428" builtinId="9" hidden="1"/>
    <cellStyle name="Followed Hyperlink" xfId="388" builtinId="9" hidden="1"/>
    <cellStyle name="Followed Hyperlink" xfId="320" builtinId="9" hidden="1"/>
    <cellStyle name="Followed Hyperlink" xfId="278" builtinId="9" hidden="1"/>
    <cellStyle name="Followed Hyperlink" xfId="134" builtinId="9" hidden="1"/>
    <cellStyle name="Followed Hyperlink" xfId="306" builtinId="9" hidden="1"/>
    <cellStyle name="Followed Hyperlink" xfId="172" builtinId="9" hidden="1"/>
    <cellStyle name="Followed Hyperlink" xfId="348" builtinId="9" hidden="1"/>
    <cellStyle name="Followed Hyperlink" xfId="404" builtinId="9" hidden="1"/>
    <cellStyle name="Followed Hyperlink" xfId="376" builtinId="9" hidden="1"/>
    <cellStyle name="Followed Hyperlink" xfId="394" builtinId="9" hidden="1"/>
    <cellStyle name="Followed Hyperlink" xfId="344" builtinId="9" hidden="1"/>
    <cellStyle name="Followed Hyperlink" xfId="334" builtinId="9" hidden="1"/>
    <cellStyle name="Followed Hyperlink" xfId="76" builtinId="9" hidden="1"/>
    <cellStyle name="Followed Hyperlink" xfId="410" builtinId="9" hidden="1"/>
    <cellStyle name="Followed Hyperlink" xfId="82" builtinId="9" hidden="1"/>
    <cellStyle name="Followed Hyperlink" xfId="340" builtinId="9" hidden="1"/>
    <cellStyle name="Followed Hyperlink" xfId="98" builtinId="9" hidden="1"/>
    <cellStyle name="Followed Hyperlink" xfId="242" builtinId="9" hidden="1"/>
    <cellStyle name="Followed Hyperlink" xfId="182" builtinId="9" hidden="1"/>
    <cellStyle name="Followed Hyperlink" xfId="144" builtinId="9" hidden="1"/>
    <cellStyle name="Followed Hyperlink" xfId="174" builtinId="9" hidden="1"/>
    <cellStyle name="Followed Hyperlink" xfId="210" builtinId="9" hidden="1"/>
    <cellStyle name="Followed Hyperlink" xfId="326" builtinId="9" hidden="1"/>
    <cellStyle name="Followed Hyperlink" xfId="43" builtinId="9" hidden="1"/>
    <cellStyle name="Followed Hyperlink" xfId="252" builtinId="9" hidden="1"/>
    <cellStyle name="Followed Hyperlink" xfId="198" builtinId="9" hidden="1"/>
    <cellStyle name="Followed Hyperlink" xfId="338" builtinId="9" hidden="1"/>
    <cellStyle name="Followed Hyperlink" xfId="156" builtinId="9" hidden="1"/>
    <cellStyle name="Followed Hyperlink" xfId="280" builtinId="9" hidden="1"/>
    <cellStyle name="Followed Hyperlink" xfId="136" builtinId="9" hidden="1"/>
    <cellStyle name="Followed Hyperlink" xfId="200" builtinId="9" hidden="1"/>
    <cellStyle name="Followed Hyperlink" xfId="108" builtinId="9" hidden="1"/>
    <cellStyle name="Followed Hyperlink" xfId="234" builtinId="9" hidden="1"/>
    <cellStyle name="Followed Hyperlink" xfId="84" builtinId="9" hidden="1"/>
    <cellStyle name="Followed Hyperlink" xfId="150" builtinId="9" hidden="1"/>
    <cellStyle name="Followed Hyperlink" xfId="80" builtinId="9" hidden="1"/>
    <cellStyle name="Followed Hyperlink" xfId="258" builtinId="9" hidden="1"/>
    <cellStyle name="Followed Hyperlink" xfId="128" builtinId="9" hidden="1"/>
    <cellStyle name="Followed Hyperlink" xfId="298" builtinId="9" hidden="1"/>
    <cellStyle name="Followed Hyperlink" xfId="390" builtinId="9" hidden="1"/>
    <cellStyle name="Followed Hyperlink" xfId="152" builtinId="9" hidden="1"/>
    <cellStyle name="Followed Hyperlink" xfId="212" builtinId="9" hidden="1"/>
    <cellStyle name="Followed Hyperlink" xfId="192" builtinId="9" hidden="1"/>
    <cellStyle name="Followed Hyperlink" xfId="314" builtinId="9" hidden="1"/>
    <cellStyle name="Followed Hyperlink" xfId="322" builtinId="9" hidden="1"/>
    <cellStyle name="Followed Hyperlink" xfId="268" builtinId="9" hidden="1"/>
    <cellStyle name="Followed Hyperlink" xfId="332" builtinId="9" hidden="1"/>
    <cellStyle name="Followed Hyperlink" xfId="184" builtinId="9" hidden="1"/>
    <cellStyle name="Followed Hyperlink" xfId="398" builtinId="9" hidden="1"/>
    <cellStyle name="Followed Hyperlink" xfId="100" builtinId="9" hidden="1"/>
    <cellStyle name="Followed Hyperlink" xfId="254" builtinId="9" hidden="1"/>
    <cellStyle name="Followed Hyperlink" xfId="39" builtinId="9" hidden="1"/>
    <cellStyle name="Followed Hyperlink" xfId="416" builtinId="9" hidden="1"/>
    <cellStyle name="Followed Hyperlink" xfId="256" builtinId="9" hidden="1"/>
    <cellStyle name="Followed Hyperlink" xfId="49" builtinId="9" hidden="1"/>
    <cellStyle name="Followed Hyperlink" xfId="342" builtinId="9" hidden="1"/>
    <cellStyle name="Followed Hyperlink" xfId="364" builtinId="9" hidden="1"/>
    <cellStyle name="Followed Hyperlink" xfId="164" builtinId="9" hidden="1"/>
    <cellStyle name="Followed Hyperlink" xfId="366" builtinId="9" hidden="1"/>
    <cellStyle name="Followed Hyperlink" xfId="60" builtinId="9" hidden="1"/>
    <cellStyle name="Followed Hyperlink" xfId="202" builtinId="9" hidden="1"/>
    <cellStyle name="Followed Hyperlink" xfId="282" builtinId="9" hidden="1"/>
    <cellStyle name="Followed Hyperlink" xfId="248" builtinId="9" hidden="1"/>
    <cellStyle name="Followed Hyperlink" xfId="296" builtinId="9" hidden="1"/>
    <cellStyle name="Followed Hyperlink" xfId="434" builtinId="9" hidden="1"/>
    <cellStyle name="Followed Hyperlink" xfId="222" builtinId="9" hidden="1"/>
    <cellStyle name="Followed Hyperlink" xfId="406" builtinId="9" hidden="1"/>
    <cellStyle name="Followed Hyperlink" xfId="188" builtinId="9" hidden="1"/>
    <cellStyle name="Followed Hyperlink" xfId="418" builtinId="9" hidden="1"/>
    <cellStyle name="Followed Hyperlink" xfId="178" builtinId="9" hidden="1"/>
    <cellStyle name="Followed Hyperlink" xfId="432" builtinId="9" hidden="1"/>
    <cellStyle name="Followed Hyperlink" xfId="47" builtinId="9" hidden="1"/>
    <cellStyle name="Followed Hyperlink" xfId="86" builtinId="9" hidden="1"/>
    <cellStyle name="Followed Hyperlink" xfId="354" builtinId="9" hidden="1"/>
    <cellStyle name="Followed Hyperlink" xfId="41" builtinId="9" hidden="1"/>
    <cellStyle name="Followed Hyperlink" xfId="300" builtinId="9" hidden="1"/>
    <cellStyle name="Followed Hyperlink" xfId="292" builtinId="9" hidden="1"/>
    <cellStyle name="Followed Hyperlink" xfId="162" builtinId="9" hidden="1"/>
    <cellStyle name="Followed Hyperlink" xfId="96" builtinId="9" hidden="1"/>
    <cellStyle name="Followed Hyperlink" xfId="112" builtinId="9" hidden="1"/>
    <cellStyle name="Followed Hyperlink" xfId="158" builtinId="9" hidden="1"/>
    <cellStyle name="Followed Hyperlink" xfId="426" builtinId="9" hidden="1"/>
    <cellStyle name="Followed Hyperlink" xfId="124" builtinId="9" hidden="1"/>
    <cellStyle name="Followed Hyperlink" xfId="396" builtinId="9" hidden="1"/>
    <cellStyle name="Followed Hyperlink" xfId="216" builtinId="9" hidden="1"/>
    <cellStyle name="Followed Hyperlink" xfId="290" builtinId="9" hidden="1"/>
    <cellStyle name="Followed Hyperlink" xfId="250" builtinId="9" hidden="1"/>
    <cellStyle name="Followed Hyperlink" xfId="132" builtinId="9" hidden="1"/>
    <cellStyle name="Followed Hyperlink" xfId="382" builtinId="9" hidden="1"/>
    <cellStyle name="Followed Hyperlink" xfId="226" builtinId="9" hidden="1"/>
    <cellStyle name="Followed Hyperlink" xfId="368" builtinId="9" hidden="1"/>
    <cellStyle name="Followed Hyperlink" xfId="412" builtinId="9" hidden="1"/>
    <cellStyle name="Followed Hyperlink" xfId="352" builtinId="9" hidden="1"/>
    <cellStyle name="Followed Hyperlink" xfId="274" builtinId="9" hidden="1"/>
    <cellStyle name="Followed Hyperlink" xfId="220" builtinId="9" hidden="1"/>
    <cellStyle name="Followed Hyperlink" xfId="208" builtinId="9" hidden="1"/>
    <cellStyle name="Followed Hyperlink" xfId="62" builtinId="9" hidden="1"/>
    <cellStyle name="Hyperlink" xfId="299" builtinId="8" hidden="1"/>
    <cellStyle name="Hyperlink" xfId="403" builtinId="8" hidden="1"/>
    <cellStyle name="Hyperlink" xfId="401" builtinId="8" hidden="1"/>
    <cellStyle name="Hyperlink" xfId="415" builtinId="8" hidden="1"/>
    <cellStyle name="Hyperlink" xfId="233" builtinId="8" hidden="1"/>
    <cellStyle name="Hyperlink" xfId="93" builtinId="8" hidden="1"/>
    <cellStyle name="Hyperlink" xfId="337" builtinId="8" hidden="1"/>
    <cellStyle name="Hyperlink" xfId="313" builtinId="8" hidden="1"/>
    <cellStyle name="Hyperlink" xfId="417" builtinId="8" hidden="1"/>
    <cellStyle name="Hyperlink" xfId="89" builtinId="8" hidden="1"/>
    <cellStyle name="Hyperlink" xfId="213" builtinId="8" hidden="1"/>
    <cellStyle name="Hyperlink" xfId="263" builtinId="8" hidden="1"/>
    <cellStyle name="Hyperlink" xfId="293" builtinId="8" hidden="1"/>
    <cellStyle name="Hyperlink" xfId="373" builtinId="8" hidden="1"/>
    <cellStyle name="Hyperlink" xfId="173" builtinId="8" hidden="1"/>
    <cellStyle name="Hyperlink" xfId="177" builtinId="8" hidden="1"/>
    <cellStyle name="Hyperlink" xfId="239" builtinId="8" hidden="1"/>
    <cellStyle name="Hyperlink" xfId="149" builtinId="8" hidden="1"/>
    <cellStyle name="Hyperlink" xfId="77" builtinId="8" hidden="1"/>
    <cellStyle name="Hyperlink" xfId="50" builtinId="8" hidden="1"/>
    <cellStyle name="Hyperlink" xfId="289" builtinId="8" hidden="1"/>
    <cellStyle name="Hyperlink" xfId="133" builtinId="8" hidden="1"/>
    <cellStyle name="Hyperlink" xfId="101" builtinId="8" hidden="1"/>
    <cellStyle name="Hyperlink" xfId="295" builtinId="8" hidden="1"/>
    <cellStyle name="Hyperlink" xfId="329" builtinId="8" hidden="1"/>
    <cellStyle name="Hyperlink" xfId="143" builtinId="8" hidden="1"/>
    <cellStyle name="Hyperlink" xfId="199" builtinId="8" hidden="1"/>
    <cellStyle name="Hyperlink" xfId="211" builtinId="8" hidden="1"/>
    <cellStyle name="Hyperlink" xfId="339" builtinId="8" hidden="1"/>
    <cellStyle name="Hyperlink" xfId="217" builtinId="8" hidden="1"/>
    <cellStyle name="Hyperlink" xfId="431" builtinId="8" hidden="1"/>
    <cellStyle name="Hyperlink" xfId="291" builtinId="8" hidden="1"/>
    <cellStyle name="Hyperlink" xfId="87" builtinId="8" hidden="1"/>
    <cellStyle name="Hyperlink" xfId="193" builtinId="8" hidden="1"/>
    <cellStyle name="Hyperlink" xfId="141" builtinId="8" hidden="1"/>
    <cellStyle name="Hyperlink" xfId="395" builtinId="8" hidden="1"/>
    <cellStyle name="Hyperlink" xfId="155" builtinId="8" hidden="1"/>
    <cellStyle name="Hyperlink" xfId="54" builtinId="8" hidden="1"/>
    <cellStyle name="Hyperlink" xfId="203" builtinId="8" hidden="1"/>
    <cellStyle name="Hyperlink" xfId="319" builtinId="8" hidden="1"/>
    <cellStyle name="Hyperlink" xfId="349" builtinId="8" hidden="1"/>
    <cellStyle name="Hyperlink" xfId="357" builtinId="8" hidden="1"/>
    <cellStyle name="Hyperlink" xfId="201" builtinId="8" hidden="1"/>
    <cellStyle name="Hyperlink" xfId="56" builtinId="8" hidden="1"/>
    <cellStyle name="Hyperlink" xfId="183" builtinId="8" hidden="1"/>
    <cellStyle name="Hyperlink" xfId="95" builtinId="8" hidden="1"/>
    <cellStyle name="Hyperlink" xfId="283" builtinId="8" hidden="1"/>
    <cellStyle name="Hyperlink" xfId="145" builtinId="8" hidden="1"/>
    <cellStyle name="Hyperlink" xfId="163" builtinId="8" hidden="1"/>
    <cellStyle name="Hyperlink" xfId="369" builtinId="8" hidden="1"/>
    <cellStyle name="Hyperlink" xfId="249" builtinId="8" hidden="1"/>
    <cellStyle name="Hyperlink" xfId="40" builtinId="8" hidden="1"/>
    <cellStyle name="Hyperlink" xfId="363" builtinId="8" hidden="1"/>
    <cellStyle name="Hyperlink" xfId="407" builtinId="8" hidden="1"/>
    <cellStyle name="Hyperlink" xfId="413" builtinId="8" hidden="1"/>
    <cellStyle name="Hyperlink" xfId="367" builtinId="8" hidden="1"/>
    <cellStyle name="Hyperlink" xfId="137" builtinId="8" hidden="1"/>
    <cellStyle name="Hyperlink" xfId="38" builtinId="8" hidden="1"/>
    <cellStyle name="Hyperlink" xfId="361" builtinId="8" hidden="1"/>
    <cellStyle name="Hyperlink" xfId="375" builtinId="8" hidden="1"/>
    <cellStyle name="Hyperlink" xfId="99" builtinId="8" hidden="1"/>
    <cellStyle name="Hyperlink" xfId="111" builtinId="8" hidden="1"/>
    <cellStyle name="Hyperlink" xfId="309" builtinId="8" hidden="1"/>
    <cellStyle name="Hyperlink" xfId="365" builtinId="8" hidden="1"/>
    <cellStyle name="Hyperlink" xfId="119" builtinId="8" hidden="1"/>
    <cellStyle name="Hyperlink" xfId="189" builtinId="8" hidden="1"/>
    <cellStyle name="Hyperlink" xfId="71" builtinId="8" hidden="1"/>
    <cellStyle name="Hyperlink" xfId="245" builtinId="8" hidden="1"/>
    <cellStyle name="Hyperlink" xfId="275" builtinId="8" hidden="1"/>
    <cellStyle name="Hyperlink" xfId="115" builtinId="8" hidden="1"/>
    <cellStyle name="Hyperlink" xfId="429" builtinId="8" hidden="1"/>
    <cellStyle name="Hyperlink" xfId="303" builtinId="8" hidden="1"/>
    <cellStyle name="Hyperlink" xfId="253" builtinId="8" hidden="1"/>
    <cellStyle name="Hyperlink" xfId="267" builtinId="8" hidden="1"/>
    <cellStyle name="Hyperlink" xfId="223" builtinId="8" hidden="1"/>
    <cellStyle name="Hyperlink" xfId="231" builtinId="8" hidden="1"/>
    <cellStyle name="Hyperlink" xfId="243" builtinId="8" hidden="1"/>
    <cellStyle name="Hyperlink" xfId="259" builtinId="8" hidden="1"/>
    <cellStyle name="Hyperlink" xfId="175" builtinId="8" hidden="1"/>
    <cellStyle name="Hyperlink" xfId="427" builtinId="8" hidden="1"/>
    <cellStyle name="Hyperlink" xfId="273" builtinId="8" hidden="1"/>
    <cellStyle name="Hyperlink" xfId="325" builtinId="8" hidden="1"/>
    <cellStyle name="Hyperlink" xfId="135" builtinId="8" hidden="1"/>
    <cellStyle name="Hyperlink" xfId="46" builtinId="8" hidden="1"/>
    <cellStyle name="Hyperlink" xfId="32" builtinId="8" hidden="1"/>
    <cellStyle name="Hyperlink" xfId="81" builtinId="8" hidden="1"/>
    <cellStyle name="Hyperlink" xfId="61" builtinId="8" hidden="1"/>
    <cellStyle name="Hyperlink" xfId="345" builtinId="8" hidden="1"/>
    <cellStyle name="Hyperlink" xfId="48" builtinId="8" hidden="1"/>
    <cellStyle name="Hyperlink" xfId="277" builtinId="8" hidden="1"/>
    <cellStyle name="Hyperlink" xfId="179" builtinId="8" hidden="1"/>
    <cellStyle name="Hyperlink" xfId="151" builtinId="8" hidden="1"/>
    <cellStyle name="Hyperlink" xfId="381" builtinId="8" hidden="1"/>
    <cellStyle name="Hyperlink" xfId="63" builtinId="8" hidden="1"/>
    <cellStyle name="Hyperlink" xfId="271" builtinId="8" hidden="1"/>
    <cellStyle name="Hyperlink" xfId="425" builtinId="8" hidden="1"/>
    <cellStyle name="Hyperlink" xfId="185" builtinId="8" hidden="1"/>
    <cellStyle name="Hyperlink" xfId="225" builtinId="8" hidden="1"/>
    <cellStyle name="Hyperlink" xfId="127" builtinId="8" hidden="1"/>
    <cellStyle name="Hyperlink" xfId="73" builtinId="8" hidden="1"/>
    <cellStyle name="Hyperlink" xfId="379" builtinId="8" hidden="1"/>
    <cellStyle name="Hyperlink" xfId="383" builtinId="8" hidden="1"/>
    <cellStyle name="Hyperlink" xfId="389" builtinId="8" hidden="1"/>
    <cellStyle name="Hyperlink" xfId="321" builtinId="8" hidden="1"/>
    <cellStyle name="Hyperlink" xfId="327" builtinId="8" hidden="1"/>
    <cellStyle name="Hyperlink" xfId="351" builtinId="8" hidden="1"/>
    <cellStyle name="Hyperlink" xfId="255" builtinId="8" hidden="1"/>
    <cellStyle name="Hyperlink" xfId="221" builtinId="8" hidden="1"/>
    <cellStyle name="Hyperlink" xfId="315" builtinId="8" hidden="1"/>
    <cellStyle name="Hyperlink" xfId="123" builtinId="8" hidden="1"/>
    <cellStyle name="Hyperlink" xfId="331" builtinId="8" hidden="1"/>
    <cellStyle name="Hyperlink" xfId="287" builtinId="8" hidden="1"/>
    <cellStyle name="Hyperlink" xfId="121" builtinId="8" hidden="1"/>
    <cellStyle name="Hyperlink" xfId="131" builtinId="8" hidden="1"/>
    <cellStyle name="Hyperlink" xfId="169" builtinId="8" hidden="1"/>
    <cellStyle name="Hyperlink" xfId="343" builtinId="8" hidden="1"/>
    <cellStyle name="Hyperlink" xfId="171" builtinId="8" hidden="1"/>
    <cellStyle name="Hyperlink" xfId="419" builtinId="8" hidden="1"/>
    <cellStyle name="Hyperlink" xfId="433" builtinId="8" hidden="1"/>
    <cellStyle name="Hyperlink" xfId="181" builtinId="8" hidden="1"/>
    <cellStyle name="Hyperlink" xfId="317" builtinId="8" hidden="1"/>
    <cellStyle name="Hyperlink" xfId="409" builtinId="8" hidden="1"/>
    <cellStyle name="Hyperlink" xfId="36" builtinId="8" hidden="1"/>
    <cellStyle name="Hyperlink" xfId="125" builtinId="8" hidden="1"/>
    <cellStyle name="Hyperlink" xfId="153" builtinId="8" hidden="1"/>
    <cellStyle name="Hyperlink" xfId="269" builtinId="8" hidden="1"/>
    <cellStyle name="Hyperlink" xfId="411" builtinId="8" hidden="1"/>
    <cellStyle name="Hyperlink" xfId="341" builtinId="8" hidden="1"/>
    <cellStyle name="Hyperlink" xfId="393" builtinId="8" hidden="1"/>
    <cellStyle name="Hyperlink" xfId="97" builtinId="8" hidden="1"/>
    <cellStyle name="Hyperlink" xfId="359" builtinId="8" hidden="1"/>
    <cellStyle name="Hyperlink" xfId="227" builtinId="8" hidden="1"/>
    <cellStyle name="Hyperlink" xfId="257" builtinId="8" hidden="1"/>
    <cellStyle name="Hyperlink" xfId="423" builtinId="8" hidden="1"/>
    <cellStyle name="Hyperlink" xfId="157" builtinId="8" hidden="1"/>
    <cellStyle name="Hyperlink" xfId="191" builtinId="8" hidden="1"/>
    <cellStyle name="Hyperlink" xfId="195" builtinId="8" hidden="1"/>
    <cellStyle name="Hyperlink" xfId="161" builtinId="8" hidden="1"/>
    <cellStyle name="Hyperlink" xfId="421" builtinId="8" hidden="1"/>
    <cellStyle name="Hyperlink" xfId="229" builtinId="8" hidden="1"/>
    <cellStyle name="Hyperlink" xfId="167" builtinId="8" hidden="1"/>
    <cellStyle name="Hyperlink" xfId="397" builtinId="8" hidden="1"/>
    <cellStyle name="Hyperlink" xfId="279" builtinId="8" hidden="1"/>
    <cellStyle name="Hyperlink" xfId="117" builtinId="8" hidden="1"/>
    <cellStyle name="Hyperlink" xfId="159" builtinId="8" hidden="1"/>
    <cellStyle name="Hyperlink" xfId="347" builtinId="8" hidden="1"/>
    <cellStyle name="Hyperlink" xfId="371" builtinId="8" hidden="1"/>
    <cellStyle name="Hyperlink" xfId="69" builtinId="8" hidden="1"/>
    <cellStyle name="Hyperlink" xfId="91" builtinId="8" hidden="1"/>
    <cellStyle name="Hyperlink" xfId="281" builtinId="8" hidden="1"/>
    <cellStyle name="Hyperlink" xfId="207" builtinId="8" hidden="1"/>
    <cellStyle name="Hyperlink" xfId="113" builtinId="8" hidden="1"/>
    <cellStyle name="Hyperlink" xfId="85" builtinId="8" hidden="1"/>
    <cellStyle name="Hyperlink" xfId="52" builtinId="8" hidden="1"/>
    <cellStyle name="Hyperlink" xfId="59" builtinId="8" hidden="1"/>
    <cellStyle name="Hyperlink" xfId="67" builtinId="8" hidden="1"/>
    <cellStyle name="Hyperlink" xfId="79" builtinId="8" hidden="1"/>
    <cellStyle name="Hyperlink" xfId="335" builtinId="8" hidden="1"/>
    <cellStyle name="Hyperlink" xfId="205" builtinId="8" hidden="1"/>
    <cellStyle name="Hyperlink" xfId="129" builtinId="8" hidden="1"/>
    <cellStyle name="Hyperlink" xfId="251" builtinId="8" hidden="1"/>
    <cellStyle name="Hyperlink" xfId="75" builtinId="8" hidden="1"/>
    <cellStyle name="Hyperlink" xfId="285" builtinId="8" hidden="1"/>
    <cellStyle name="Hyperlink" xfId="301" builtinId="8" hidden="1"/>
    <cellStyle name="Hyperlink" xfId="323" builtinId="8" hidden="1"/>
    <cellStyle name="Hyperlink" xfId="147" builtinId="8" hidden="1"/>
    <cellStyle name="Hyperlink" xfId="65" builtinId="8" hidden="1"/>
    <cellStyle name="Hyperlink" xfId="311" builtinId="8" hidden="1"/>
    <cellStyle name="Hyperlink" xfId="377" builtinId="8" hidden="1"/>
    <cellStyle name="Hyperlink" xfId="405" builtinId="8" hidden="1"/>
    <cellStyle name="Hyperlink" xfId="247" builtinId="8" hidden="1"/>
    <cellStyle name="Hyperlink" xfId="297" builtinId="8" hidden="1"/>
    <cellStyle name="Hyperlink" xfId="399" builtinId="8" hidden="1"/>
    <cellStyle name="Hyperlink" xfId="107" builtinId="8" hidden="1"/>
    <cellStyle name="Hyperlink" xfId="307" builtinId="8" hidden="1"/>
    <cellStyle name="Hyperlink" xfId="34" builtinId="8" hidden="1"/>
    <cellStyle name="Hyperlink" xfId="42" builtinId="8" hidden="1"/>
    <cellStyle name="Hyperlink" xfId="139" builtinId="8" hidden="1"/>
    <cellStyle name="Hyperlink" xfId="265" builtinId="8" hidden="1"/>
    <cellStyle name="Hyperlink" xfId="209" builtinId="8" hidden="1"/>
    <cellStyle name="Hyperlink" xfId="103" builtinId="8" hidden="1"/>
    <cellStyle name="Hyperlink" xfId="385" builtinId="8" hidden="1"/>
    <cellStyle name="Hyperlink" xfId="353" builtinId="8" hidden="1"/>
    <cellStyle name="Hyperlink" xfId="305" builtinId="8" hidden="1"/>
    <cellStyle name="Hyperlink" xfId="237" builtinId="8" hidden="1"/>
    <cellStyle name="Hyperlink" xfId="241" builtinId="8" hidden="1"/>
    <cellStyle name="Hyperlink" xfId="387" builtinId="8" hidden="1"/>
    <cellStyle name="Hyperlink" xfId="44" builtinId="8" hidden="1"/>
    <cellStyle name="Hyperlink" xfId="83" builtinId="8" hidden="1"/>
    <cellStyle name="Hyperlink" xfId="105" builtinId="8" hidden="1"/>
    <cellStyle name="Hyperlink" xfId="165" builtinId="8" hidden="1"/>
    <cellStyle name="Hyperlink" xfId="333" builtinId="8" hidden="1"/>
    <cellStyle name="Hyperlink" xfId="355" builtinId="8" hidden="1"/>
    <cellStyle name="Hyperlink" xfId="215" builtinId="8" hidden="1"/>
    <cellStyle name="Hyperlink" xfId="197" builtinId="8" hidden="1"/>
    <cellStyle name="Hyperlink" xfId="261" builtinId="8" hidden="1"/>
    <cellStyle name="Hyperlink" xfId="391" builtinId="8" hidden="1"/>
    <cellStyle name="Hyperlink" xfId="235" builtinId="8" hidden="1"/>
    <cellStyle name="Hyperlink" xfId="187" builtinId="8" hidden="1"/>
    <cellStyle name="Hyperlink" xfId="219" builtinId="8" hidden="1"/>
    <cellStyle name="Hyperlink" xfId="109" builtinId="8" hidden="1"/>
    <cellStyle name="Normal" xfId="0" builtinId="0"/>
    <cellStyle name="Normal 10 2" xfId="2" xr:uid="{00000000-0005-0000-0000-00009B010000}"/>
    <cellStyle name="Normal 10 2 2" xfId="58" xr:uid="{00000000-0005-0000-0000-00009C010000}"/>
    <cellStyle name="Normal 11" xfId="14" xr:uid="{00000000-0005-0000-0000-00009D010000}"/>
    <cellStyle name="Normal 13" xfId="6" xr:uid="{00000000-0005-0000-0000-00009E010000}"/>
    <cellStyle name="Normal 2 2" xfId="17" xr:uid="{00000000-0005-0000-0000-00009F010000}"/>
    <cellStyle name="Normal 2 6" xfId="24" xr:uid="{00000000-0005-0000-0000-0000A0010000}"/>
    <cellStyle name="Normal 3" xfId="28" xr:uid="{00000000-0005-0000-0000-0000A1010000}"/>
    <cellStyle name="Normal 3 2" xfId="9" xr:uid="{00000000-0005-0000-0000-0000A2010000}"/>
    <cellStyle name="Normal 4" xfId="10" xr:uid="{00000000-0005-0000-0000-0000A3010000}"/>
    <cellStyle name="Normal 40" xfId="18" xr:uid="{00000000-0005-0000-0000-0000A4010000}"/>
    <cellStyle name="Normal 40 2" xfId="30" xr:uid="{00000000-0005-0000-0000-0000A5010000}"/>
    <cellStyle name="Normal 42" xfId="19" xr:uid="{00000000-0005-0000-0000-0000A6010000}"/>
    <cellStyle name="Normal 42 2" xfId="20" xr:uid="{00000000-0005-0000-0000-0000A7010000}"/>
    <cellStyle name="Normal 43" xfId="21" xr:uid="{00000000-0005-0000-0000-0000A8010000}"/>
    <cellStyle name="Normal 44" xfId="22" xr:uid="{00000000-0005-0000-0000-0000A9010000}"/>
    <cellStyle name="Normal 45" xfId="23" xr:uid="{00000000-0005-0000-0000-0000AA010000}"/>
    <cellStyle name="Normal 46" xfId="25" xr:uid="{00000000-0005-0000-0000-0000AB010000}"/>
    <cellStyle name="Normal 47" xfId="26" xr:uid="{00000000-0005-0000-0000-0000AC010000}"/>
    <cellStyle name="Normal 48" xfId="7" xr:uid="{00000000-0005-0000-0000-0000AD010000}"/>
    <cellStyle name="Normal 5" xfId="12" xr:uid="{00000000-0005-0000-0000-0000AE010000}"/>
    <cellStyle name="Normal 7" xfId="13" xr:uid="{00000000-0005-0000-0000-0000AF010000}"/>
    <cellStyle name="Normal 8" xfId="11" xr:uid="{00000000-0005-0000-0000-0000B0010000}"/>
    <cellStyle name="Normal_SPD Statistics 2005" xfId="27" xr:uid="{00000000-0005-0000-0000-0000B1010000}"/>
    <cellStyle name="Percent" xfId="1" builtinId="5"/>
  </cellStyles>
  <dxfs count="16">
    <dxf>
      <fill>
        <patternFill>
          <bgColor indexed="47"/>
        </patternFill>
      </fill>
    </dxf>
    <dxf>
      <font>
        <condense val="0"/>
        <extend val="0"/>
        <color rgb="FF9C6500"/>
      </font>
      <fill>
        <patternFill>
          <bgColor rgb="FFFFEB9C"/>
        </patternFill>
      </fill>
    </dxf>
    <dxf>
      <font>
        <color theme="3" tint="0.39994506668294322"/>
      </font>
      <fill>
        <patternFill>
          <bgColor theme="0"/>
        </patternFill>
      </fill>
    </dxf>
    <dxf>
      <font>
        <condense val="0"/>
        <extend val="0"/>
        <color indexed="15"/>
      </font>
    </dxf>
    <dxf>
      <font>
        <condense val="0"/>
        <extend val="0"/>
        <color indexed="48"/>
      </font>
    </dxf>
    <dxf>
      <font>
        <condense val="0"/>
        <extend val="0"/>
        <color rgb="FF9C6500"/>
      </font>
      <fill>
        <patternFill>
          <bgColor rgb="FFFFEB9C"/>
        </patternFill>
      </fill>
    </dxf>
    <dxf>
      <font>
        <condense val="0"/>
        <extend val="0"/>
        <color indexed="15"/>
      </font>
    </dxf>
    <dxf>
      <font>
        <condense val="0"/>
        <extend val="0"/>
        <color rgb="FF9C6500"/>
      </font>
      <fill>
        <patternFill>
          <bgColor rgb="FFFFEB9C"/>
        </patternFill>
      </fill>
    </dxf>
    <dxf>
      <font>
        <color theme="3" tint="0.39994506668294322"/>
      </font>
      <fill>
        <patternFill>
          <bgColor theme="0"/>
        </patternFill>
      </fill>
    </dxf>
    <dxf>
      <font>
        <condense val="0"/>
        <extend val="0"/>
        <color indexed="15"/>
      </font>
    </dxf>
    <dxf>
      <font>
        <condense val="0"/>
        <extend val="0"/>
        <color rgb="FF9C6500"/>
      </font>
      <fill>
        <patternFill>
          <bgColor rgb="FFFFEB9C"/>
        </patternFill>
      </fill>
    </dxf>
    <dxf>
      <font>
        <color theme="3" tint="0.39994506668294322"/>
      </font>
      <fill>
        <patternFill>
          <bgColor theme="0"/>
        </patternFill>
      </fill>
    </dxf>
    <dxf>
      <font>
        <color theme="3" tint="0.39994506668294322"/>
      </font>
      <fill>
        <patternFill>
          <bgColor theme="0"/>
        </patternFill>
      </fill>
    </dxf>
    <dxf>
      <font>
        <color theme="3" tint="0.39994506668294322"/>
      </font>
      <fill>
        <patternFill>
          <bgColor theme="0"/>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colors>
    <mruColors>
      <color rgb="FFFFFFCC"/>
      <color rgb="FFCCFFCC"/>
      <color rgb="FFCCCCFF"/>
      <color rgb="FFFF99CC"/>
      <color rgb="FFFFFF99"/>
      <color rgb="FFFF99FF"/>
      <color rgb="FFFFE699"/>
      <color rgb="FFFFC5F0"/>
      <color rgb="FFFFCCCC"/>
      <color rgb="FFE5FFE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2.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externalLink" Target="externalLinks/externalLink3.xml"/><Relationship Id="rId45"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1.xml"/><Relationship Id="rId46" Type="http://schemas.openxmlformats.org/officeDocument/2006/relationships/customXml" Target="../customXml/item2.xml"/><Relationship Id="rId20" Type="http://schemas.openxmlformats.org/officeDocument/2006/relationships/worksheet" Target="worksheets/sheet20.xml"/><Relationship Id="rId41" Type="http://schemas.openxmlformats.org/officeDocument/2006/relationships/theme" Target="theme/theme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image" Target="../media/image3.jpe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1" Type="http://schemas.openxmlformats.org/officeDocument/2006/relationships/image" Target="../media/image5.jpg"/></Relationships>
</file>

<file path=xl/drawings/drawing1.xml><?xml version="1.0" encoding="utf-8"?>
<xdr:wsDr xmlns:xdr="http://schemas.openxmlformats.org/drawingml/2006/spreadsheetDrawing" xmlns:a="http://schemas.openxmlformats.org/drawingml/2006/main">
  <xdr:twoCellAnchor>
    <xdr:from>
      <xdr:col>6</xdr:col>
      <xdr:colOff>50800</xdr:colOff>
      <xdr:row>169</xdr:row>
      <xdr:rowOff>0</xdr:rowOff>
    </xdr:from>
    <xdr:to>
      <xdr:col>17</xdr:col>
      <xdr:colOff>190500</xdr:colOff>
      <xdr:row>169</xdr:row>
      <xdr:rowOff>0</xdr:rowOff>
    </xdr:to>
    <xdr:sp macro="" textlink="">
      <xdr:nvSpPr>
        <xdr:cNvPr id="2" name="Rectangle 1">
          <a:extLst>
            <a:ext uri="{FF2B5EF4-FFF2-40B4-BE49-F238E27FC236}">
              <a16:creationId xmlns:a16="http://schemas.microsoft.com/office/drawing/2014/main" id="{00000000-0008-0000-0100-000002000000}"/>
            </a:ext>
          </a:extLst>
        </xdr:cNvPr>
        <xdr:cNvSpPr>
          <a:spLocks noChangeArrowheads="1"/>
        </xdr:cNvSpPr>
      </xdr:nvSpPr>
      <xdr:spPr bwMode="auto">
        <a:xfrm>
          <a:off x="4749800" y="3035300"/>
          <a:ext cx="3949700" cy="241300"/>
        </a:xfrm>
        <a:prstGeom prst="rect">
          <a:avLst/>
        </a:prstGeom>
        <a:gradFill rotWithShape="1">
          <a:gsLst>
            <a:gs pos="0">
              <a:srgbClr val="769535"/>
            </a:gs>
            <a:gs pos="80000">
              <a:srgbClr val="9BC348"/>
            </a:gs>
            <a:gs pos="100000">
              <a:srgbClr val="9CC746"/>
            </a:gs>
          </a:gsLst>
          <a:lin ang="16200000"/>
        </a:gradFill>
        <a:ln>
          <a:noFill/>
        </a:ln>
        <a:effectLst>
          <a:outerShdw blurRad="40000" dist="23000" dir="5400000" rotWithShape="0">
            <a:srgbClr val="000000">
              <a:alpha val="34999"/>
            </a:srgbClr>
          </a:outerShdw>
        </a:effectLst>
        <a:extLst>
          <a:ext uri="{91240B29-F687-4f45-9708-019B960494DF}">
            <a14:hiddenLine xmlns:a14="http://schemas.microsoft.com/office/drawing/2010/main" xmlns="" w="9525">
              <a:solidFill>
                <a:srgbClr val="000000"/>
              </a:solidFill>
              <a:miter lim="800000"/>
              <a:headEnd/>
              <a:tailEnd/>
            </a14:hiddenLine>
          </a:ext>
        </a:extLst>
      </xdr:spPr>
      <xdr:txBody>
        <a:bodyPr vertOverflow="clip" wrap="square" lIns="27432" tIns="22860" rIns="27432" bIns="0" anchor="t" upright="1"/>
        <a:lstStyle/>
        <a:p>
          <a:pPr algn="ctr" rtl="0">
            <a:defRPr sz="1000"/>
          </a:pPr>
          <a:r>
            <a:rPr lang="en-US" sz="1100" b="1" i="0" u="none" strike="noStrike" baseline="0">
              <a:solidFill>
                <a:srgbClr val="DD0806"/>
              </a:solidFill>
              <a:latin typeface="Calibri"/>
              <a:ea typeface="Calibri"/>
              <a:cs typeface="Calibri"/>
            </a:rPr>
            <a:t>NO DATA PROVIDED</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17</xdr:col>
      <xdr:colOff>0</xdr:colOff>
      <xdr:row>1</xdr:row>
      <xdr:rowOff>114300</xdr:rowOff>
    </xdr:from>
    <xdr:to>
      <xdr:col>17</xdr:col>
      <xdr:colOff>571499</xdr:colOff>
      <xdr:row>3</xdr:row>
      <xdr:rowOff>73850</xdr:rowOff>
    </xdr:to>
    <xdr:pic>
      <xdr:nvPicPr>
        <xdr:cNvPr id="2" name="Picture 1" descr="EducLogo">
          <a:extLst>
            <a:ext uri="{FF2B5EF4-FFF2-40B4-BE49-F238E27FC236}">
              <a16:creationId xmlns:a16="http://schemas.microsoft.com/office/drawing/2014/main" id="{C8B5A32B-8524-44DC-9B53-EA3B1417B58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20050" y="469900"/>
          <a:ext cx="571499" cy="4548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17</xdr:col>
      <xdr:colOff>0</xdr:colOff>
      <xdr:row>1</xdr:row>
      <xdr:rowOff>114300</xdr:rowOff>
    </xdr:from>
    <xdr:to>
      <xdr:col>17</xdr:col>
      <xdr:colOff>571499</xdr:colOff>
      <xdr:row>3</xdr:row>
      <xdr:rowOff>73850</xdr:rowOff>
    </xdr:to>
    <xdr:pic>
      <xdr:nvPicPr>
        <xdr:cNvPr id="2" name="Picture 1" descr="EducLogo">
          <a:extLst>
            <a:ext uri="{FF2B5EF4-FFF2-40B4-BE49-F238E27FC236}">
              <a16:creationId xmlns:a16="http://schemas.microsoft.com/office/drawing/2014/main" id="{00000000-0008-0000-0C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950450" y="114300"/>
          <a:ext cx="596899" cy="4508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14</xdr:col>
      <xdr:colOff>346075</xdr:colOff>
      <xdr:row>0</xdr:row>
      <xdr:rowOff>217632</xdr:rowOff>
    </xdr:from>
    <xdr:to>
      <xdr:col>15</xdr:col>
      <xdr:colOff>482599</xdr:colOff>
      <xdr:row>2</xdr:row>
      <xdr:rowOff>10969</xdr:rowOff>
    </xdr:to>
    <xdr:pic>
      <xdr:nvPicPr>
        <xdr:cNvPr id="2" name="Picture 1">
          <a:extLst>
            <a:ext uri="{FF2B5EF4-FFF2-40B4-BE49-F238E27FC236}">
              <a16:creationId xmlns:a16="http://schemas.microsoft.com/office/drawing/2014/main" id="{00000000-0008-0000-1D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69325" y="217632"/>
          <a:ext cx="733424" cy="599787"/>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oneCellAnchor>
    <xdr:from>
      <xdr:col>14</xdr:col>
      <xdr:colOff>398030</xdr:colOff>
      <xdr:row>0</xdr:row>
      <xdr:rowOff>46182</xdr:rowOff>
    </xdr:from>
    <xdr:ext cx="610812" cy="499972"/>
    <xdr:pic>
      <xdr:nvPicPr>
        <xdr:cNvPr id="3" name="Picture 2">
          <a:extLst>
            <a:ext uri="{FF2B5EF4-FFF2-40B4-BE49-F238E27FC236}">
              <a16:creationId xmlns:a16="http://schemas.microsoft.com/office/drawing/2014/main" id="{00000000-0008-0000-1E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299970" y="46182"/>
          <a:ext cx="610812" cy="499972"/>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oneCellAnchor>
</xdr:wsDr>
</file>

<file path=xl/drawings/drawing6.xml><?xml version="1.0" encoding="utf-8"?>
<xdr:wsDr xmlns:xdr="http://schemas.openxmlformats.org/drawingml/2006/spreadsheetDrawing" xmlns:a="http://schemas.openxmlformats.org/drawingml/2006/main">
  <xdr:twoCellAnchor>
    <xdr:from>
      <xdr:col>19</xdr:col>
      <xdr:colOff>0</xdr:colOff>
      <xdr:row>6</xdr:row>
      <xdr:rowOff>2645</xdr:rowOff>
    </xdr:from>
    <xdr:to>
      <xdr:col>19</xdr:col>
      <xdr:colOff>2646</xdr:colOff>
      <xdr:row>15</xdr:row>
      <xdr:rowOff>12700</xdr:rowOff>
    </xdr:to>
    <xdr:cxnSp macro="">
      <xdr:nvCxnSpPr>
        <xdr:cNvPr id="2" name="Straight Connector 1">
          <a:extLst>
            <a:ext uri="{FF2B5EF4-FFF2-40B4-BE49-F238E27FC236}">
              <a16:creationId xmlns:a16="http://schemas.microsoft.com/office/drawing/2014/main" id="{00000000-0008-0000-1F00-000002000000}"/>
            </a:ext>
          </a:extLst>
        </xdr:cNvPr>
        <xdr:cNvCxnSpPr/>
      </xdr:nvCxnSpPr>
      <xdr:spPr>
        <a:xfrm flipH="1">
          <a:off x="7871460" y="978005"/>
          <a:ext cx="2646" cy="1206395"/>
        </a:xfrm>
        <a:prstGeom prst="line">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449791</xdr:colOff>
      <xdr:row>15</xdr:row>
      <xdr:rowOff>0</xdr:rowOff>
    </xdr:from>
    <xdr:to>
      <xdr:col>19</xdr:col>
      <xdr:colOff>40216</xdr:colOff>
      <xdr:row>15</xdr:row>
      <xdr:rowOff>5293</xdr:rowOff>
    </xdr:to>
    <xdr:cxnSp macro="">
      <xdr:nvCxnSpPr>
        <xdr:cNvPr id="3" name="Straight Connector 2">
          <a:extLst>
            <a:ext uri="{FF2B5EF4-FFF2-40B4-BE49-F238E27FC236}">
              <a16:creationId xmlns:a16="http://schemas.microsoft.com/office/drawing/2014/main" id="{00000000-0008-0000-1F00-000003000000}"/>
            </a:ext>
          </a:extLst>
        </xdr:cNvPr>
        <xdr:cNvCxnSpPr/>
      </xdr:nvCxnSpPr>
      <xdr:spPr>
        <a:xfrm flipH="1" flipV="1">
          <a:off x="7429711" y="2171700"/>
          <a:ext cx="481965" cy="5293"/>
        </a:xfrm>
        <a:prstGeom prst="line">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158750</xdr:colOff>
      <xdr:row>20</xdr:row>
      <xdr:rowOff>0</xdr:rowOff>
    </xdr:from>
    <xdr:to>
      <xdr:col>9</xdr:col>
      <xdr:colOff>158750</xdr:colOff>
      <xdr:row>29</xdr:row>
      <xdr:rowOff>12700</xdr:rowOff>
    </xdr:to>
    <xdr:cxnSp macro="">
      <xdr:nvCxnSpPr>
        <xdr:cNvPr id="4" name="Straight Connector 3">
          <a:extLst>
            <a:ext uri="{FF2B5EF4-FFF2-40B4-BE49-F238E27FC236}">
              <a16:creationId xmlns:a16="http://schemas.microsoft.com/office/drawing/2014/main" id="{00000000-0008-0000-1F00-000004000000}"/>
            </a:ext>
          </a:extLst>
        </xdr:cNvPr>
        <xdr:cNvCxnSpPr/>
      </xdr:nvCxnSpPr>
      <xdr:spPr>
        <a:xfrm>
          <a:off x="3610610" y="3992880"/>
          <a:ext cx="0" cy="1414780"/>
        </a:xfrm>
        <a:prstGeom prst="line">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444500</xdr:colOff>
      <xdr:row>29</xdr:row>
      <xdr:rowOff>4885</xdr:rowOff>
    </xdr:from>
    <xdr:to>
      <xdr:col>9</xdr:col>
      <xdr:colOff>153867</xdr:colOff>
      <xdr:row>29</xdr:row>
      <xdr:rowOff>11235</xdr:rowOff>
    </xdr:to>
    <xdr:cxnSp macro="">
      <xdr:nvCxnSpPr>
        <xdr:cNvPr id="5" name="Straight Connector 4">
          <a:extLst>
            <a:ext uri="{FF2B5EF4-FFF2-40B4-BE49-F238E27FC236}">
              <a16:creationId xmlns:a16="http://schemas.microsoft.com/office/drawing/2014/main" id="{00000000-0008-0000-1F00-000005000000}"/>
            </a:ext>
          </a:extLst>
        </xdr:cNvPr>
        <xdr:cNvCxnSpPr/>
      </xdr:nvCxnSpPr>
      <xdr:spPr>
        <a:xfrm flipH="1" flipV="1">
          <a:off x="3052885" y="5978770"/>
          <a:ext cx="608136" cy="6350"/>
        </a:xfrm>
        <a:prstGeom prst="line">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152888</xdr:colOff>
      <xdr:row>19</xdr:row>
      <xdr:rowOff>249115</xdr:rowOff>
    </xdr:from>
    <xdr:to>
      <xdr:col>13</xdr:col>
      <xdr:colOff>388127</xdr:colOff>
      <xdr:row>28</xdr:row>
      <xdr:rowOff>196850</xdr:rowOff>
    </xdr:to>
    <xdr:sp macro="" textlink="">
      <xdr:nvSpPr>
        <xdr:cNvPr id="6" name="Rectangle 5">
          <a:extLst>
            <a:ext uri="{FF2B5EF4-FFF2-40B4-BE49-F238E27FC236}">
              <a16:creationId xmlns:a16="http://schemas.microsoft.com/office/drawing/2014/main" id="{00000000-0008-0000-1F00-000006000000}"/>
            </a:ext>
          </a:extLst>
        </xdr:cNvPr>
        <xdr:cNvSpPr/>
      </xdr:nvSpPr>
      <xdr:spPr>
        <a:xfrm>
          <a:off x="5267080" y="4579327"/>
          <a:ext cx="235239" cy="1259254"/>
        </a:xfrm>
        <a:prstGeom prst="rect">
          <a:avLst/>
        </a:prstGeom>
        <a:solidFill>
          <a:sysClr val="window" lastClr="FFFFFF"/>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lang="en-AU" sz="1100"/>
        </a:p>
      </xdr:txBody>
    </xdr:sp>
    <xdr:clientData/>
  </xdr:twoCellAnchor>
  <xdr:twoCellAnchor editAs="oneCell">
    <xdr:from>
      <xdr:col>8</xdr:col>
      <xdr:colOff>387883</xdr:colOff>
      <xdr:row>27</xdr:row>
      <xdr:rowOff>200270</xdr:rowOff>
    </xdr:from>
    <xdr:to>
      <xdr:col>9</xdr:col>
      <xdr:colOff>381533</xdr:colOff>
      <xdr:row>29</xdr:row>
      <xdr:rowOff>173892</xdr:rowOff>
    </xdr:to>
    <xdr:pic>
      <xdr:nvPicPr>
        <xdr:cNvPr id="7" name="Picture 6">
          <a:extLst>
            <a:ext uri="{FF2B5EF4-FFF2-40B4-BE49-F238E27FC236}">
              <a16:creationId xmlns:a16="http://schemas.microsoft.com/office/drawing/2014/main" id="{00000000-0008-0000-1F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445652" y="5915270"/>
          <a:ext cx="443035" cy="444988"/>
        </a:xfrm>
        <a:prstGeom prst="rect">
          <a:avLst/>
        </a:prstGeom>
      </xdr:spPr>
    </xdr:pic>
    <xdr:clientData/>
  </xdr:twoCellAnchor>
  <xdr:twoCellAnchor editAs="oneCell">
    <xdr:from>
      <xdr:col>18</xdr:col>
      <xdr:colOff>264169</xdr:colOff>
      <xdr:row>13</xdr:row>
      <xdr:rowOff>281176</xdr:rowOff>
    </xdr:from>
    <xdr:to>
      <xdr:col>20</xdr:col>
      <xdr:colOff>20205</xdr:colOff>
      <xdr:row>15</xdr:row>
      <xdr:rowOff>150759</xdr:rowOff>
    </xdr:to>
    <xdr:pic>
      <xdr:nvPicPr>
        <xdr:cNvPr id="8" name="Picture 7">
          <a:extLst>
            <a:ext uri="{FF2B5EF4-FFF2-40B4-BE49-F238E27FC236}">
              <a16:creationId xmlns:a16="http://schemas.microsoft.com/office/drawing/2014/main" id="{00000000-0008-0000-1F00-000008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815784" y="2454830"/>
          <a:ext cx="444767" cy="44596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7</xdr:col>
      <xdr:colOff>514350</xdr:colOff>
      <xdr:row>0</xdr:row>
      <xdr:rowOff>190499</xdr:rowOff>
    </xdr:from>
    <xdr:to>
      <xdr:col>9</xdr:col>
      <xdr:colOff>1771650</xdr:colOff>
      <xdr:row>12</xdr:row>
      <xdr:rowOff>95250</xdr:rowOff>
    </xdr:to>
    <xdr:pic>
      <xdr:nvPicPr>
        <xdr:cNvPr id="2" name="Picture 1" descr="cid:image001.jpg@01D0F6B6.55173750">
          <a:extLst>
            <a:ext uri="{FF2B5EF4-FFF2-40B4-BE49-F238E27FC236}">
              <a16:creationId xmlns:a16="http://schemas.microsoft.com/office/drawing/2014/main" id="{00000000-0008-0000-21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38750" y="1333499"/>
          <a:ext cx="2438400" cy="2190751"/>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Full%20Report%202014.NEW%20GC%20VERSION%20working%20document.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spdadventist.sharepoint.com/sites/Files-SPDEducation/Shared%20Documents/General/Statistics/2018-2020/2019/2019.SPD.WORKING%20DOCUMENT.xlsx" TargetMode="External"/><Relationship Id="rId1" Type="http://schemas.openxmlformats.org/officeDocument/2006/relationships/externalLinkPath" Target="/sites/Files-SPDEducation/Shared%20Documents/General/Statistics/2018-2020/2019/2019.SPD.WORKING%20DOCUMENT.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https://spdadventist.sharepoint.com/sites/Files-SPDEducation/Shared%20Documents/General/Statistics/2013-2017/2015/2015.SPD.WORKING%20DOCUMENT%20-%202016.02.25.xlsx" TargetMode="External"/><Relationship Id="rId1" Type="http://schemas.openxmlformats.org/officeDocument/2006/relationships/externalLinkPath" Target="/sites/Files-SPDEducation/Shared%20Documents/General/Statistics/2013-2017/2015/2015.SPD.WORKING%20DOCUMENT%20-%202016.02.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UC"/>
      <sheetName val="AUC - GS"/>
      <sheetName val="AUC - NNSW"/>
      <sheetName val="AUC - NA"/>
      <sheetName val="AUC - SA"/>
      <sheetName val="AUC - SNSW"/>
      <sheetName val="AUC - SQ"/>
      <sheetName val="AUC - TAS"/>
      <sheetName val="AUC - VIC"/>
      <sheetName val="AUC - WA"/>
      <sheetName val="NZPUC"/>
      <sheetName val="NZ - Cook Isl"/>
      <sheetName val="NZ - French Pol"/>
      <sheetName val="NZ - New Caled"/>
      <sheetName val="NZ - NNZ"/>
      <sheetName val="NZ - SNZ"/>
      <sheetName val="NZ - Pitcairn"/>
      <sheetName val="PNGUM"/>
      <sheetName val="PNG - Bougainville"/>
      <sheetName val="PNG - Central"/>
      <sheetName val="PNG - East Highl Simbu"/>
      <sheetName val="PNG - Madang Manus"/>
      <sheetName val="PNG - Morobe"/>
      <sheetName val="PNG - New Brit New Ireland"/>
      <sheetName val="PNG - North East"/>
      <sheetName val="PNG - Sepik"/>
      <sheetName val="PNG - South West"/>
      <sheetName val="PNG - West High"/>
      <sheetName val="TPUM"/>
      <sheetName val="TPUM - Fiji"/>
      <sheetName val="TPUM - Kiribati"/>
      <sheetName val="TPUM - Samoas"/>
      <sheetName val="TPUM - Sols"/>
      <sheetName val="TPUM - Tonga"/>
      <sheetName val="TPUM - Tuvalu"/>
      <sheetName val="TPUM - Vanuatu"/>
      <sheetName val="SPD Institutions"/>
      <sheetName val="AUC Institutions"/>
      <sheetName val="NZPUC Institutions"/>
      <sheetName val="PNGUM Institutions"/>
      <sheetName val="TPUM Institutions"/>
      <sheetName val="TRENDS - SDA-NON SDA"/>
      <sheetName val="TRENDS - TPUM"/>
      <sheetName val="TRENDS - UNIONS"/>
      <sheetName val="TRENDS - JAE"/>
      <sheetName val="SPD"/>
      <sheetName val="TRENDS - Ken"/>
      <sheetName val="TO - Praveen Saggurthi - 2014"/>
      <sheetName val="TO - Praveen Saggurthi - 2013"/>
      <sheetName val="TO - Lionel Smith - 2012"/>
      <sheetName val="Foyer Board"/>
      <sheetName val="RMS Data supplied"/>
    </sheetNames>
    <sheetDataSet>
      <sheetData sheetId="0"/>
      <sheetData sheetId="1"/>
      <sheetData sheetId="2"/>
      <sheetData sheetId="3"/>
      <sheetData sheetId="4"/>
      <sheetData sheetId="5"/>
      <sheetData sheetId="6"/>
      <sheetData sheetId="7"/>
      <sheetData sheetId="8"/>
      <sheetData sheetId="9"/>
      <sheetData sheetId="10"/>
      <sheetData sheetId="11">
        <row r="10">
          <cell r="D10">
            <v>0</v>
          </cell>
          <cell r="E10">
            <v>0</v>
          </cell>
        </row>
      </sheetData>
      <sheetData sheetId="12">
        <row r="10">
          <cell r="D10">
            <v>0</v>
          </cell>
          <cell r="E10">
            <v>0</v>
          </cell>
        </row>
      </sheetData>
      <sheetData sheetId="13">
        <row r="10">
          <cell r="D10">
            <v>0</v>
          </cell>
          <cell r="E10">
            <v>0</v>
          </cell>
        </row>
      </sheetData>
      <sheetData sheetId="14">
        <row r="10">
          <cell r="D10">
            <v>0</v>
          </cell>
          <cell r="E10">
            <v>0</v>
          </cell>
        </row>
      </sheetData>
      <sheetData sheetId="15">
        <row r="10">
          <cell r="D10">
            <v>0</v>
          </cell>
          <cell r="E10">
            <v>0</v>
          </cell>
        </row>
      </sheetData>
      <sheetData sheetId="16">
        <row r="10">
          <cell r="D10">
            <v>0</v>
          </cell>
          <cell r="E10">
            <v>0</v>
          </cell>
        </row>
      </sheetData>
      <sheetData sheetId="17"/>
      <sheetData sheetId="18">
        <row r="10">
          <cell r="D10">
            <v>0</v>
          </cell>
          <cell r="E10">
            <v>0</v>
          </cell>
        </row>
        <row r="20">
          <cell r="D20">
            <v>0</v>
          </cell>
        </row>
      </sheetData>
      <sheetData sheetId="19">
        <row r="10">
          <cell r="D10">
            <v>0</v>
          </cell>
        </row>
        <row r="20">
          <cell r="D20">
            <v>0</v>
          </cell>
        </row>
      </sheetData>
      <sheetData sheetId="20">
        <row r="10">
          <cell r="D10">
            <v>0</v>
          </cell>
          <cell r="E10">
            <v>0</v>
          </cell>
        </row>
        <row r="20">
          <cell r="D20">
            <v>0</v>
          </cell>
          <cell r="E20">
            <v>0</v>
          </cell>
        </row>
      </sheetData>
      <sheetData sheetId="21">
        <row r="10">
          <cell r="D10">
            <v>0</v>
          </cell>
          <cell r="E10">
            <v>0</v>
          </cell>
        </row>
        <row r="20">
          <cell r="D20">
            <v>0</v>
          </cell>
          <cell r="E20">
            <v>0</v>
          </cell>
        </row>
      </sheetData>
      <sheetData sheetId="22">
        <row r="10">
          <cell r="D10">
            <v>0</v>
          </cell>
          <cell r="E10">
            <v>0</v>
          </cell>
        </row>
        <row r="20">
          <cell r="D20">
            <v>0</v>
          </cell>
          <cell r="E20">
            <v>0</v>
          </cell>
        </row>
      </sheetData>
      <sheetData sheetId="23">
        <row r="10">
          <cell r="D10">
            <v>0</v>
          </cell>
        </row>
        <row r="20">
          <cell r="D20">
            <v>0</v>
          </cell>
        </row>
      </sheetData>
      <sheetData sheetId="24">
        <row r="10">
          <cell r="D10">
            <v>0</v>
          </cell>
          <cell r="E10">
            <v>0</v>
          </cell>
        </row>
        <row r="20">
          <cell r="D20">
            <v>0</v>
          </cell>
          <cell r="E20">
            <v>0</v>
          </cell>
        </row>
      </sheetData>
      <sheetData sheetId="25">
        <row r="10">
          <cell r="D10">
            <v>0</v>
          </cell>
          <cell r="E10">
            <v>0</v>
          </cell>
        </row>
        <row r="20">
          <cell r="D20">
            <v>0</v>
          </cell>
          <cell r="E20">
            <v>0</v>
          </cell>
        </row>
      </sheetData>
      <sheetData sheetId="26">
        <row r="10">
          <cell r="D10">
            <v>0</v>
          </cell>
          <cell r="E10">
            <v>0</v>
          </cell>
        </row>
        <row r="20">
          <cell r="D20">
            <v>0</v>
          </cell>
          <cell r="E20">
            <v>0</v>
          </cell>
        </row>
      </sheetData>
      <sheetData sheetId="27">
        <row r="10">
          <cell r="D10">
            <v>0</v>
          </cell>
          <cell r="E10">
            <v>0</v>
          </cell>
        </row>
        <row r="20">
          <cell r="D20">
            <v>0</v>
          </cell>
          <cell r="E20">
            <v>0</v>
          </cell>
        </row>
      </sheetData>
      <sheetData sheetId="28"/>
      <sheetData sheetId="29"/>
      <sheetData sheetId="30"/>
      <sheetData sheetId="31"/>
      <sheetData sheetId="32">
        <row r="10">
          <cell r="E10">
            <v>0</v>
          </cell>
        </row>
      </sheetData>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B0qXhJWjxUO8ajL4ZLRZetvxCPDYbJhPky_6odRi5bGH_GLZZ3bXTqH4iu94zrbN" itemId="01Y4H6AG6D7JPUOSH4BVBYJCEKFOHQZNRV">
      <xxl21:absoluteUrl r:id="rId2"/>
    </xxl21:alternateUrls>
    <sheetNames>
      <sheetName val="General PNGUM"/>
      <sheetName val="Enrolments + Baptisms PNGUM"/>
      <sheetName val="Staff PNGUM"/>
      <sheetName val="General NZPUC"/>
      <sheetName val="Enrollments + Baptisms NZPUC"/>
      <sheetName val="Staff NZPUC"/>
      <sheetName val="General AUC always"/>
      <sheetName val="Enrolments + Baptisms AUC"/>
      <sheetName val="Staff AUC"/>
      <sheetName val="General TPUM"/>
      <sheetName val="Enrolments + Baptisms TPUM"/>
      <sheetName val="Staff TPUM"/>
      <sheetName val="Universities + Vocational S"/>
      <sheetName val="GC Table 3 - Sch Teach Stud"/>
      <sheetName val="GC Table 4 - Tertiary"/>
      <sheetName val="GC Table 5 - Worker Training"/>
      <sheetName val="GC Table 6 - Secondary"/>
      <sheetName val="GC Table 7 - Sec Schools"/>
      <sheetName val="GC Table 8 - Primary"/>
      <sheetName val="GC Table 32 - SDA p 1001 member"/>
      <sheetName val="GC Table 33 - SDA Non SDA 1000"/>
      <sheetName val="Institution Classifications"/>
      <sheetName val="JAE Table 2019"/>
      <sheetName val="TO - Praveen - 2019"/>
      <sheetName val="TO - Lionel Smith -  2012"/>
      <sheetName val="Church Membership"/>
      <sheetName val="SDA-NON SDA"/>
      <sheetName val="TRENDS JAE"/>
      <sheetName val="TRENDS - SDA-NON SDA"/>
      <sheetName val="TRENDS - TPUM"/>
      <sheetName val="TRENDS - UNIONS"/>
      <sheetName val="5 Year Trends"/>
      <sheetName val="Foyer Board"/>
      <sheetName val="Cover Page"/>
      <sheetName val="RMS Data supplie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19">
          <cell r="F19">
            <v>77</v>
          </cell>
        </row>
      </sheetData>
      <sheetData sheetId="15">
        <row r="22">
          <cell r="F22">
            <v>10</v>
          </cell>
        </row>
      </sheetData>
      <sheetData sheetId="16">
        <row r="24">
          <cell r="F24">
            <v>906</v>
          </cell>
        </row>
      </sheetData>
      <sheetData sheetId="17"/>
      <sheetData sheetId="18">
        <row r="22">
          <cell r="F22">
            <v>685</v>
          </cell>
        </row>
      </sheetData>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B0qXhJWjxUO8ajL4ZLRZetvxCPDYbJhPky_6odRi5bGH_GLZZ3bXTqH4iu94zrbN" itemId="01Y4H6AG6BAZOOLQNDVBFKSKLC5X3XUMAJ">
      <xxl21:absoluteUrl r:id="rId2"/>
    </xxl21:alternateUrls>
    <sheetNames>
      <sheetName val="General PNGUM"/>
      <sheetName val="Enrolments + Baptisms PNGUM"/>
      <sheetName val="Staff PNGUM"/>
      <sheetName val="General NZPUC"/>
      <sheetName val="Enrollments + Baptisms NZPUC"/>
      <sheetName val="Staff NZPUC"/>
      <sheetName val="General AUC always"/>
      <sheetName val="Enrollments + Baptisms AUC"/>
      <sheetName val="Staff AUC"/>
      <sheetName val="General TPUM"/>
      <sheetName val="Enrolments + Baptisms TPUM"/>
      <sheetName val="Staff TPUM"/>
      <sheetName val="Universities + Vocational S"/>
      <sheetName val="GC Table 3 - Sch Teach Stud"/>
      <sheetName val="GC Table 4 - Tertiary"/>
      <sheetName val="GC Table 5 - Worker Training"/>
      <sheetName val="GC Table 6 - Secondary"/>
      <sheetName val="GC Table 7 - Sec Schools"/>
      <sheetName val="GC Table 8 - Primary"/>
      <sheetName val="GC Table 32 - SDA p 1001 member"/>
      <sheetName val="GC Table 33 - SDA Non SDA 1000"/>
      <sheetName val="Institution Classifications"/>
      <sheetName val="JAE Table 2015"/>
      <sheetName val="TO - Praveen Saggurthi - 2015"/>
      <sheetName val="TO - Praveen Saggurthi - 2014 T"/>
      <sheetName val="TO - Praveen Saggurthi - 2013"/>
      <sheetName val="TO - Lionel Smith -  2012"/>
      <sheetName val="Church Membership"/>
      <sheetName val="SDA-NON SDA"/>
      <sheetName val="TRENDS JAE"/>
      <sheetName val="TRENDS - SDA-NON SDA"/>
      <sheetName val="TRENDS - TPUM"/>
      <sheetName val="TRENDS - UNIONS"/>
      <sheetName val="TRENDS - Carol"/>
      <sheetName val="Foyer Board"/>
      <sheetName val="RMS Data supplied"/>
      <sheetName val="NZ - SNZ"/>
      <sheetName val="2015.SP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ow r="23">
          <cell r="B23">
            <v>142</v>
          </cell>
          <cell r="C23">
            <v>0</v>
          </cell>
          <cell r="D23">
            <v>0</v>
          </cell>
          <cell r="E23">
            <v>0</v>
          </cell>
        </row>
        <row r="24">
          <cell r="B24">
            <v>457</v>
          </cell>
          <cell r="C24">
            <v>0</v>
          </cell>
          <cell r="D24">
            <v>213</v>
          </cell>
          <cell r="E24">
            <v>0</v>
          </cell>
        </row>
      </sheetData>
      <sheetData sheetId="15">
        <row r="29">
          <cell r="B29">
            <v>33</v>
          </cell>
          <cell r="D29">
            <v>0</v>
          </cell>
          <cell r="E29">
            <v>132</v>
          </cell>
        </row>
        <row r="30">
          <cell r="B30"/>
          <cell r="D30"/>
          <cell r="E30"/>
        </row>
      </sheetData>
      <sheetData sheetId="16">
        <row r="31">
          <cell r="B31">
            <v>42004</v>
          </cell>
          <cell r="C31"/>
          <cell r="D31"/>
          <cell r="E31"/>
        </row>
        <row r="32">
          <cell r="B32"/>
          <cell r="C32"/>
          <cell r="D32"/>
          <cell r="E32"/>
        </row>
      </sheetData>
      <sheetData sheetId="17" refreshError="1"/>
      <sheetData sheetId="18">
        <row r="29">
          <cell r="B29" t="str">
            <v>AUC</v>
          </cell>
          <cell r="C29" t="str">
            <v>NZPUC</v>
          </cell>
          <cell r="D29" t="str">
            <v>PNGUM</v>
          </cell>
          <cell r="E29" t="str">
            <v>TPUM</v>
          </cell>
        </row>
        <row r="30">
          <cell r="B30">
            <v>43</v>
          </cell>
          <cell r="C30">
            <v>18</v>
          </cell>
          <cell r="D30">
            <v>116</v>
          </cell>
          <cell r="E30">
            <v>131</v>
          </cell>
        </row>
      </sheetData>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sheetData sheetId="30" refreshError="1"/>
      <sheetData sheetId="31" refreshError="1"/>
      <sheetData sheetId="32" refreshError="1"/>
      <sheetData sheetId="33" refreshError="1"/>
      <sheetData sheetId="34" refreshError="1"/>
      <sheetData sheetId="35" refreshError="1"/>
      <sheetData sheetId="36" refreshError="1"/>
      <sheetData sheetId="3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2.xml"/><Relationship Id="rId1" Type="http://schemas.openxmlformats.org/officeDocument/2006/relationships/printerSettings" Target="../printerSettings/printerSettings13.bin"/><Relationship Id="rId4" Type="http://schemas.openxmlformats.org/officeDocument/2006/relationships/comments" Target="../comments7.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3.xml"/><Relationship Id="rId1" Type="http://schemas.openxmlformats.org/officeDocument/2006/relationships/printerSettings" Target="../printerSettings/printerSettings14.bin"/><Relationship Id="rId4" Type="http://schemas.openxmlformats.org/officeDocument/2006/relationships/comments" Target="../comments8.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A54B36-DF33-4081-97C0-C98B9E1802DA}">
  <dimension ref="A1"/>
  <sheetViews>
    <sheetView workbookViewId="0"/>
  </sheetViews>
  <sheetFormatPr defaultRowHeight="15"/>
  <sheetData>
    <row r="1" spans="1:1">
      <c r="A1" t="s">
        <v>0</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2" tint="-0.499984740745262"/>
    <pageSetUpPr fitToPage="1"/>
  </sheetPr>
  <dimension ref="A1:DU86"/>
  <sheetViews>
    <sheetView zoomScaleNormal="100" zoomScaleSheetLayoutView="100" zoomScalePageLayoutView="150" workbookViewId="0">
      <pane xSplit="1" ySplit="8" topLeftCell="B9" activePane="bottomRight" state="frozen"/>
      <selection pane="topRight" activeCell="B23" sqref="B23"/>
      <selection pane="bottomLeft" activeCell="B23" sqref="B23"/>
      <selection pane="bottomRight" activeCell="C79" sqref="C79"/>
    </sheetView>
  </sheetViews>
  <sheetFormatPr defaultColWidth="9.140625" defaultRowHeight="15"/>
  <cols>
    <col min="1" max="1" width="52.5703125" style="526" customWidth="1"/>
    <col min="2" max="2" width="8.42578125" style="526" customWidth="1"/>
    <col min="3" max="14" width="9" style="209" customWidth="1"/>
    <col min="15" max="16" width="9" style="425" customWidth="1"/>
    <col min="17" max="22" width="9.42578125" style="165" customWidth="1"/>
    <col min="23" max="16384" width="9.140625" style="425"/>
  </cols>
  <sheetData>
    <row r="1" spans="1:125" ht="18" customHeight="1" thickBot="1">
      <c r="A1" s="1795" t="s">
        <v>0</v>
      </c>
      <c r="B1" s="1734"/>
      <c r="C1" s="1739"/>
      <c r="D1" s="1739"/>
      <c r="E1" s="1739"/>
      <c r="F1" s="1739"/>
      <c r="G1" s="1739"/>
      <c r="H1" s="1739"/>
      <c r="I1" s="1739"/>
      <c r="J1" s="1739"/>
      <c r="K1" s="1217"/>
      <c r="L1" s="1739"/>
      <c r="M1" s="1739"/>
      <c r="N1" s="1739"/>
      <c r="O1" s="1794"/>
      <c r="P1" s="1794"/>
      <c r="Q1" s="1794"/>
      <c r="R1" s="1794"/>
      <c r="S1" s="1794"/>
      <c r="T1" s="1794"/>
      <c r="U1" s="1794"/>
      <c r="V1" s="2093"/>
    </row>
    <row r="2" spans="1:125" s="168" customFormat="1" ht="18" customHeight="1">
      <c r="A2" s="1167" t="s">
        <v>1</v>
      </c>
      <c r="B2" s="1735"/>
      <c r="C2" s="1177"/>
      <c r="D2" s="1177"/>
      <c r="E2" s="1177"/>
      <c r="F2" s="1177"/>
      <c r="G2" s="1177"/>
      <c r="H2" s="1178"/>
      <c r="I2" s="1178"/>
      <c r="J2" s="1178"/>
      <c r="K2" s="1177"/>
      <c r="L2" s="1177"/>
      <c r="M2" s="1177"/>
      <c r="N2" s="1177"/>
      <c r="O2" s="1169"/>
      <c r="P2" s="1169"/>
      <c r="Q2" s="1169"/>
      <c r="R2" s="1169"/>
      <c r="S2" s="1169"/>
      <c r="T2" s="1169"/>
      <c r="U2" s="1169"/>
      <c r="V2" s="1179"/>
    </row>
    <row r="3" spans="1:125" s="168" customFormat="1" ht="18" customHeight="1">
      <c r="A3" s="154" t="s">
        <v>490</v>
      </c>
      <c r="B3" s="156"/>
      <c r="C3" s="445"/>
      <c r="D3" s="166"/>
      <c r="E3" s="167"/>
      <c r="F3" s="167"/>
      <c r="G3" s="166"/>
      <c r="H3" s="166"/>
      <c r="I3" s="166"/>
      <c r="J3" s="166"/>
      <c r="K3" s="166"/>
      <c r="L3" s="166"/>
      <c r="M3" s="166"/>
      <c r="N3" s="166"/>
      <c r="O3" s="155"/>
      <c r="P3" s="155"/>
      <c r="Q3" s="169"/>
      <c r="R3" s="169"/>
      <c r="S3" s="169"/>
      <c r="T3" s="169"/>
      <c r="U3" s="169"/>
      <c r="V3" s="1180"/>
    </row>
    <row r="4" spans="1:125" s="77" customFormat="1" ht="18" customHeight="1" thickBot="1">
      <c r="A4" s="170" t="s">
        <v>253</v>
      </c>
      <c r="B4" s="130"/>
      <c r="C4" s="171"/>
      <c r="G4" s="4280" t="s">
        <v>377</v>
      </c>
      <c r="H4" s="4280"/>
      <c r="I4" s="1742"/>
      <c r="J4" s="1742"/>
      <c r="K4" s="207"/>
      <c r="L4" s="207"/>
      <c r="M4" s="448"/>
      <c r="N4" s="448"/>
      <c r="O4" s="160"/>
      <c r="P4" s="160"/>
      <c r="Q4" s="160"/>
      <c r="R4" s="160"/>
      <c r="S4" s="160"/>
      <c r="T4" s="160"/>
      <c r="U4" s="160"/>
      <c r="V4" s="802"/>
    </row>
    <row r="5" spans="1:125" s="173" customFormat="1" ht="18" customHeight="1" thickTop="1" thickBot="1">
      <c r="A5" s="172" t="s">
        <v>255</v>
      </c>
      <c r="B5" s="1736"/>
      <c r="C5" s="4281" t="s">
        <v>491</v>
      </c>
      <c r="D5" s="4281"/>
      <c r="E5" s="4281"/>
      <c r="F5" s="4281"/>
      <c r="G5" s="4281"/>
      <c r="H5" s="4281"/>
      <c r="I5" s="4281"/>
      <c r="J5" s="4281"/>
      <c r="K5" s="4281"/>
      <c r="L5" s="4281"/>
      <c r="M5" s="4281"/>
      <c r="N5" s="4281"/>
      <c r="O5" s="4281"/>
      <c r="P5" s="4281"/>
      <c r="Q5" s="4281"/>
      <c r="R5" s="4281"/>
      <c r="S5" s="4281"/>
      <c r="T5" s="4281"/>
      <c r="U5" s="4281"/>
      <c r="V5" s="4282"/>
    </row>
    <row r="6" spans="1:125" s="174" customFormat="1" ht="18" customHeight="1" thickTop="1" thickBot="1">
      <c r="A6" s="600"/>
      <c r="B6" s="1737"/>
      <c r="C6" s="599">
        <v>1</v>
      </c>
      <c r="D6" s="597">
        <v>2</v>
      </c>
      <c r="E6" s="598">
        <v>3</v>
      </c>
      <c r="F6" s="1740"/>
      <c r="G6" s="803">
        <v>4</v>
      </c>
      <c r="H6" s="804">
        <v>4</v>
      </c>
      <c r="I6" s="1740"/>
      <c r="J6" s="1740"/>
      <c r="K6" s="4283">
        <v>5</v>
      </c>
      <c r="L6" s="4284"/>
      <c r="M6" s="4283">
        <v>6</v>
      </c>
      <c r="N6" s="4284"/>
      <c r="O6" s="4285">
        <v>7</v>
      </c>
      <c r="P6" s="4286"/>
      <c r="Q6" s="4285">
        <v>8</v>
      </c>
      <c r="R6" s="4286"/>
      <c r="S6" s="4285">
        <v>9</v>
      </c>
      <c r="T6" s="4286"/>
      <c r="U6" s="4285">
        <v>10</v>
      </c>
      <c r="V6" s="4287"/>
    </row>
    <row r="7" spans="1:125" s="176" customFormat="1" ht="45.75" thickTop="1">
      <c r="A7" s="2289"/>
      <c r="B7" s="1181" t="s">
        <v>257</v>
      </c>
      <c r="C7" s="1181" t="s">
        <v>257</v>
      </c>
      <c r="D7" s="1182" t="s">
        <v>492</v>
      </c>
      <c r="E7" s="1183" t="s">
        <v>258</v>
      </c>
      <c r="F7" s="1184" t="s">
        <v>259</v>
      </c>
      <c r="G7" s="1184" t="s">
        <v>259</v>
      </c>
      <c r="H7" s="1185" t="s">
        <v>259</v>
      </c>
      <c r="I7" s="1181" t="s">
        <v>493</v>
      </c>
      <c r="J7" s="1183" t="s">
        <v>494</v>
      </c>
      <c r="K7" s="1181" t="s">
        <v>493</v>
      </c>
      <c r="L7" s="1183" t="s">
        <v>494</v>
      </c>
      <c r="M7" s="1184" t="s">
        <v>493</v>
      </c>
      <c r="N7" s="1185" t="s">
        <v>494</v>
      </c>
      <c r="O7" s="4277" t="s">
        <v>495</v>
      </c>
      <c r="P7" s="4278"/>
      <c r="Q7" s="4277" t="s">
        <v>496</v>
      </c>
      <c r="R7" s="4279"/>
      <c r="S7" s="4277" t="s">
        <v>497</v>
      </c>
      <c r="T7" s="4279"/>
      <c r="U7" s="4277" t="s">
        <v>498</v>
      </c>
      <c r="V7" s="4278"/>
      <c r="W7" s="175"/>
    </row>
    <row r="8" spans="1:125" s="178" customFormat="1" ht="23.25" customHeight="1" thickBot="1">
      <c r="A8" s="2324" t="s">
        <v>7</v>
      </c>
      <c r="B8" s="2209" t="s">
        <v>499</v>
      </c>
      <c r="C8" s="2210" t="s">
        <v>15</v>
      </c>
      <c r="D8" s="3238" t="s">
        <v>16</v>
      </c>
      <c r="E8" s="2211" t="s">
        <v>500</v>
      </c>
      <c r="F8" s="2212" t="s">
        <v>499</v>
      </c>
      <c r="G8" s="3239" t="s">
        <v>15</v>
      </c>
      <c r="H8" s="3240" t="s">
        <v>16</v>
      </c>
      <c r="I8" s="4275" t="s">
        <v>499</v>
      </c>
      <c r="J8" s="4276"/>
      <c r="K8" s="4269" t="s">
        <v>267</v>
      </c>
      <c r="L8" s="4270"/>
      <c r="M8" s="4271" t="s">
        <v>268</v>
      </c>
      <c r="N8" s="4272"/>
      <c r="O8" s="3241" t="s">
        <v>15</v>
      </c>
      <c r="P8" s="3242" t="s">
        <v>16</v>
      </c>
      <c r="Q8" s="3243" t="s">
        <v>15</v>
      </c>
      <c r="R8" s="3244" t="s">
        <v>16</v>
      </c>
      <c r="S8" s="3241" t="s">
        <v>15</v>
      </c>
      <c r="T8" s="3244" t="s">
        <v>16</v>
      </c>
      <c r="U8" s="3241" t="s">
        <v>15</v>
      </c>
      <c r="V8" s="3245" t="s">
        <v>16</v>
      </c>
      <c r="W8" s="177"/>
    </row>
    <row r="9" spans="1:125" s="424" customFormat="1" ht="14.25" customHeight="1" thickBot="1">
      <c r="A9" s="1820" t="s">
        <v>379</v>
      </c>
      <c r="B9" s="1738"/>
      <c r="C9" s="1191"/>
      <c r="D9" s="1191"/>
      <c r="E9" s="4274"/>
      <c r="F9" s="4274"/>
      <c r="G9" s="4274"/>
      <c r="H9" s="4274"/>
      <c r="I9" s="4274"/>
      <c r="J9" s="4274"/>
      <c r="K9" s="4274"/>
      <c r="L9" s="4274"/>
      <c r="M9" s="4274"/>
      <c r="N9" s="4274"/>
      <c r="O9" s="4274"/>
      <c r="P9" s="4274"/>
      <c r="Q9" s="4274"/>
      <c r="R9" s="4274"/>
      <c r="S9" s="1693"/>
      <c r="T9" s="1693"/>
      <c r="U9" s="1693"/>
      <c r="V9" s="1694"/>
    </row>
    <row r="10" spans="1:125" s="180" customFormat="1" ht="11.85" customHeight="1">
      <c r="A10" s="3246" t="str">
        <f>'General AUC always'!A10</f>
        <v>Avondale School</v>
      </c>
      <c r="B10" s="3247">
        <v>8</v>
      </c>
      <c r="C10" s="3248">
        <v>28</v>
      </c>
      <c r="D10" s="3248">
        <v>30</v>
      </c>
      <c r="E10" s="1695">
        <f>SUM(B10:D10)</f>
        <v>66</v>
      </c>
      <c r="F10" s="1695">
        <v>0</v>
      </c>
      <c r="G10" s="3249">
        <v>2</v>
      </c>
      <c r="H10" s="3249">
        <v>3</v>
      </c>
      <c r="I10" s="3249">
        <v>1</v>
      </c>
      <c r="J10" s="3249">
        <v>7</v>
      </c>
      <c r="K10" s="3250">
        <v>27</v>
      </c>
      <c r="L10" s="3249">
        <v>1</v>
      </c>
      <c r="M10" s="3249">
        <v>28</v>
      </c>
      <c r="N10" s="3249">
        <v>2</v>
      </c>
      <c r="O10" s="3251"/>
      <c r="P10" s="3252"/>
      <c r="Q10" s="3253">
        <v>28</v>
      </c>
      <c r="R10" s="3253">
        <v>30</v>
      </c>
      <c r="S10" s="3254">
        <v>28</v>
      </c>
      <c r="T10" s="3255">
        <v>30</v>
      </c>
      <c r="U10" s="3253">
        <v>28</v>
      </c>
      <c r="V10" s="2290">
        <v>30</v>
      </c>
      <c r="W10" s="47"/>
      <c r="X10" s="162"/>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179"/>
    </row>
    <row r="11" spans="1:125" s="180" customFormat="1" ht="11.85" customHeight="1">
      <c r="A11" s="3246" t="str">
        <f>'General AUC always'!A11</f>
        <v>Blue Hills College</v>
      </c>
      <c r="B11" s="3247">
        <v>1</v>
      </c>
      <c r="C11" s="3248">
        <v>6</v>
      </c>
      <c r="D11" s="3248">
        <v>7</v>
      </c>
      <c r="E11" s="1695">
        <f t="shared" ref="E11:E18" si="0">SUM(B11:D11)</f>
        <v>14</v>
      </c>
      <c r="F11" s="1695">
        <v>0</v>
      </c>
      <c r="G11" s="3249">
        <v>3</v>
      </c>
      <c r="H11" s="3249">
        <v>1</v>
      </c>
      <c r="I11" s="3249">
        <v>1</v>
      </c>
      <c r="J11" s="3249">
        <v>0</v>
      </c>
      <c r="K11" s="3249">
        <v>6</v>
      </c>
      <c r="L11" s="3249">
        <v>0</v>
      </c>
      <c r="M11" s="3249">
        <v>4</v>
      </c>
      <c r="N11" s="3249">
        <v>3</v>
      </c>
      <c r="O11" s="3251"/>
      <c r="P11" s="3252"/>
      <c r="Q11" s="3253">
        <v>6</v>
      </c>
      <c r="R11" s="3253">
        <v>7</v>
      </c>
      <c r="S11" s="3254">
        <v>6</v>
      </c>
      <c r="T11" s="3255">
        <v>7</v>
      </c>
      <c r="U11" s="3253">
        <v>6</v>
      </c>
      <c r="V11" s="2290">
        <v>7</v>
      </c>
      <c r="W11" s="47"/>
      <c r="X11" s="162"/>
      <c r="Y11" s="47"/>
      <c r="Z11" s="47"/>
      <c r="AA11" s="47"/>
      <c r="AB11" s="47"/>
      <c r="AC11" s="47"/>
      <c r="AD11" s="47"/>
      <c r="AE11" s="47"/>
      <c r="AF11" s="47"/>
      <c r="AG11" s="47"/>
      <c r="AH11" s="47"/>
      <c r="AI11" s="47"/>
      <c r="AJ11" s="47"/>
      <c r="AK11" s="47"/>
      <c r="AL11" s="47"/>
      <c r="AM11" s="47"/>
      <c r="AN11" s="47"/>
      <c r="AO11" s="47"/>
      <c r="AP11" s="47"/>
      <c r="AQ11" s="47"/>
      <c r="AR11" s="47"/>
      <c r="AS11" s="47"/>
      <c r="AT11" s="47"/>
      <c r="AU11" s="47"/>
      <c r="AV11" s="47"/>
      <c r="AW11" s="47"/>
      <c r="AX11" s="47"/>
      <c r="AY11" s="47"/>
      <c r="AZ11" s="47"/>
      <c r="BA11" s="47"/>
      <c r="BB11" s="47"/>
      <c r="BC11" s="47"/>
      <c r="BD11" s="47"/>
      <c r="BE11" s="47"/>
      <c r="BF11" s="47"/>
      <c r="BG11" s="47"/>
      <c r="BH11" s="47"/>
      <c r="BI11" s="47"/>
      <c r="BJ11" s="47"/>
      <c r="BK11" s="47"/>
      <c r="BL11" s="47"/>
      <c r="BM11" s="47"/>
      <c r="BN11" s="47"/>
      <c r="BO11" s="47"/>
      <c r="BP11" s="47"/>
      <c r="BQ11" s="47"/>
      <c r="BR11" s="47"/>
      <c r="BS11" s="47"/>
      <c r="BT11" s="47"/>
      <c r="BU11" s="47"/>
      <c r="BV11" s="47"/>
      <c r="BW11" s="47"/>
      <c r="BX11" s="47"/>
      <c r="BY11" s="47"/>
      <c r="BZ11" s="47"/>
      <c r="CA11" s="47"/>
      <c r="CB11" s="47"/>
      <c r="CC11" s="47"/>
      <c r="CD11" s="47"/>
      <c r="CE11" s="47"/>
      <c r="CF11" s="47"/>
      <c r="CG11" s="47"/>
      <c r="CH11" s="47"/>
      <c r="CI11" s="47"/>
      <c r="CJ11" s="47"/>
      <c r="CK11" s="47"/>
      <c r="CL11" s="47"/>
      <c r="CM11" s="47"/>
      <c r="CN11" s="47"/>
      <c r="CO11" s="47"/>
      <c r="CP11" s="47"/>
      <c r="CQ11" s="47"/>
      <c r="CR11" s="47"/>
      <c r="CS11" s="47"/>
      <c r="CT11" s="47"/>
      <c r="CU11" s="47"/>
      <c r="CV11" s="47"/>
      <c r="CW11" s="47"/>
      <c r="CX11" s="47"/>
      <c r="CY11" s="47"/>
      <c r="CZ11" s="47"/>
      <c r="DA11" s="47"/>
      <c r="DB11" s="47"/>
      <c r="DC11" s="47"/>
      <c r="DD11" s="47"/>
      <c r="DE11" s="47"/>
      <c r="DF11" s="47"/>
      <c r="DG11" s="47"/>
      <c r="DH11" s="47"/>
      <c r="DI11" s="47"/>
      <c r="DJ11" s="47"/>
      <c r="DK11" s="47"/>
      <c r="DL11" s="47"/>
      <c r="DM11" s="47"/>
      <c r="DN11" s="47"/>
      <c r="DO11" s="47"/>
      <c r="DP11" s="47"/>
      <c r="DQ11" s="47"/>
      <c r="DR11" s="47"/>
      <c r="DS11" s="47"/>
      <c r="DT11" s="47"/>
      <c r="DU11" s="179"/>
    </row>
    <row r="12" spans="1:125" s="180" customFormat="1" ht="11.85" customHeight="1">
      <c r="A12" s="3246" t="str">
        <f>'General AUC always'!A12</f>
        <v>Central Coast Adventist School</v>
      </c>
      <c r="B12" s="3247">
        <v>1</v>
      </c>
      <c r="C12" s="3248">
        <v>28</v>
      </c>
      <c r="D12" s="3248">
        <v>43</v>
      </c>
      <c r="E12" s="1695">
        <f t="shared" si="0"/>
        <v>72</v>
      </c>
      <c r="F12" s="1695">
        <v>4</v>
      </c>
      <c r="G12" s="3249">
        <v>8</v>
      </c>
      <c r="H12" s="3249">
        <v>3</v>
      </c>
      <c r="I12" s="3249">
        <v>1</v>
      </c>
      <c r="J12" s="3249">
        <v>0</v>
      </c>
      <c r="K12" s="3250">
        <v>23</v>
      </c>
      <c r="L12" s="3249">
        <v>5</v>
      </c>
      <c r="M12" s="3249">
        <v>39</v>
      </c>
      <c r="N12" s="3249">
        <v>4</v>
      </c>
      <c r="O12" s="3251"/>
      <c r="P12" s="3252"/>
      <c r="Q12" s="3253">
        <v>28</v>
      </c>
      <c r="R12" s="3253">
        <v>43</v>
      </c>
      <c r="S12" s="3254">
        <v>28</v>
      </c>
      <c r="T12" s="3255">
        <v>43</v>
      </c>
      <c r="U12" s="3253">
        <v>28</v>
      </c>
      <c r="V12" s="2290">
        <v>43</v>
      </c>
      <c r="W12" s="47"/>
      <c r="X12" s="162"/>
      <c r="Y12" s="47"/>
      <c r="Z12" s="47"/>
      <c r="AA12" s="47"/>
      <c r="AB12" s="47"/>
      <c r="AC12" s="47"/>
      <c r="AD12" s="47"/>
      <c r="AE12" s="47"/>
      <c r="AF12" s="47"/>
      <c r="AG12" s="47"/>
      <c r="AH12" s="47"/>
      <c r="AI12" s="47"/>
      <c r="AJ12" s="47"/>
      <c r="AK12" s="47"/>
      <c r="AL12" s="47"/>
      <c r="AM12" s="47"/>
      <c r="AN12" s="47"/>
      <c r="AO12" s="47"/>
      <c r="AP12" s="47"/>
      <c r="AQ12" s="47"/>
      <c r="AR12" s="47"/>
      <c r="AS12" s="47"/>
      <c r="AT12" s="47"/>
      <c r="AU12" s="47"/>
      <c r="AV12" s="47"/>
      <c r="AW12" s="47"/>
      <c r="AX12" s="47"/>
      <c r="AY12" s="47"/>
      <c r="AZ12" s="47"/>
      <c r="BA12" s="47"/>
      <c r="BB12" s="47"/>
      <c r="BC12" s="47"/>
      <c r="BD12" s="47"/>
      <c r="BE12" s="47"/>
      <c r="BF12" s="47"/>
      <c r="BG12" s="47"/>
      <c r="BH12" s="47"/>
      <c r="BI12" s="47"/>
      <c r="BJ12" s="47"/>
      <c r="BK12" s="47"/>
      <c r="BL12" s="47"/>
      <c r="BM12" s="47"/>
      <c r="BN12" s="47"/>
      <c r="BO12" s="47"/>
      <c r="BP12" s="47"/>
      <c r="BQ12" s="47"/>
      <c r="BR12" s="47"/>
      <c r="BS12" s="47"/>
      <c r="BT12" s="47"/>
      <c r="BU12" s="47"/>
      <c r="BV12" s="47"/>
      <c r="BW12" s="47"/>
      <c r="BX12" s="47"/>
      <c r="BY12" s="47"/>
      <c r="BZ12" s="47"/>
      <c r="CA12" s="47"/>
      <c r="CB12" s="47"/>
      <c r="CC12" s="47"/>
      <c r="CD12" s="47"/>
      <c r="CE12" s="47"/>
      <c r="CF12" s="47"/>
      <c r="CG12" s="47"/>
      <c r="CH12" s="47"/>
      <c r="CI12" s="47"/>
      <c r="CJ12" s="47"/>
      <c r="CK12" s="47"/>
      <c r="CL12" s="47"/>
      <c r="CM12" s="47"/>
      <c r="CN12" s="47"/>
      <c r="CO12" s="47"/>
      <c r="CP12" s="47"/>
      <c r="CQ12" s="47"/>
      <c r="CR12" s="47"/>
      <c r="CS12" s="47"/>
      <c r="CT12" s="47"/>
      <c r="CU12" s="47"/>
      <c r="CV12" s="47"/>
      <c r="CW12" s="47"/>
      <c r="CX12" s="47"/>
      <c r="CY12" s="47"/>
      <c r="CZ12" s="47"/>
      <c r="DA12" s="47"/>
      <c r="DB12" s="47"/>
      <c r="DC12" s="47"/>
      <c r="DD12" s="47"/>
      <c r="DE12" s="47"/>
      <c r="DF12" s="47"/>
      <c r="DG12" s="47"/>
      <c r="DH12" s="47"/>
      <c r="DI12" s="47"/>
      <c r="DJ12" s="47"/>
      <c r="DK12" s="47"/>
      <c r="DL12" s="47"/>
      <c r="DM12" s="47"/>
      <c r="DN12" s="47"/>
      <c r="DO12" s="47"/>
      <c r="DP12" s="47"/>
      <c r="DQ12" s="47"/>
      <c r="DR12" s="47"/>
      <c r="DS12" s="47"/>
      <c r="DT12" s="47"/>
      <c r="DU12" s="179"/>
    </row>
    <row r="13" spans="1:125" s="180" customFormat="1" ht="11.85" customHeight="1">
      <c r="A13" s="3246" t="str">
        <f>'General AUC always'!A14</f>
        <v>Kempsey Adventist School</v>
      </c>
      <c r="B13" s="3247">
        <v>1</v>
      </c>
      <c r="C13" s="3248">
        <v>18</v>
      </c>
      <c r="D13" s="3248">
        <v>18</v>
      </c>
      <c r="E13" s="1695">
        <f t="shared" si="0"/>
        <v>37</v>
      </c>
      <c r="F13" s="1695">
        <v>0</v>
      </c>
      <c r="G13" s="3249">
        <v>4</v>
      </c>
      <c r="H13" s="3249">
        <v>4</v>
      </c>
      <c r="I13" s="3256">
        <v>0</v>
      </c>
      <c r="J13" s="3256">
        <v>1</v>
      </c>
      <c r="K13" s="3256">
        <v>8</v>
      </c>
      <c r="L13" s="3256">
        <v>10</v>
      </c>
      <c r="M13" s="3256">
        <v>8</v>
      </c>
      <c r="N13" s="3256">
        <v>10</v>
      </c>
      <c r="O13" s="3257"/>
      <c r="P13" s="3258"/>
      <c r="Q13" s="3259">
        <v>18</v>
      </c>
      <c r="R13" s="3259">
        <v>18</v>
      </c>
      <c r="S13" s="3260">
        <v>18</v>
      </c>
      <c r="T13" s="3261">
        <v>18</v>
      </c>
      <c r="U13" s="3253">
        <v>18</v>
      </c>
      <c r="V13" s="2290">
        <v>18</v>
      </c>
      <c r="W13" s="47"/>
      <c r="X13" s="162"/>
      <c r="Y13" s="47"/>
      <c r="Z13" s="47"/>
      <c r="AA13" s="47"/>
      <c r="AB13" s="47"/>
      <c r="AC13" s="47"/>
      <c r="AD13" s="47"/>
      <c r="AE13" s="47"/>
      <c r="AF13" s="47"/>
      <c r="AG13" s="47"/>
      <c r="AH13" s="47"/>
      <c r="AI13" s="47"/>
      <c r="AJ13" s="47"/>
      <c r="AK13" s="47"/>
      <c r="AL13" s="47"/>
      <c r="AM13" s="47"/>
      <c r="AN13" s="47"/>
      <c r="AO13" s="47"/>
      <c r="AP13" s="47"/>
      <c r="AQ13" s="47"/>
      <c r="AR13" s="47"/>
      <c r="AS13" s="47"/>
      <c r="AT13" s="47"/>
      <c r="AU13" s="47"/>
      <c r="AV13" s="47"/>
      <c r="AW13" s="47"/>
      <c r="AX13" s="47"/>
      <c r="AY13" s="47"/>
      <c r="AZ13" s="47"/>
      <c r="BA13" s="47"/>
      <c r="BB13" s="47"/>
      <c r="BC13" s="47"/>
      <c r="BD13" s="47"/>
      <c r="BE13" s="47"/>
      <c r="BF13" s="47"/>
      <c r="BG13" s="47"/>
      <c r="BH13" s="47"/>
      <c r="BI13" s="47"/>
      <c r="BJ13" s="47"/>
      <c r="BK13" s="47"/>
      <c r="BL13" s="47"/>
      <c r="BM13" s="47"/>
      <c r="BN13" s="47"/>
      <c r="BO13" s="47"/>
      <c r="BP13" s="47"/>
      <c r="BQ13" s="47"/>
      <c r="BR13" s="47"/>
      <c r="BS13" s="47"/>
      <c r="BT13" s="47"/>
      <c r="BU13" s="47"/>
      <c r="BV13" s="47"/>
      <c r="BW13" s="47"/>
      <c r="BX13" s="47"/>
      <c r="BY13" s="47"/>
      <c r="BZ13" s="47"/>
      <c r="CA13" s="47"/>
      <c r="CB13" s="47"/>
      <c r="CC13" s="47"/>
      <c r="CD13" s="47"/>
      <c r="CE13" s="47"/>
      <c r="CF13" s="47"/>
      <c r="CG13" s="47"/>
      <c r="CH13" s="47"/>
      <c r="CI13" s="47"/>
      <c r="CJ13" s="47"/>
      <c r="CK13" s="47"/>
      <c r="CL13" s="47"/>
      <c r="CM13" s="47"/>
      <c r="CN13" s="47"/>
      <c r="CO13" s="47"/>
      <c r="CP13" s="47"/>
      <c r="CQ13" s="47"/>
      <c r="CR13" s="47"/>
      <c r="CS13" s="47"/>
      <c r="CT13" s="47"/>
      <c r="CU13" s="47"/>
      <c r="CV13" s="47"/>
      <c r="CW13" s="47"/>
      <c r="CX13" s="47"/>
      <c r="CY13" s="47"/>
      <c r="CZ13" s="47"/>
      <c r="DA13" s="47"/>
      <c r="DB13" s="47"/>
      <c r="DC13" s="47"/>
      <c r="DD13" s="47"/>
      <c r="DE13" s="47"/>
      <c r="DF13" s="47"/>
      <c r="DG13" s="47"/>
      <c r="DH13" s="47"/>
      <c r="DI13" s="47"/>
      <c r="DJ13" s="47"/>
      <c r="DK13" s="47"/>
      <c r="DL13" s="47"/>
      <c r="DM13" s="47"/>
      <c r="DN13" s="47"/>
      <c r="DO13" s="47"/>
      <c r="DP13" s="47"/>
      <c r="DQ13" s="47"/>
      <c r="DR13" s="47"/>
      <c r="DS13" s="47"/>
      <c r="DT13" s="47"/>
      <c r="DU13" s="179"/>
    </row>
    <row r="14" spans="1:125" s="180" customFormat="1" ht="11.85" customHeight="1">
      <c r="A14" s="3246" t="str">
        <f>'General AUC always'!A15</f>
        <v>Macaquarie College</v>
      </c>
      <c r="B14" s="3247">
        <v>2</v>
      </c>
      <c r="C14" s="3248">
        <v>24</v>
      </c>
      <c r="D14" s="3248">
        <v>40</v>
      </c>
      <c r="E14" s="1695">
        <f t="shared" si="0"/>
        <v>66</v>
      </c>
      <c r="F14" s="1695">
        <v>11</v>
      </c>
      <c r="G14" s="3256">
        <v>6</v>
      </c>
      <c r="H14" s="3256">
        <v>5</v>
      </c>
      <c r="I14" s="3256">
        <v>1</v>
      </c>
      <c r="J14" s="3256">
        <v>1</v>
      </c>
      <c r="K14" s="3256">
        <v>17</v>
      </c>
      <c r="L14" s="3256">
        <v>7</v>
      </c>
      <c r="M14" s="3256">
        <v>23</v>
      </c>
      <c r="N14" s="3256">
        <v>17</v>
      </c>
      <c r="O14" s="3257"/>
      <c r="P14" s="3258"/>
      <c r="Q14" s="3259">
        <v>24</v>
      </c>
      <c r="R14" s="3259">
        <v>40</v>
      </c>
      <c r="S14" s="3260">
        <v>24</v>
      </c>
      <c r="T14" s="3261">
        <v>40</v>
      </c>
      <c r="U14" s="3253">
        <v>24</v>
      </c>
      <c r="V14" s="2290">
        <v>40</v>
      </c>
      <c r="W14" s="47"/>
      <c r="X14" s="162"/>
      <c r="Y14" s="47"/>
      <c r="Z14" s="47"/>
      <c r="AA14" s="47"/>
      <c r="AB14" s="47"/>
      <c r="AC14" s="47"/>
      <c r="AD14" s="47"/>
      <c r="AE14" s="47"/>
      <c r="AF14" s="47"/>
      <c r="AG14" s="47"/>
      <c r="AH14" s="47"/>
      <c r="AI14" s="47"/>
      <c r="AJ14" s="47"/>
      <c r="AK14" s="47"/>
      <c r="AL14" s="47"/>
      <c r="AM14" s="47"/>
      <c r="AN14" s="47"/>
      <c r="AO14" s="47"/>
      <c r="AP14" s="47"/>
      <c r="AQ14" s="47"/>
      <c r="AR14" s="47"/>
      <c r="AS14" s="47"/>
      <c r="AT14" s="47"/>
      <c r="AU14" s="47"/>
      <c r="AV14" s="47"/>
      <c r="AW14" s="47"/>
      <c r="AX14" s="47"/>
      <c r="AY14" s="47"/>
      <c r="AZ14" s="47"/>
      <c r="BA14" s="47"/>
      <c r="BB14" s="47"/>
      <c r="BC14" s="47"/>
      <c r="BD14" s="47"/>
      <c r="BE14" s="47"/>
      <c r="BF14" s="47"/>
      <c r="BG14" s="47"/>
      <c r="BH14" s="47"/>
      <c r="BI14" s="47"/>
      <c r="BJ14" s="47"/>
      <c r="BK14" s="47"/>
      <c r="BL14" s="47"/>
      <c r="BM14" s="47"/>
      <c r="BN14" s="47"/>
      <c r="BO14" s="47"/>
      <c r="BP14" s="47"/>
      <c r="BQ14" s="47"/>
      <c r="BR14" s="47"/>
      <c r="BS14" s="47"/>
      <c r="BT14" s="47"/>
      <c r="BU14" s="47"/>
      <c r="BV14" s="47"/>
      <c r="BW14" s="47"/>
      <c r="BX14" s="47"/>
      <c r="BY14" s="47"/>
      <c r="BZ14" s="47"/>
      <c r="CA14" s="47"/>
      <c r="CB14" s="47"/>
      <c r="CC14" s="47"/>
      <c r="CD14" s="47"/>
      <c r="CE14" s="47"/>
      <c r="CF14" s="47"/>
      <c r="CG14" s="47"/>
      <c r="CH14" s="47"/>
      <c r="CI14" s="47"/>
      <c r="CJ14" s="47"/>
      <c r="CK14" s="47"/>
      <c r="CL14" s="47"/>
      <c r="CM14" s="47"/>
      <c r="CN14" s="47"/>
      <c r="CO14" s="47"/>
      <c r="CP14" s="47"/>
      <c r="CQ14" s="47"/>
      <c r="CR14" s="47"/>
      <c r="CS14" s="47"/>
      <c r="CT14" s="47"/>
      <c r="CU14" s="47"/>
      <c r="CV14" s="47"/>
      <c r="CW14" s="47"/>
      <c r="CX14" s="47"/>
      <c r="CY14" s="47"/>
      <c r="CZ14" s="47"/>
      <c r="DA14" s="47"/>
      <c r="DB14" s="47"/>
      <c r="DC14" s="47"/>
      <c r="DD14" s="47"/>
      <c r="DE14" s="47"/>
      <c r="DF14" s="47"/>
      <c r="DG14" s="47"/>
      <c r="DH14" s="47"/>
      <c r="DI14" s="47"/>
      <c r="DJ14" s="47"/>
      <c r="DK14" s="47"/>
      <c r="DL14" s="47"/>
      <c r="DM14" s="47"/>
      <c r="DN14" s="47"/>
      <c r="DO14" s="47"/>
      <c r="DP14" s="47"/>
      <c r="DQ14" s="47"/>
      <c r="DR14" s="47"/>
      <c r="DS14" s="47"/>
      <c r="DT14" s="47"/>
      <c r="DU14" s="179"/>
    </row>
    <row r="15" spans="1:125" s="180" customFormat="1" ht="11.85" customHeight="1">
      <c r="A15" s="3246" t="str">
        <f>'General AUC always'!A16</f>
        <v>Manning Adventist Bush School</v>
      </c>
      <c r="B15" s="3247">
        <v>0</v>
      </c>
      <c r="C15" s="3248">
        <v>2</v>
      </c>
      <c r="D15" s="3248">
        <v>0</v>
      </c>
      <c r="E15" s="1695">
        <f t="shared" si="0"/>
        <v>2</v>
      </c>
      <c r="F15" s="1695">
        <v>0</v>
      </c>
      <c r="G15" s="3249">
        <v>2</v>
      </c>
      <c r="H15" s="3249">
        <v>0</v>
      </c>
      <c r="I15" s="3249">
        <v>0</v>
      </c>
      <c r="J15" s="3249">
        <v>0</v>
      </c>
      <c r="K15" s="3249">
        <v>1</v>
      </c>
      <c r="L15" s="3249">
        <v>1</v>
      </c>
      <c r="M15" s="3249">
        <v>0</v>
      </c>
      <c r="N15" s="3249">
        <v>0</v>
      </c>
      <c r="O15" s="3251"/>
      <c r="P15" s="3252"/>
      <c r="Q15" s="3253">
        <v>2</v>
      </c>
      <c r="R15" s="3253">
        <v>0</v>
      </c>
      <c r="S15" s="3254">
        <v>2</v>
      </c>
      <c r="T15" s="3255">
        <v>0</v>
      </c>
      <c r="U15" s="3253">
        <v>2</v>
      </c>
      <c r="V15" s="2290">
        <v>0</v>
      </c>
      <c r="W15" s="47"/>
      <c r="X15" s="162"/>
      <c r="Y15" s="47"/>
      <c r="Z15" s="47"/>
      <c r="AA15" s="47"/>
      <c r="AB15" s="47"/>
      <c r="AC15" s="47"/>
      <c r="AD15" s="47"/>
      <c r="AE15" s="47"/>
      <c r="AF15" s="47"/>
      <c r="AG15" s="47"/>
      <c r="AH15" s="47"/>
      <c r="AI15" s="47"/>
      <c r="AJ15" s="47"/>
      <c r="AK15" s="47"/>
      <c r="AL15" s="47"/>
      <c r="AM15" s="47"/>
      <c r="AN15" s="47"/>
      <c r="AO15" s="47"/>
      <c r="AP15" s="47"/>
      <c r="AQ15" s="47"/>
      <c r="AR15" s="47"/>
      <c r="AS15" s="47"/>
      <c r="AT15" s="47"/>
      <c r="AU15" s="47"/>
      <c r="AV15" s="47"/>
      <c r="AW15" s="47"/>
      <c r="AX15" s="47"/>
      <c r="AY15" s="47"/>
      <c r="AZ15" s="47"/>
      <c r="BA15" s="47"/>
      <c r="BB15" s="47"/>
      <c r="BC15" s="47"/>
      <c r="BD15" s="47"/>
      <c r="BE15" s="47"/>
      <c r="BF15" s="47"/>
      <c r="BG15" s="47"/>
      <c r="BH15" s="47"/>
      <c r="BI15" s="47"/>
      <c r="BJ15" s="47"/>
      <c r="BK15" s="47"/>
      <c r="BL15" s="47"/>
      <c r="BM15" s="47"/>
      <c r="BN15" s="47"/>
      <c r="BO15" s="47"/>
      <c r="BP15" s="47"/>
      <c r="BQ15" s="47"/>
      <c r="BR15" s="47"/>
      <c r="BS15" s="47"/>
      <c r="BT15" s="47"/>
      <c r="BU15" s="47"/>
      <c r="BV15" s="47"/>
      <c r="BW15" s="47"/>
      <c r="BX15" s="47"/>
      <c r="BY15" s="47"/>
      <c r="BZ15" s="47"/>
      <c r="CA15" s="47"/>
      <c r="CB15" s="47"/>
      <c r="CC15" s="47"/>
      <c r="CD15" s="47"/>
      <c r="CE15" s="47"/>
      <c r="CF15" s="47"/>
      <c r="CG15" s="47"/>
      <c r="CH15" s="47"/>
      <c r="CI15" s="47"/>
      <c r="CJ15" s="47"/>
      <c r="CK15" s="47"/>
      <c r="CL15" s="47"/>
      <c r="CM15" s="47"/>
      <c r="CN15" s="47"/>
      <c r="CO15" s="47"/>
      <c r="CP15" s="47"/>
      <c r="CQ15" s="47"/>
      <c r="CR15" s="47"/>
      <c r="CS15" s="47"/>
      <c r="CT15" s="47"/>
      <c r="CU15" s="47"/>
      <c r="CV15" s="47"/>
      <c r="CW15" s="47"/>
      <c r="CX15" s="47"/>
      <c r="CY15" s="47"/>
      <c r="CZ15" s="47"/>
      <c r="DA15" s="47"/>
      <c r="DB15" s="47"/>
      <c r="DC15" s="47"/>
      <c r="DD15" s="47"/>
      <c r="DE15" s="47"/>
      <c r="DF15" s="47"/>
      <c r="DG15" s="47"/>
      <c r="DH15" s="47"/>
      <c r="DI15" s="47"/>
      <c r="DJ15" s="47"/>
      <c r="DK15" s="47"/>
      <c r="DL15" s="47"/>
      <c r="DM15" s="47"/>
      <c r="DN15" s="47"/>
      <c r="DO15" s="47"/>
      <c r="DP15" s="47"/>
      <c r="DQ15" s="47"/>
      <c r="DR15" s="47"/>
      <c r="DS15" s="47"/>
      <c r="DT15" s="47"/>
      <c r="DU15" s="179"/>
    </row>
    <row r="16" spans="1:125" s="180" customFormat="1" ht="11.85" customHeight="1">
      <c r="A16" s="3246" t="str">
        <f>'General AUC always'!A17</f>
        <v>Port Macquarie Adventist School</v>
      </c>
      <c r="B16" s="3247">
        <v>1</v>
      </c>
      <c r="C16" s="3248">
        <v>6</v>
      </c>
      <c r="D16" s="3248">
        <v>4</v>
      </c>
      <c r="E16" s="1695">
        <f t="shared" si="0"/>
        <v>11</v>
      </c>
      <c r="F16" s="1695">
        <v>0</v>
      </c>
      <c r="G16" s="3256">
        <v>2</v>
      </c>
      <c r="H16" s="3256">
        <v>0</v>
      </c>
      <c r="I16" s="3256">
        <v>1</v>
      </c>
      <c r="J16" s="3256">
        <v>0</v>
      </c>
      <c r="K16" s="3256">
        <v>4</v>
      </c>
      <c r="L16" s="3256">
        <v>2</v>
      </c>
      <c r="M16" s="3256">
        <v>3</v>
      </c>
      <c r="N16" s="3256">
        <v>1</v>
      </c>
      <c r="O16" s="3257"/>
      <c r="P16" s="3258"/>
      <c r="Q16" s="3259">
        <v>6</v>
      </c>
      <c r="R16" s="3259">
        <v>4</v>
      </c>
      <c r="S16" s="3260">
        <v>6</v>
      </c>
      <c r="T16" s="3261">
        <v>4</v>
      </c>
      <c r="U16" s="3253">
        <v>6</v>
      </c>
      <c r="V16" s="2290">
        <v>4</v>
      </c>
      <c r="W16" s="47"/>
      <c r="X16" s="162"/>
      <c r="Y16" s="47"/>
      <c r="Z16" s="47"/>
      <c r="AA16" s="47"/>
      <c r="AB16" s="47"/>
      <c r="AC16" s="47"/>
      <c r="AD16" s="47"/>
      <c r="AE16" s="47"/>
      <c r="AF16" s="47"/>
      <c r="AG16" s="47"/>
      <c r="AH16" s="47"/>
      <c r="AI16" s="47"/>
      <c r="AJ16" s="47"/>
      <c r="AK16" s="47"/>
      <c r="AL16" s="47"/>
      <c r="AM16" s="47"/>
      <c r="AN16" s="47"/>
      <c r="AO16" s="47"/>
      <c r="AP16" s="47"/>
      <c r="AQ16" s="47"/>
      <c r="AR16" s="47"/>
      <c r="AS16" s="47"/>
      <c r="AT16" s="47"/>
      <c r="AU16" s="47"/>
      <c r="AV16" s="47"/>
      <c r="AW16" s="47"/>
      <c r="AX16" s="47"/>
      <c r="AY16" s="47"/>
      <c r="AZ16" s="47"/>
      <c r="BA16" s="47"/>
      <c r="BB16" s="47"/>
      <c r="BC16" s="47"/>
      <c r="BD16" s="47"/>
      <c r="BE16" s="47"/>
      <c r="BF16" s="47"/>
      <c r="BG16" s="47"/>
      <c r="BH16" s="47"/>
      <c r="BI16" s="47"/>
      <c r="BJ16" s="47"/>
      <c r="BK16" s="47"/>
      <c r="BL16" s="47"/>
      <c r="BM16" s="47"/>
      <c r="BN16" s="47"/>
      <c r="BO16" s="47"/>
      <c r="BP16" s="47"/>
      <c r="BQ16" s="47"/>
      <c r="BR16" s="47"/>
      <c r="BS16" s="47"/>
      <c r="BT16" s="47"/>
      <c r="BU16" s="47"/>
      <c r="BV16" s="47"/>
      <c r="BW16" s="47"/>
      <c r="BX16" s="47"/>
      <c r="BY16" s="47"/>
      <c r="BZ16" s="47"/>
      <c r="CA16" s="47"/>
      <c r="CB16" s="47"/>
      <c r="CC16" s="47"/>
      <c r="CD16" s="47"/>
      <c r="CE16" s="47"/>
      <c r="CF16" s="47"/>
      <c r="CG16" s="47"/>
      <c r="CH16" s="47"/>
      <c r="CI16" s="47"/>
      <c r="CJ16" s="47"/>
      <c r="CK16" s="47"/>
      <c r="CL16" s="47"/>
      <c r="CM16" s="47"/>
      <c r="CN16" s="47"/>
      <c r="CO16" s="47"/>
      <c r="CP16" s="47"/>
      <c r="CQ16" s="47"/>
      <c r="CR16" s="47"/>
      <c r="CS16" s="47"/>
      <c r="CT16" s="47"/>
      <c r="CU16" s="47"/>
      <c r="CV16" s="47"/>
      <c r="CW16" s="47"/>
      <c r="CX16" s="47"/>
      <c r="CY16" s="47"/>
      <c r="CZ16" s="47"/>
      <c r="DA16" s="47"/>
      <c r="DB16" s="47"/>
      <c r="DC16" s="47"/>
      <c r="DD16" s="47"/>
      <c r="DE16" s="47"/>
      <c r="DF16" s="47"/>
      <c r="DG16" s="47"/>
      <c r="DH16" s="47"/>
      <c r="DI16" s="47"/>
      <c r="DJ16" s="47"/>
      <c r="DK16" s="47"/>
      <c r="DL16" s="47"/>
      <c r="DM16" s="47"/>
      <c r="DN16" s="47"/>
      <c r="DO16" s="47"/>
      <c r="DP16" s="47"/>
      <c r="DQ16" s="47"/>
      <c r="DR16" s="47"/>
      <c r="DS16" s="47"/>
      <c r="DT16" s="47"/>
      <c r="DU16" s="179"/>
    </row>
    <row r="17" spans="1:22" s="180" customFormat="1" ht="11.85" customHeight="1">
      <c r="A17" s="3246" t="str">
        <f>'General AUC always'!A18</f>
        <v>Toronto Primary School</v>
      </c>
      <c r="B17" s="3247">
        <v>0</v>
      </c>
      <c r="C17" s="3248">
        <v>2</v>
      </c>
      <c r="D17" s="3248">
        <v>0</v>
      </c>
      <c r="E17" s="1695">
        <f t="shared" si="0"/>
        <v>2</v>
      </c>
      <c r="F17" s="1695">
        <v>0</v>
      </c>
      <c r="G17" s="3256">
        <v>0</v>
      </c>
      <c r="H17" s="3256">
        <v>0</v>
      </c>
      <c r="I17" s="3256">
        <v>0</v>
      </c>
      <c r="J17" s="3256">
        <v>0</v>
      </c>
      <c r="K17" s="3256">
        <v>2</v>
      </c>
      <c r="L17" s="3256">
        <v>0</v>
      </c>
      <c r="M17" s="3256">
        <v>0</v>
      </c>
      <c r="N17" s="3256">
        <v>0</v>
      </c>
      <c r="O17" s="3257"/>
      <c r="P17" s="3258"/>
      <c r="Q17" s="3259">
        <v>2</v>
      </c>
      <c r="R17" s="3259">
        <v>0</v>
      </c>
      <c r="S17" s="3260">
        <v>2</v>
      </c>
      <c r="T17" s="3261">
        <v>0</v>
      </c>
      <c r="U17" s="3253">
        <v>2</v>
      </c>
      <c r="V17" s="2290">
        <v>0</v>
      </c>
    </row>
    <row r="18" spans="1:22" s="180" customFormat="1" ht="11.85" customHeight="1">
      <c r="A18" s="3246" t="str">
        <f>'General AUC always'!A19</f>
        <v>Tweed Valley Adventist College</v>
      </c>
      <c r="B18" s="3247">
        <v>2</v>
      </c>
      <c r="C18" s="3248">
        <v>16</v>
      </c>
      <c r="D18" s="3262">
        <v>33</v>
      </c>
      <c r="E18" s="1695">
        <f t="shared" si="0"/>
        <v>51</v>
      </c>
      <c r="F18" s="1695">
        <v>0</v>
      </c>
      <c r="G18" s="3249">
        <v>1</v>
      </c>
      <c r="H18" s="3249">
        <v>1</v>
      </c>
      <c r="I18" s="3249">
        <v>2</v>
      </c>
      <c r="J18" s="3249">
        <v>0</v>
      </c>
      <c r="K18" s="3249">
        <v>16</v>
      </c>
      <c r="L18" s="3249">
        <v>0</v>
      </c>
      <c r="M18" s="3249">
        <v>33</v>
      </c>
      <c r="N18" s="3249">
        <v>0</v>
      </c>
      <c r="O18" s="3251"/>
      <c r="P18" s="3252"/>
      <c r="Q18" s="3253">
        <v>16</v>
      </c>
      <c r="R18" s="3253">
        <v>33</v>
      </c>
      <c r="S18" s="3254">
        <v>16</v>
      </c>
      <c r="T18" s="3255">
        <v>33</v>
      </c>
      <c r="U18" s="3253">
        <v>16</v>
      </c>
      <c r="V18" s="2290">
        <v>33</v>
      </c>
    </row>
    <row r="19" spans="1:22" s="410" customFormat="1" ht="15" customHeight="1" thickBot="1">
      <c r="A19" s="3263" t="s">
        <v>347</v>
      </c>
      <c r="B19" s="3264">
        <f t="shared" ref="B19:V19" si="1">SUM(B10:B18)</f>
        <v>16</v>
      </c>
      <c r="C19" s="3265">
        <f t="shared" si="1"/>
        <v>130</v>
      </c>
      <c r="D19" s="3266">
        <f t="shared" si="1"/>
        <v>175</v>
      </c>
      <c r="E19" s="3266">
        <f t="shared" si="1"/>
        <v>321</v>
      </c>
      <c r="F19" s="3266">
        <f t="shared" si="1"/>
        <v>15</v>
      </c>
      <c r="G19" s="3266">
        <f t="shared" si="1"/>
        <v>28</v>
      </c>
      <c r="H19" s="3266">
        <f t="shared" si="1"/>
        <v>17</v>
      </c>
      <c r="I19" s="3266">
        <f t="shared" si="1"/>
        <v>7</v>
      </c>
      <c r="J19" s="3266">
        <f t="shared" si="1"/>
        <v>9</v>
      </c>
      <c r="K19" s="3266">
        <f t="shared" si="1"/>
        <v>104</v>
      </c>
      <c r="L19" s="3266">
        <f t="shared" si="1"/>
        <v>26</v>
      </c>
      <c r="M19" s="3266">
        <f t="shared" si="1"/>
        <v>138</v>
      </c>
      <c r="N19" s="3266">
        <f t="shared" si="1"/>
        <v>37</v>
      </c>
      <c r="O19" s="3266">
        <f t="shared" si="1"/>
        <v>0</v>
      </c>
      <c r="P19" s="3266">
        <f t="shared" si="1"/>
        <v>0</v>
      </c>
      <c r="Q19" s="3266">
        <f t="shared" si="1"/>
        <v>130</v>
      </c>
      <c r="R19" s="3266">
        <f t="shared" si="1"/>
        <v>175</v>
      </c>
      <c r="S19" s="3266">
        <f t="shared" si="1"/>
        <v>130</v>
      </c>
      <c r="T19" s="3266">
        <f t="shared" si="1"/>
        <v>175</v>
      </c>
      <c r="U19" s="3266">
        <f t="shared" si="1"/>
        <v>130</v>
      </c>
      <c r="V19" s="3267">
        <f t="shared" si="1"/>
        <v>175</v>
      </c>
    </row>
    <row r="20" spans="1:22" s="601" customFormat="1" ht="14.25" customHeight="1" thickTop="1" thickBot="1">
      <c r="A20" s="1187"/>
      <c r="B20" s="1831"/>
      <c r="C20" s="653"/>
      <c r="D20" s="654"/>
      <c r="E20" s="654"/>
      <c r="F20" s="654"/>
      <c r="G20" s="654"/>
      <c r="H20" s="654"/>
      <c r="I20" s="654"/>
      <c r="J20" s="654"/>
      <c r="K20" s="614">
        <f>K19+L19</f>
        <v>130</v>
      </c>
      <c r="L20" s="614"/>
      <c r="M20" s="614">
        <f>M19+N19</f>
        <v>175</v>
      </c>
      <c r="N20" s="614"/>
      <c r="O20" s="654"/>
      <c r="P20" s="654"/>
      <c r="Q20" s="654"/>
      <c r="R20" s="654"/>
      <c r="S20" s="654"/>
      <c r="T20" s="654"/>
      <c r="U20" s="654"/>
      <c r="V20" s="1188"/>
    </row>
    <row r="21" spans="1:22" s="162" customFormat="1" ht="15" customHeight="1" thickBot="1">
      <c r="A21" s="1818" t="s">
        <v>501</v>
      </c>
      <c r="B21" s="1832"/>
      <c r="C21" s="1189"/>
      <c r="D21" s="4273"/>
      <c r="E21" s="4273"/>
      <c r="F21" s="4273"/>
      <c r="G21" s="4273"/>
      <c r="H21" s="4273"/>
      <c r="I21" s="4273"/>
      <c r="J21" s="4273"/>
      <c r="K21" s="4273"/>
      <c r="L21" s="4273"/>
      <c r="M21" s="4273"/>
      <c r="N21" s="4273"/>
      <c r="O21" s="4273"/>
      <c r="P21" s="1191"/>
      <c r="Q21" s="1191"/>
      <c r="R21" s="1191"/>
      <c r="S21" s="1191"/>
      <c r="T21" s="1191"/>
      <c r="U21" s="1191"/>
      <c r="V21" s="1192"/>
    </row>
    <row r="22" spans="1:22" s="47" customFormat="1" ht="11.85" customHeight="1">
      <c r="A22" s="3246" t="str">
        <f>'General AUC always'!A23</f>
        <v>Cairns Adventist College</v>
      </c>
      <c r="B22" s="2213">
        <v>0</v>
      </c>
      <c r="C22" s="3268">
        <v>15</v>
      </c>
      <c r="D22" s="1696">
        <v>0</v>
      </c>
      <c r="E22" s="1695">
        <f>SUM(B22:D22)</f>
        <v>15</v>
      </c>
      <c r="F22" s="1695">
        <v>0</v>
      </c>
      <c r="G22" s="3256">
        <v>3</v>
      </c>
      <c r="H22" s="3256">
        <v>0</v>
      </c>
      <c r="I22" s="3256">
        <v>0</v>
      </c>
      <c r="J22" s="3256">
        <v>0</v>
      </c>
      <c r="K22" s="3256">
        <v>10</v>
      </c>
      <c r="L22" s="3256">
        <v>5</v>
      </c>
      <c r="M22" s="3256">
        <v>0</v>
      </c>
      <c r="N22" s="3256">
        <v>0</v>
      </c>
      <c r="O22" s="1697"/>
      <c r="P22" s="1698"/>
      <c r="Q22" s="3259">
        <v>15</v>
      </c>
      <c r="R22" s="3259">
        <v>0</v>
      </c>
      <c r="S22" s="1699">
        <v>15</v>
      </c>
      <c r="T22" s="1700">
        <v>0</v>
      </c>
      <c r="U22" s="3259">
        <v>15</v>
      </c>
      <c r="V22" s="2291">
        <v>0</v>
      </c>
    </row>
    <row r="23" spans="1:22" s="47" customFormat="1" ht="11.85" customHeight="1">
      <c r="A23" s="3246" t="str">
        <f>'General AUC always'!A24</f>
        <v>Carlisle Adventist Christian College</v>
      </c>
      <c r="B23" s="2213">
        <v>9</v>
      </c>
      <c r="C23" s="3269">
        <v>11</v>
      </c>
      <c r="D23" s="1701">
        <v>10</v>
      </c>
      <c r="E23" s="1695">
        <f>SUM(B23:D23)</f>
        <v>30</v>
      </c>
      <c r="F23" s="1695">
        <v>8</v>
      </c>
      <c r="G23" s="3249">
        <v>6</v>
      </c>
      <c r="H23" s="3249">
        <v>3</v>
      </c>
      <c r="I23" s="3249">
        <v>1</v>
      </c>
      <c r="J23" s="3249">
        <v>8</v>
      </c>
      <c r="K23" s="3249">
        <v>3</v>
      </c>
      <c r="L23" s="3249">
        <v>8</v>
      </c>
      <c r="M23" s="3249">
        <v>5</v>
      </c>
      <c r="N23" s="3249">
        <v>5</v>
      </c>
      <c r="O23" s="3251"/>
      <c r="P23" s="3270"/>
      <c r="Q23" s="3259">
        <v>11</v>
      </c>
      <c r="R23" s="3259">
        <v>10</v>
      </c>
      <c r="S23" s="3271">
        <v>11</v>
      </c>
      <c r="T23" s="3255">
        <v>10</v>
      </c>
      <c r="U23" s="3259">
        <v>11</v>
      </c>
      <c r="V23" s="2291">
        <v>10</v>
      </c>
    </row>
    <row r="24" spans="1:22" s="47" customFormat="1" ht="11.85" customHeight="1">
      <c r="A24" s="3246" t="str">
        <f>'General AUC always'!A25</f>
        <v>Riverside Adventist Christian School</v>
      </c>
      <c r="B24" s="2213">
        <v>0</v>
      </c>
      <c r="C24" s="3269">
        <v>3</v>
      </c>
      <c r="D24" s="1701">
        <v>0</v>
      </c>
      <c r="E24" s="1695">
        <f>SUM(B24:D24)</f>
        <v>3</v>
      </c>
      <c r="F24" s="1695">
        <v>0</v>
      </c>
      <c r="G24" s="3249">
        <v>2</v>
      </c>
      <c r="H24" s="3249">
        <v>0</v>
      </c>
      <c r="I24" s="3249">
        <v>0</v>
      </c>
      <c r="J24" s="3249">
        <v>0</v>
      </c>
      <c r="K24" s="3249">
        <v>3</v>
      </c>
      <c r="L24" s="3249">
        <v>0</v>
      </c>
      <c r="M24" s="3249">
        <v>0</v>
      </c>
      <c r="N24" s="3249">
        <v>0</v>
      </c>
      <c r="O24" s="3251"/>
      <c r="P24" s="3270"/>
      <c r="Q24" s="3259">
        <v>3</v>
      </c>
      <c r="R24" s="3259">
        <v>0</v>
      </c>
      <c r="S24" s="3271">
        <v>3</v>
      </c>
      <c r="T24" s="3255">
        <v>0</v>
      </c>
      <c r="U24" s="3259">
        <v>3</v>
      </c>
      <c r="V24" s="2291">
        <v>0</v>
      </c>
    </row>
    <row r="25" spans="1:22" s="410" customFormat="1" ht="15" customHeight="1" thickBot="1">
      <c r="A25" s="3263" t="s">
        <v>347</v>
      </c>
      <c r="B25" s="3264">
        <f t="shared" ref="B25:V25" si="2">SUM(B22:B24)</f>
        <v>9</v>
      </c>
      <c r="C25" s="3265">
        <f t="shared" si="2"/>
        <v>29</v>
      </c>
      <c r="D25" s="3265">
        <f t="shared" si="2"/>
        <v>10</v>
      </c>
      <c r="E25" s="3265">
        <f t="shared" si="2"/>
        <v>48</v>
      </c>
      <c r="F25" s="3265">
        <f t="shared" si="2"/>
        <v>8</v>
      </c>
      <c r="G25" s="3265">
        <f t="shared" si="2"/>
        <v>11</v>
      </c>
      <c r="H25" s="3265">
        <f t="shared" si="2"/>
        <v>3</v>
      </c>
      <c r="I25" s="3265">
        <f t="shared" si="2"/>
        <v>1</v>
      </c>
      <c r="J25" s="3265">
        <f t="shared" si="2"/>
        <v>8</v>
      </c>
      <c r="K25" s="3265">
        <f t="shared" si="2"/>
        <v>16</v>
      </c>
      <c r="L25" s="3265">
        <f t="shared" si="2"/>
        <v>13</v>
      </c>
      <c r="M25" s="3265">
        <f t="shared" si="2"/>
        <v>5</v>
      </c>
      <c r="N25" s="3265">
        <f t="shared" si="2"/>
        <v>5</v>
      </c>
      <c r="O25" s="3265">
        <f t="shared" si="2"/>
        <v>0</v>
      </c>
      <c r="P25" s="3265">
        <f t="shared" si="2"/>
        <v>0</v>
      </c>
      <c r="Q25" s="3265">
        <f t="shared" si="2"/>
        <v>29</v>
      </c>
      <c r="R25" s="3265">
        <f t="shared" si="2"/>
        <v>10</v>
      </c>
      <c r="S25" s="3265">
        <f t="shared" si="2"/>
        <v>29</v>
      </c>
      <c r="T25" s="3265">
        <f t="shared" si="2"/>
        <v>10</v>
      </c>
      <c r="U25" s="3265">
        <f t="shared" si="2"/>
        <v>29</v>
      </c>
      <c r="V25" s="3272">
        <f t="shared" si="2"/>
        <v>10</v>
      </c>
    </row>
    <row r="26" spans="1:22" s="601" customFormat="1" ht="14.25" customHeight="1" thickTop="1" thickBot="1">
      <c r="A26" s="1187"/>
      <c r="B26" s="1831"/>
      <c r="C26" s="653"/>
      <c r="D26" s="654"/>
      <c r="E26" s="654"/>
      <c r="F26" s="654"/>
      <c r="G26" s="654"/>
      <c r="H26" s="654"/>
      <c r="I26" s="654"/>
      <c r="J26" s="654"/>
      <c r="K26" s="614">
        <f>K25+L25</f>
        <v>29</v>
      </c>
      <c r="L26" s="614"/>
      <c r="M26" s="614">
        <f>M25+N25</f>
        <v>10</v>
      </c>
      <c r="N26" s="614"/>
      <c r="O26" s="654"/>
      <c r="P26" s="654"/>
      <c r="Q26" s="654"/>
      <c r="R26" s="654"/>
      <c r="S26" s="654"/>
      <c r="T26" s="654"/>
      <c r="U26" s="654"/>
      <c r="V26" s="1188"/>
    </row>
    <row r="27" spans="1:22" s="162" customFormat="1" ht="15" customHeight="1" thickBot="1">
      <c r="A27" s="1818" t="s">
        <v>407</v>
      </c>
      <c r="B27" s="1832"/>
      <c r="C27" s="1189"/>
      <c r="D27" s="1189"/>
      <c r="E27" s="1189"/>
      <c r="F27" s="1189"/>
      <c r="G27" s="1190"/>
      <c r="H27" s="1189"/>
      <c r="I27" s="1189"/>
      <c r="J27" s="1189"/>
      <c r="K27" s="1190"/>
      <c r="L27" s="1190"/>
      <c r="M27" s="1190"/>
      <c r="N27" s="1190"/>
      <c r="O27" s="1189"/>
      <c r="P27" s="1191"/>
      <c r="Q27" s="1191"/>
      <c r="R27" s="1191"/>
      <c r="S27" s="1191"/>
      <c r="T27" s="1191"/>
      <c r="U27" s="1191"/>
      <c r="V27" s="1192"/>
    </row>
    <row r="28" spans="1:22" s="47" customFormat="1" ht="11.85" customHeight="1">
      <c r="A28" s="3246" t="str">
        <f>'General AUC always'!A29</f>
        <v>Border Christian College</v>
      </c>
      <c r="B28" s="2213">
        <v>2</v>
      </c>
      <c r="C28" s="1817">
        <v>13.4</v>
      </c>
      <c r="D28" s="1817">
        <v>12.8</v>
      </c>
      <c r="E28" s="1695">
        <f>SUM(B28:D28)</f>
        <v>28</v>
      </c>
      <c r="F28" s="1741">
        <v>3</v>
      </c>
      <c r="G28" s="3273">
        <v>2</v>
      </c>
      <c r="H28" s="2214">
        <v>1</v>
      </c>
      <c r="I28" s="2214">
        <v>0</v>
      </c>
      <c r="J28" s="2214">
        <v>2</v>
      </c>
      <c r="K28" s="3273">
        <v>3</v>
      </c>
      <c r="L28" s="2214">
        <v>10</v>
      </c>
      <c r="M28" s="3273">
        <v>9</v>
      </c>
      <c r="N28" s="1702">
        <v>4</v>
      </c>
      <c r="O28" s="3251"/>
      <c r="P28" s="3270"/>
      <c r="Q28" s="3259">
        <v>13</v>
      </c>
      <c r="R28" s="3259">
        <v>13</v>
      </c>
      <c r="S28" s="3271">
        <v>13</v>
      </c>
      <c r="T28" s="3255">
        <v>13</v>
      </c>
      <c r="U28" s="3259">
        <v>13</v>
      </c>
      <c r="V28" s="2291">
        <v>13</v>
      </c>
    </row>
    <row r="29" spans="1:22" s="47" customFormat="1" ht="11.85" customHeight="1">
      <c r="A29" s="3246" t="str">
        <f>'General AUC always'!A30</f>
        <v>Canberra Christian School</v>
      </c>
      <c r="B29" s="2213">
        <v>11</v>
      </c>
      <c r="C29" s="1817">
        <v>11</v>
      </c>
      <c r="D29" s="1817">
        <v>0</v>
      </c>
      <c r="E29" s="1695">
        <f>SUM(B29:D29)</f>
        <v>22</v>
      </c>
      <c r="F29" s="1741">
        <v>0</v>
      </c>
      <c r="G29" s="3273">
        <v>2</v>
      </c>
      <c r="H29" s="2214">
        <v>0</v>
      </c>
      <c r="I29" s="2214">
        <v>6</v>
      </c>
      <c r="J29" s="2214">
        <v>5</v>
      </c>
      <c r="K29" s="3273">
        <v>8</v>
      </c>
      <c r="L29" s="2214">
        <v>3</v>
      </c>
      <c r="M29" s="3273">
        <v>0</v>
      </c>
      <c r="N29" s="1702">
        <v>0</v>
      </c>
      <c r="O29" s="3251"/>
      <c r="P29" s="3270"/>
      <c r="Q29" s="3259">
        <v>11</v>
      </c>
      <c r="R29" s="3274">
        <v>0</v>
      </c>
      <c r="S29" s="3271">
        <v>11</v>
      </c>
      <c r="T29" s="3255">
        <v>0</v>
      </c>
      <c r="U29" s="3259">
        <v>11</v>
      </c>
      <c r="V29" s="2291">
        <v>0</v>
      </c>
    </row>
    <row r="30" spans="1:22" s="47" customFormat="1" ht="11.85" customHeight="1">
      <c r="A30" s="3246" t="str">
        <f>'General AUC always'!A31</f>
        <v>Narromine Christian School</v>
      </c>
      <c r="B30" s="2213">
        <v>0</v>
      </c>
      <c r="C30" s="1817">
        <v>9.6</v>
      </c>
      <c r="D30" s="1817">
        <v>0</v>
      </c>
      <c r="E30" s="1695">
        <f>SUM(B30:D30)</f>
        <v>10</v>
      </c>
      <c r="F30" s="1741">
        <v>2</v>
      </c>
      <c r="G30" s="3273">
        <v>3</v>
      </c>
      <c r="H30" s="2214">
        <v>0</v>
      </c>
      <c r="I30" s="2214">
        <v>0</v>
      </c>
      <c r="J30" s="2214">
        <v>0</v>
      </c>
      <c r="K30" s="3273">
        <v>3</v>
      </c>
      <c r="L30" s="2214">
        <v>7</v>
      </c>
      <c r="M30" s="3273">
        <v>0</v>
      </c>
      <c r="N30" s="1702">
        <v>0</v>
      </c>
      <c r="O30" s="3251"/>
      <c r="P30" s="3270"/>
      <c r="Q30" s="3259">
        <v>10</v>
      </c>
      <c r="R30" s="3274">
        <v>0</v>
      </c>
      <c r="S30" s="3271">
        <v>10</v>
      </c>
      <c r="T30" s="3255">
        <v>0</v>
      </c>
      <c r="U30" s="3259">
        <v>10</v>
      </c>
      <c r="V30" s="2291">
        <v>0</v>
      </c>
    </row>
    <row r="31" spans="1:22" s="410" customFormat="1" ht="15" customHeight="1" thickBot="1">
      <c r="A31" s="3263" t="s">
        <v>347</v>
      </c>
      <c r="B31" s="3264">
        <f t="shared" ref="B31:V31" si="3">SUM(B28:B30)</f>
        <v>13</v>
      </c>
      <c r="C31" s="3265">
        <f t="shared" si="3"/>
        <v>34</v>
      </c>
      <c r="D31" s="3265">
        <f t="shared" si="3"/>
        <v>13</v>
      </c>
      <c r="E31" s="3265">
        <f t="shared" si="3"/>
        <v>60</v>
      </c>
      <c r="F31" s="3265">
        <f t="shared" si="3"/>
        <v>5</v>
      </c>
      <c r="G31" s="3265">
        <f t="shared" si="3"/>
        <v>7</v>
      </c>
      <c r="H31" s="3265">
        <f t="shared" si="3"/>
        <v>1</v>
      </c>
      <c r="I31" s="3265">
        <f t="shared" si="3"/>
        <v>6</v>
      </c>
      <c r="J31" s="3265">
        <f t="shared" si="3"/>
        <v>7</v>
      </c>
      <c r="K31" s="3265">
        <f t="shared" si="3"/>
        <v>14</v>
      </c>
      <c r="L31" s="3265">
        <f t="shared" si="3"/>
        <v>20</v>
      </c>
      <c r="M31" s="3265">
        <f t="shared" si="3"/>
        <v>9</v>
      </c>
      <c r="N31" s="3265">
        <f t="shared" si="3"/>
        <v>4</v>
      </c>
      <c r="O31" s="3265">
        <f t="shared" si="3"/>
        <v>0</v>
      </c>
      <c r="P31" s="3265">
        <f t="shared" si="3"/>
        <v>0</v>
      </c>
      <c r="Q31" s="3265">
        <f t="shared" si="3"/>
        <v>34</v>
      </c>
      <c r="R31" s="3265">
        <f t="shared" si="3"/>
        <v>13</v>
      </c>
      <c r="S31" s="3265">
        <f t="shared" si="3"/>
        <v>34</v>
      </c>
      <c r="T31" s="3265">
        <f t="shared" si="3"/>
        <v>13</v>
      </c>
      <c r="U31" s="3265">
        <f t="shared" si="3"/>
        <v>34</v>
      </c>
      <c r="V31" s="3272">
        <f t="shared" si="3"/>
        <v>13</v>
      </c>
    </row>
    <row r="32" spans="1:22" s="601" customFormat="1" ht="14.25" customHeight="1" thickTop="1" thickBot="1">
      <c r="A32" s="1187"/>
      <c r="B32" s="1831"/>
      <c r="C32" s="653"/>
      <c r="D32" s="654"/>
      <c r="E32" s="654"/>
      <c r="F32" s="654"/>
      <c r="G32" s="654"/>
      <c r="H32" s="654"/>
      <c r="I32" s="654"/>
      <c r="J32" s="654"/>
      <c r="K32" s="614">
        <f>K31+L31</f>
        <v>34</v>
      </c>
      <c r="L32" s="614"/>
      <c r="M32" s="614">
        <f>M31+N31</f>
        <v>13</v>
      </c>
      <c r="N32" s="614"/>
      <c r="O32" s="654"/>
      <c r="P32" s="654"/>
      <c r="Q32" s="654"/>
      <c r="R32" s="654"/>
      <c r="S32" s="654"/>
      <c r="T32" s="654"/>
      <c r="U32" s="654"/>
      <c r="V32" s="1188"/>
    </row>
    <row r="33" spans="1:22" s="162" customFormat="1" ht="15" customHeight="1" thickBot="1">
      <c r="A33" s="1818" t="s">
        <v>414</v>
      </c>
      <c r="B33" s="1832"/>
      <c r="C33" s="1189"/>
      <c r="D33" s="1189"/>
      <c r="E33" s="1189"/>
      <c r="F33" s="1189"/>
      <c r="G33" s="1190"/>
      <c r="H33" s="1189"/>
      <c r="I33" s="1189"/>
      <c r="J33" s="1189"/>
      <c r="K33" s="1190"/>
      <c r="L33" s="1190"/>
      <c r="M33" s="1190"/>
      <c r="N33" s="1190"/>
      <c r="O33" s="1189"/>
      <c r="P33" s="1191"/>
      <c r="Q33" s="1191"/>
      <c r="R33" s="1191"/>
      <c r="S33" s="1191"/>
      <c r="T33" s="1191"/>
      <c r="U33" s="1191"/>
      <c r="V33" s="1192"/>
    </row>
    <row r="34" spans="1:22" s="47" customFormat="1" ht="11.85" customHeight="1">
      <c r="A34" s="3246" t="str">
        <f>'General AUC always'!A35</f>
        <v>Hills Adventist College</v>
      </c>
      <c r="B34" s="2213">
        <v>7</v>
      </c>
      <c r="C34" s="3275">
        <v>15</v>
      </c>
      <c r="D34" s="1746">
        <v>28</v>
      </c>
      <c r="E34" s="1695">
        <f t="shared" ref="E34:E39" si="4">SUM(B34:D34)</f>
        <v>50</v>
      </c>
      <c r="F34" s="1695">
        <v>0</v>
      </c>
      <c r="G34" s="3253">
        <v>2</v>
      </c>
      <c r="H34" s="3253">
        <v>3</v>
      </c>
      <c r="I34" s="3253">
        <v>4</v>
      </c>
      <c r="J34" s="3253">
        <v>3</v>
      </c>
      <c r="K34" s="3253">
        <v>12</v>
      </c>
      <c r="L34" s="3253">
        <v>3</v>
      </c>
      <c r="M34" s="3253">
        <v>18</v>
      </c>
      <c r="N34" s="3253">
        <v>10</v>
      </c>
      <c r="O34" s="3251"/>
      <c r="P34" s="3270"/>
      <c r="Q34" s="3259">
        <v>15</v>
      </c>
      <c r="R34" s="3259">
        <v>28</v>
      </c>
      <c r="S34" s="3271">
        <v>15</v>
      </c>
      <c r="T34" s="3255">
        <v>28</v>
      </c>
      <c r="U34" s="3259">
        <v>15</v>
      </c>
      <c r="V34" s="2291">
        <v>28</v>
      </c>
    </row>
    <row r="35" spans="1:22" s="47" customFormat="1" ht="11.85" customHeight="1">
      <c r="A35" s="3246" t="str">
        <f>'General AUC always'!A36</f>
        <v>Hurstville Adventist School</v>
      </c>
      <c r="B35" s="2213">
        <v>2</v>
      </c>
      <c r="C35" s="3275">
        <v>9</v>
      </c>
      <c r="D35" s="1746">
        <v>0</v>
      </c>
      <c r="E35" s="1695">
        <f t="shared" si="4"/>
        <v>11</v>
      </c>
      <c r="F35" s="1695">
        <v>1</v>
      </c>
      <c r="G35" s="3249">
        <v>2</v>
      </c>
      <c r="H35" s="3249">
        <v>0</v>
      </c>
      <c r="I35" s="3249">
        <v>1</v>
      </c>
      <c r="J35" s="3249">
        <v>1</v>
      </c>
      <c r="K35" s="3249">
        <v>4</v>
      </c>
      <c r="L35" s="3249">
        <v>5</v>
      </c>
      <c r="M35" s="3249">
        <v>0</v>
      </c>
      <c r="N35" s="3249">
        <v>0</v>
      </c>
      <c r="O35" s="3251"/>
      <c r="P35" s="3270"/>
      <c r="Q35" s="3259">
        <v>9</v>
      </c>
      <c r="R35" s="3259">
        <v>0</v>
      </c>
      <c r="S35" s="3271">
        <v>9</v>
      </c>
      <c r="T35" s="3255">
        <v>0</v>
      </c>
      <c r="U35" s="3259">
        <v>9</v>
      </c>
      <c r="V35" s="2291">
        <v>0</v>
      </c>
    </row>
    <row r="36" spans="1:22" s="47" customFormat="1" ht="11.85" customHeight="1">
      <c r="A36" s="3246" t="str">
        <f>'General AUC always'!A37</f>
        <v>Macarthur Adventist College</v>
      </c>
      <c r="B36" s="2213">
        <v>1</v>
      </c>
      <c r="C36" s="3275">
        <v>18</v>
      </c>
      <c r="D36" s="1746">
        <v>24</v>
      </c>
      <c r="E36" s="1695">
        <f t="shared" si="4"/>
        <v>43</v>
      </c>
      <c r="F36" s="1695">
        <v>2</v>
      </c>
      <c r="G36" s="3249">
        <v>4</v>
      </c>
      <c r="H36" s="3249">
        <v>0</v>
      </c>
      <c r="I36" s="3249">
        <v>1</v>
      </c>
      <c r="J36" s="3249">
        <v>0</v>
      </c>
      <c r="K36" s="3249">
        <v>11</v>
      </c>
      <c r="L36" s="3249">
        <v>7</v>
      </c>
      <c r="M36" s="3249">
        <v>15</v>
      </c>
      <c r="N36" s="3249">
        <v>9</v>
      </c>
      <c r="O36" s="3251"/>
      <c r="P36" s="3270"/>
      <c r="Q36" s="3259">
        <v>18</v>
      </c>
      <c r="R36" s="3259">
        <v>24</v>
      </c>
      <c r="S36" s="3271">
        <v>18</v>
      </c>
      <c r="T36" s="3255">
        <v>24</v>
      </c>
      <c r="U36" s="3259">
        <v>18</v>
      </c>
      <c r="V36" s="2291">
        <v>24</v>
      </c>
    </row>
    <row r="37" spans="1:22" s="47" customFormat="1" ht="11.85" customHeight="1">
      <c r="A37" s="3246" t="str">
        <f>'General AUC always'!A38</f>
        <v>Mountain View Adventist College</v>
      </c>
      <c r="B37" s="2213">
        <v>1</v>
      </c>
      <c r="C37" s="3275">
        <v>15</v>
      </c>
      <c r="D37" s="1746">
        <v>22</v>
      </c>
      <c r="E37" s="1695">
        <f t="shared" si="4"/>
        <v>38</v>
      </c>
      <c r="F37" s="1695">
        <v>2</v>
      </c>
      <c r="G37" s="3249">
        <v>3</v>
      </c>
      <c r="H37" s="3249">
        <v>0</v>
      </c>
      <c r="I37" s="3249">
        <v>0</v>
      </c>
      <c r="J37" s="3249">
        <v>1</v>
      </c>
      <c r="K37" s="3249">
        <v>10</v>
      </c>
      <c r="L37" s="3249">
        <v>5</v>
      </c>
      <c r="M37" s="3249">
        <v>15</v>
      </c>
      <c r="N37" s="3249">
        <v>7</v>
      </c>
      <c r="O37" s="3251"/>
      <c r="P37" s="3270"/>
      <c r="Q37" s="3259">
        <v>15</v>
      </c>
      <c r="R37" s="3259">
        <v>22</v>
      </c>
      <c r="S37" s="3271">
        <v>15</v>
      </c>
      <c r="T37" s="3255">
        <v>22</v>
      </c>
      <c r="U37" s="3259">
        <v>15</v>
      </c>
      <c r="V37" s="2291">
        <v>22</v>
      </c>
    </row>
    <row r="38" spans="1:22" s="47" customFormat="1" ht="11.85" customHeight="1">
      <c r="A38" s="3246" t="str">
        <f>'General AUC always'!A39</f>
        <v>Sydney Adventist School Auburn</v>
      </c>
      <c r="B38" s="2213">
        <v>1</v>
      </c>
      <c r="C38" s="3275">
        <v>7</v>
      </c>
      <c r="D38" s="1746">
        <v>0</v>
      </c>
      <c r="E38" s="1695">
        <f t="shared" si="4"/>
        <v>8</v>
      </c>
      <c r="F38" s="1695">
        <v>3</v>
      </c>
      <c r="G38" s="3249">
        <v>1</v>
      </c>
      <c r="H38" s="3249">
        <v>0</v>
      </c>
      <c r="I38" s="3249">
        <v>1</v>
      </c>
      <c r="J38" s="3249">
        <v>0</v>
      </c>
      <c r="K38" s="3249">
        <v>4</v>
      </c>
      <c r="L38" s="3249">
        <v>3</v>
      </c>
      <c r="M38" s="3249">
        <v>0</v>
      </c>
      <c r="N38" s="3249">
        <v>0</v>
      </c>
      <c r="O38" s="3251"/>
      <c r="P38" s="3270"/>
      <c r="Q38" s="3259">
        <v>7</v>
      </c>
      <c r="R38" s="3259">
        <v>0</v>
      </c>
      <c r="S38" s="3271">
        <v>7</v>
      </c>
      <c r="T38" s="3255">
        <v>0</v>
      </c>
      <c r="U38" s="3259">
        <v>7</v>
      </c>
      <c r="V38" s="2291">
        <v>0</v>
      </c>
    </row>
    <row r="39" spans="1:22" s="47" customFormat="1" ht="11.85" customHeight="1">
      <c r="A39" s="3246" t="str">
        <f>'General AUC always'!A40</f>
        <v>Wahroonga Adventist School</v>
      </c>
      <c r="B39" s="2213">
        <v>1</v>
      </c>
      <c r="C39" s="3275">
        <v>17</v>
      </c>
      <c r="D39" s="1746">
        <v>28</v>
      </c>
      <c r="E39" s="1695">
        <f t="shared" si="4"/>
        <v>46</v>
      </c>
      <c r="F39" s="1695">
        <v>3</v>
      </c>
      <c r="G39" s="3249">
        <v>0</v>
      </c>
      <c r="H39" s="3249">
        <v>1</v>
      </c>
      <c r="I39" s="3249">
        <v>0</v>
      </c>
      <c r="J39" s="3249">
        <v>1</v>
      </c>
      <c r="K39" s="3249">
        <v>15</v>
      </c>
      <c r="L39" s="3249">
        <v>2</v>
      </c>
      <c r="M39" s="3249">
        <v>25</v>
      </c>
      <c r="N39" s="3249">
        <v>3</v>
      </c>
      <c r="O39" s="3251"/>
      <c r="P39" s="3270"/>
      <c r="Q39" s="3259">
        <v>17</v>
      </c>
      <c r="R39" s="3259">
        <v>28</v>
      </c>
      <c r="S39" s="3271">
        <v>17</v>
      </c>
      <c r="T39" s="3255">
        <v>28</v>
      </c>
      <c r="U39" s="3259">
        <v>17</v>
      </c>
      <c r="V39" s="2291">
        <v>28</v>
      </c>
    </row>
    <row r="40" spans="1:22" s="410" customFormat="1" ht="15" customHeight="1" thickBot="1">
      <c r="A40" s="3263" t="s">
        <v>347</v>
      </c>
      <c r="B40" s="3264">
        <f t="shared" ref="B40:V40" si="5">SUM(B34:B39)</f>
        <v>13</v>
      </c>
      <c r="C40" s="3265">
        <f t="shared" si="5"/>
        <v>81</v>
      </c>
      <c r="D40" s="3265">
        <f t="shared" si="5"/>
        <v>102</v>
      </c>
      <c r="E40" s="3265">
        <f t="shared" si="5"/>
        <v>196</v>
      </c>
      <c r="F40" s="3265">
        <f t="shared" si="5"/>
        <v>11</v>
      </c>
      <c r="G40" s="3265">
        <f t="shared" si="5"/>
        <v>12</v>
      </c>
      <c r="H40" s="3265">
        <f t="shared" si="5"/>
        <v>4</v>
      </c>
      <c r="I40" s="3265">
        <f t="shared" si="5"/>
        <v>7</v>
      </c>
      <c r="J40" s="3265">
        <f t="shared" si="5"/>
        <v>6</v>
      </c>
      <c r="K40" s="3265">
        <f>SUM(K34:K39)</f>
        <v>56</v>
      </c>
      <c r="L40" s="3265">
        <f t="shared" si="5"/>
        <v>25</v>
      </c>
      <c r="M40" s="3265">
        <f t="shared" si="5"/>
        <v>73</v>
      </c>
      <c r="N40" s="3265">
        <f t="shared" si="5"/>
        <v>29</v>
      </c>
      <c r="O40" s="3265">
        <f t="shared" si="5"/>
        <v>0</v>
      </c>
      <c r="P40" s="3265">
        <f t="shared" si="5"/>
        <v>0</v>
      </c>
      <c r="Q40" s="3265">
        <f t="shared" si="5"/>
        <v>81</v>
      </c>
      <c r="R40" s="3265">
        <f t="shared" si="5"/>
        <v>102</v>
      </c>
      <c r="S40" s="3265">
        <f t="shared" si="5"/>
        <v>81</v>
      </c>
      <c r="T40" s="3265">
        <f t="shared" si="5"/>
        <v>102</v>
      </c>
      <c r="U40" s="3265">
        <f t="shared" si="5"/>
        <v>81</v>
      </c>
      <c r="V40" s="3272">
        <f t="shared" si="5"/>
        <v>102</v>
      </c>
    </row>
    <row r="41" spans="1:22" s="601" customFormat="1" ht="14.25" customHeight="1" thickTop="1" thickBot="1">
      <c r="A41" s="1187"/>
      <c r="B41" s="1831"/>
      <c r="C41" s="653"/>
      <c r="D41" s="654"/>
      <c r="E41" s="654"/>
      <c r="F41" s="654"/>
      <c r="G41" s="654"/>
      <c r="H41" s="654"/>
      <c r="I41" s="654"/>
      <c r="J41" s="654"/>
      <c r="K41" s="614">
        <f>K40+L40</f>
        <v>81</v>
      </c>
      <c r="L41" s="614"/>
      <c r="M41" s="614">
        <f>M40+N40</f>
        <v>102</v>
      </c>
      <c r="N41" s="614"/>
      <c r="O41" s="654"/>
      <c r="P41" s="654"/>
      <c r="Q41" s="654"/>
      <c r="R41" s="654"/>
      <c r="S41" s="654"/>
      <c r="T41" s="654"/>
      <c r="U41" s="654"/>
      <c r="V41" s="1188"/>
    </row>
    <row r="42" spans="1:22" s="162" customFormat="1" ht="15" customHeight="1" thickBot="1">
      <c r="A42" s="1818" t="s">
        <v>427</v>
      </c>
      <c r="B42" s="1832"/>
      <c r="C42" s="1189"/>
      <c r="D42" s="1189"/>
      <c r="E42" s="4273" t="s">
        <v>502</v>
      </c>
      <c r="F42" s="4273"/>
      <c r="G42" s="4273"/>
      <c r="H42" s="4273"/>
      <c r="I42" s="4273"/>
      <c r="J42" s="4273"/>
      <c r="K42" s="4273"/>
      <c r="L42" s="4273"/>
      <c r="M42" s="4273"/>
      <c r="N42" s="4273"/>
      <c r="O42" s="4273"/>
      <c r="P42" s="4273"/>
      <c r="Q42" s="4273"/>
      <c r="R42" s="4273"/>
      <c r="S42" s="1191"/>
      <c r="T42" s="1191"/>
      <c r="U42" s="1191"/>
      <c r="V42" s="1192"/>
    </row>
    <row r="43" spans="1:22" s="47" customFormat="1" ht="11.85" customHeight="1">
      <c r="A43" s="3246" t="str">
        <f>'General AUC always'!A44</f>
        <v>Carmel Adventist College Primary</v>
      </c>
      <c r="B43" s="2213">
        <v>1</v>
      </c>
      <c r="C43" s="3269">
        <v>7</v>
      </c>
      <c r="D43" s="1701">
        <v>0</v>
      </c>
      <c r="E43" s="1695">
        <f t="shared" ref="E43:E47" si="6">SUM(B43:D43)</f>
        <v>8</v>
      </c>
      <c r="F43" s="2215">
        <v>2</v>
      </c>
      <c r="G43" s="3273">
        <v>2</v>
      </c>
      <c r="H43" s="2214">
        <v>0</v>
      </c>
      <c r="I43" s="2214">
        <v>1</v>
      </c>
      <c r="J43" s="2214">
        <v>0</v>
      </c>
      <c r="K43" s="3273">
        <v>7</v>
      </c>
      <c r="L43" s="2214">
        <v>0</v>
      </c>
      <c r="M43" s="3273">
        <v>0</v>
      </c>
      <c r="N43" s="1702">
        <v>0</v>
      </c>
      <c r="O43" s="3251"/>
      <c r="P43" s="3270"/>
      <c r="Q43" s="3259">
        <v>7</v>
      </c>
      <c r="R43" s="3259">
        <v>0</v>
      </c>
      <c r="S43" s="3271">
        <v>7</v>
      </c>
      <c r="T43" s="3255">
        <v>0</v>
      </c>
      <c r="U43" s="3259">
        <v>7</v>
      </c>
      <c r="V43" s="2291">
        <v>0</v>
      </c>
    </row>
    <row r="44" spans="1:22" s="47" customFormat="1" ht="11.85" customHeight="1">
      <c r="A44" s="3246" t="str">
        <f>'General AUC always'!A45</f>
        <v>Carmel Adventist College Secondary</v>
      </c>
      <c r="B44" s="2213">
        <v>0</v>
      </c>
      <c r="C44" s="3268">
        <v>0</v>
      </c>
      <c r="D44" s="1696">
        <v>17</v>
      </c>
      <c r="E44" s="1695">
        <f t="shared" si="6"/>
        <v>17</v>
      </c>
      <c r="F44" s="2215">
        <v>0</v>
      </c>
      <c r="G44" s="3276">
        <v>0</v>
      </c>
      <c r="H44" s="2216">
        <v>8</v>
      </c>
      <c r="I44" s="2216">
        <v>0</v>
      </c>
      <c r="J44" s="2216">
        <v>0</v>
      </c>
      <c r="K44" s="3276">
        <v>0</v>
      </c>
      <c r="L44" s="2216">
        <v>0</v>
      </c>
      <c r="M44" s="3276">
        <v>15</v>
      </c>
      <c r="N44" s="1704">
        <v>2</v>
      </c>
      <c r="O44" s="3257"/>
      <c r="P44" s="3277"/>
      <c r="Q44" s="3259">
        <v>0</v>
      </c>
      <c r="R44" s="3259">
        <v>17</v>
      </c>
      <c r="S44" s="3278">
        <v>0</v>
      </c>
      <c r="T44" s="3261">
        <v>17</v>
      </c>
      <c r="U44" s="3259">
        <v>0</v>
      </c>
      <c r="V44" s="2291">
        <v>17</v>
      </c>
    </row>
    <row r="45" spans="1:22" s="47" customFormat="1" ht="11.85" customHeight="1">
      <c r="A45" s="3246" t="str">
        <f>'General AUC always'!A46</f>
        <v>Esperance Christian School</v>
      </c>
      <c r="B45" s="2213">
        <v>0</v>
      </c>
      <c r="C45" s="3268">
        <v>3</v>
      </c>
      <c r="D45" s="1696">
        <v>0</v>
      </c>
      <c r="E45" s="1695">
        <f t="shared" si="6"/>
        <v>3</v>
      </c>
      <c r="F45" s="2215">
        <v>0</v>
      </c>
      <c r="G45" s="3276">
        <v>1</v>
      </c>
      <c r="H45" s="2216">
        <v>0</v>
      </c>
      <c r="I45" s="2216">
        <v>0</v>
      </c>
      <c r="J45" s="2216">
        <v>0</v>
      </c>
      <c r="K45" s="3276">
        <v>3</v>
      </c>
      <c r="L45" s="2216">
        <v>0</v>
      </c>
      <c r="M45" s="3276">
        <v>0</v>
      </c>
      <c r="N45" s="1704">
        <v>0</v>
      </c>
      <c r="O45" s="3257"/>
      <c r="P45" s="3277"/>
      <c r="Q45" s="3259">
        <v>3</v>
      </c>
      <c r="R45" s="3259">
        <v>0</v>
      </c>
      <c r="S45" s="3278">
        <v>3</v>
      </c>
      <c r="T45" s="3261">
        <v>0</v>
      </c>
      <c r="U45" s="3259">
        <v>3</v>
      </c>
      <c r="V45" s="2291">
        <v>0</v>
      </c>
    </row>
    <row r="46" spans="1:22" s="47" customFormat="1" ht="11.85" customHeight="1">
      <c r="A46" s="3246" t="str">
        <f>'General AUC always'!A47</f>
        <v>Landsdale Christian School</v>
      </c>
      <c r="B46" s="2213">
        <v>2</v>
      </c>
      <c r="C46" s="3268">
        <v>4</v>
      </c>
      <c r="D46" s="1696">
        <v>10</v>
      </c>
      <c r="E46" s="1695">
        <f t="shared" si="6"/>
        <v>16</v>
      </c>
      <c r="F46" s="2215">
        <v>4</v>
      </c>
      <c r="G46" s="3276">
        <v>1</v>
      </c>
      <c r="H46" s="2216">
        <v>1</v>
      </c>
      <c r="I46" s="2216">
        <v>2</v>
      </c>
      <c r="J46" s="2216">
        <v>0</v>
      </c>
      <c r="K46" s="3276">
        <v>3</v>
      </c>
      <c r="L46" s="2216">
        <v>1</v>
      </c>
      <c r="M46" s="3276">
        <v>7</v>
      </c>
      <c r="N46" s="1704">
        <v>3</v>
      </c>
      <c r="O46" s="3257"/>
      <c r="P46" s="3277"/>
      <c r="Q46" s="3259">
        <v>4</v>
      </c>
      <c r="R46" s="3259">
        <v>10</v>
      </c>
      <c r="S46" s="3278">
        <v>4</v>
      </c>
      <c r="T46" s="3261">
        <v>10</v>
      </c>
      <c r="U46" s="3259">
        <v>4</v>
      </c>
      <c r="V46" s="2291">
        <v>10</v>
      </c>
    </row>
    <row r="47" spans="1:22" s="47" customFormat="1" ht="11.85" customHeight="1">
      <c r="A47" s="3246" t="str">
        <f>'General AUC always'!A48</f>
        <v>Victoria Park Christian School</v>
      </c>
      <c r="B47" s="2213">
        <v>1</v>
      </c>
      <c r="C47" s="3269">
        <v>6</v>
      </c>
      <c r="D47" s="1701">
        <v>0</v>
      </c>
      <c r="E47" s="1695">
        <f t="shared" si="6"/>
        <v>7</v>
      </c>
      <c r="F47" s="2215">
        <v>2</v>
      </c>
      <c r="G47" s="3273">
        <v>2</v>
      </c>
      <c r="H47" s="2214">
        <v>0</v>
      </c>
      <c r="I47" s="2214">
        <v>1</v>
      </c>
      <c r="J47" s="2214">
        <v>0</v>
      </c>
      <c r="K47" s="3273">
        <v>5</v>
      </c>
      <c r="L47" s="2214">
        <v>1</v>
      </c>
      <c r="M47" s="3273">
        <v>0</v>
      </c>
      <c r="N47" s="1702">
        <v>0</v>
      </c>
      <c r="O47" s="3251"/>
      <c r="P47" s="3270"/>
      <c r="Q47" s="3259">
        <v>6</v>
      </c>
      <c r="R47" s="3259">
        <v>0</v>
      </c>
      <c r="S47" s="3271">
        <v>6</v>
      </c>
      <c r="T47" s="3255">
        <v>0</v>
      </c>
      <c r="U47" s="3259">
        <v>6</v>
      </c>
      <c r="V47" s="2291">
        <v>0</v>
      </c>
    </row>
    <row r="48" spans="1:22" s="410" customFormat="1" ht="15" customHeight="1" thickBot="1">
      <c r="A48" s="3263" t="s">
        <v>347</v>
      </c>
      <c r="B48" s="3264">
        <f t="shared" ref="B48:V48" si="7">SUM(B43:B47)</f>
        <v>4</v>
      </c>
      <c r="C48" s="3265">
        <f t="shared" si="7"/>
        <v>20</v>
      </c>
      <c r="D48" s="3265">
        <f t="shared" si="7"/>
        <v>27</v>
      </c>
      <c r="E48" s="3265">
        <f t="shared" si="7"/>
        <v>51</v>
      </c>
      <c r="F48" s="3265">
        <f t="shared" si="7"/>
        <v>8</v>
      </c>
      <c r="G48" s="3265">
        <f t="shared" si="7"/>
        <v>6</v>
      </c>
      <c r="H48" s="3265">
        <f t="shared" si="7"/>
        <v>9</v>
      </c>
      <c r="I48" s="3265">
        <f t="shared" si="7"/>
        <v>4</v>
      </c>
      <c r="J48" s="3265">
        <f t="shared" si="7"/>
        <v>0</v>
      </c>
      <c r="K48" s="3265">
        <f t="shared" si="7"/>
        <v>18</v>
      </c>
      <c r="L48" s="3265">
        <f t="shared" si="7"/>
        <v>2</v>
      </c>
      <c r="M48" s="3265">
        <f t="shared" si="7"/>
        <v>22</v>
      </c>
      <c r="N48" s="3265">
        <f t="shared" si="7"/>
        <v>5</v>
      </c>
      <c r="O48" s="3265">
        <f t="shared" si="7"/>
        <v>0</v>
      </c>
      <c r="P48" s="3265">
        <f t="shared" si="7"/>
        <v>0</v>
      </c>
      <c r="Q48" s="3265">
        <f t="shared" si="7"/>
        <v>20</v>
      </c>
      <c r="R48" s="3265">
        <f t="shared" si="7"/>
        <v>27</v>
      </c>
      <c r="S48" s="3265">
        <f t="shared" si="7"/>
        <v>20</v>
      </c>
      <c r="T48" s="3265">
        <f t="shared" si="7"/>
        <v>27</v>
      </c>
      <c r="U48" s="3265">
        <f t="shared" si="7"/>
        <v>20</v>
      </c>
      <c r="V48" s="3272">
        <f t="shared" si="7"/>
        <v>27</v>
      </c>
    </row>
    <row r="49" spans="1:22" s="601" customFormat="1" ht="14.25" customHeight="1" thickTop="1" thickBot="1">
      <c r="A49" s="806"/>
      <c r="B49" s="1833"/>
      <c r="C49" s="807"/>
      <c r="D49" s="654"/>
      <c r="E49" s="654"/>
      <c r="F49" s="654"/>
      <c r="G49" s="654"/>
      <c r="H49" s="654"/>
      <c r="I49" s="654"/>
      <c r="J49" s="654"/>
      <c r="K49" s="614">
        <f>K48+L48</f>
        <v>20</v>
      </c>
      <c r="L49" s="614"/>
      <c r="M49" s="614">
        <f>M48+N48</f>
        <v>27</v>
      </c>
      <c r="N49" s="614"/>
      <c r="O49" s="654"/>
      <c r="P49" s="654"/>
      <c r="Q49" s="654"/>
      <c r="R49" s="654"/>
      <c r="S49" s="654"/>
      <c r="T49" s="654"/>
      <c r="U49" s="654"/>
      <c r="V49" s="1188"/>
    </row>
    <row r="50" spans="1:22" s="162" customFormat="1" ht="15" customHeight="1" thickBot="1">
      <c r="A50" s="1819" t="s">
        <v>438</v>
      </c>
      <c r="B50" s="1834"/>
      <c r="C50" s="805"/>
      <c r="D50" s="1189"/>
      <c r="E50" s="4273"/>
      <c r="F50" s="4273"/>
      <c r="G50" s="4273"/>
      <c r="H50" s="4273"/>
      <c r="I50" s="4273"/>
      <c r="J50" s="4273"/>
      <c r="K50" s="4273"/>
      <c r="L50" s="4273"/>
      <c r="M50" s="4273"/>
      <c r="N50" s="4273"/>
      <c r="O50" s="4273"/>
      <c r="P50" s="4273"/>
      <c r="Q50" s="4273"/>
      <c r="R50" s="4273"/>
      <c r="S50" s="1191"/>
      <c r="T50" s="1191"/>
      <c r="U50" s="1191"/>
      <c r="V50" s="1192"/>
    </row>
    <row r="51" spans="1:22" s="47" customFormat="1" ht="11.85" customHeight="1">
      <c r="A51" s="3246" t="str">
        <f>'General AUC always'!A52</f>
        <v>Brisbane Adventist College</v>
      </c>
      <c r="B51" s="2213">
        <v>0</v>
      </c>
      <c r="C51" s="3269">
        <v>17</v>
      </c>
      <c r="D51" s="1701">
        <v>26</v>
      </c>
      <c r="E51" s="3279">
        <f t="shared" ref="E51:E57" si="8">SUM(B51:D51)</f>
        <v>43</v>
      </c>
      <c r="F51" s="3279">
        <v>2</v>
      </c>
      <c r="G51" s="3249">
        <v>4</v>
      </c>
      <c r="H51" s="3249">
        <v>1</v>
      </c>
      <c r="I51" s="3249">
        <v>0</v>
      </c>
      <c r="J51" s="3249">
        <v>0</v>
      </c>
      <c r="K51" s="3249">
        <v>17</v>
      </c>
      <c r="L51" s="3249">
        <v>0</v>
      </c>
      <c r="M51" s="3249">
        <v>26</v>
      </c>
      <c r="N51" s="3249">
        <v>0</v>
      </c>
      <c r="O51" s="3251"/>
      <c r="P51" s="3270"/>
      <c r="Q51" s="3259">
        <v>17</v>
      </c>
      <c r="R51" s="3259">
        <v>26</v>
      </c>
      <c r="S51" s="3271">
        <v>17</v>
      </c>
      <c r="T51" s="3255">
        <v>26</v>
      </c>
      <c r="U51" s="3259">
        <v>17</v>
      </c>
      <c r="V51" s="2291">
        <v>26</v>
      </c>
    </row>
    <row r="52" spans="1:22" s="47" customFormat="1" ht="11.85" customHeight="1">
      <c r="A52" s="3246" t="str">
        <f>'General AUC always'!A53</f>
        <v>Hope Adventist School (previously called Coral Coast Christian School)</v>
      </c>
      <c r="B52" s="2213">
        <v>0</v>
      </c>
      <c r="C52" s="3269">
        <v>3</v>
      </c>
      <c r="D52" s="1701">
        <v>0</v>
      </c>
      <c r="E52" s="3279">
        <f t="shared" si="8"/>
        <v>3</v>
      </c>
      <c r="F52" s="3279">
        <v>0</v>
      </c>
      <c r="G52" s="3249">
        <v>1</v>
      </c>
      <c r="H52" s="3249">
        <v>0</v>
      </c>
      <c r="I52" s="3249">
        <v>0</v>
      </c>
      <c r="J52" s="3249">
        <v>0</v>
      </c>
      <c r="K52" s="3249">
        <v>2</v>
      </c>
      <c r="L52" s="3249">
        <v>1</v>
      </c>
      <c r="M52" s="3249">
        <v>0</v>
      </c>
      <c r="N52" s="3249">
        <v>0</v>
      </c>
      <c r="O52" s="3251"/>
      <c r="P52" s="3270"/>
      <c r="Q52" s="3259">
        <v>3</v>
      </c>
      <c r="R52" s="3259">
        <v>0</v>
      </c>
      <c r="S52" s="3271">
        <v>3</v>
      </c>
      <c r="T52" s="3255">
        <v>0</v>
      </c>
      <c r="U52" s="3259">
        <v>3</v>
      </c>
      <c r="V52" s="2291">
        <v>0</v>
      </c>
    </row>
    <row r="53" spans="1:22" s="47" customFormat="1" ht="11.85" customHeight="1">
      <c r="A53" s="3246" t="str">
        <f>'General AUC always'!A54</f>
        <v>Darling Downs Christian School</v>
      </c>
      <c r="B53" s="2213">
        <v>1</v>
      </c>
      <c r="C53" s="3269">
        <v>5</v>
      </c>
      <c r="D53" s="1701">
        <v>11</v>
      </c>
      <c r="E53" s="3279">
        <f t="shared" si="8"/>
        <v>17</v>
      </c>
      <c r="F53" s="3279">
        <v>2</v>
      </c>
      <c r="G53" s="3249">
        <v>1</v>
      </c>
      <c r="H53" s="3249">
        <v>1</v>
      </c>
      <c r="I53" s="3249">
        <v>0</v>
      </c>
      <c r="J53" s="3249">
        <v>1</v>
      </c>
      <c r="K53" s="3249">
        <v>5</v>
      </c>
      <c r="L53" s="3249">
        <v>0</v>
      </c>
      <c r="M53" s="3249">
        <v>8</v>
      </c>
      <c r="N53" s="3249">
        <v>3</v>
      </c>
      <c r="O53" s="3251"/>
      <c r="P53" s="3270"/>
      <c r="Q53" s="3259">
        <v>5</v>
      </c>
      <c r="R53" s="3259">
        <v>11</v>
      </c>
      <c r="S53" s="3271">
        <v>5</v>
      </c>
      <c r="T53" s="3255">
        <v>11</v>
      </c>
      <c r="U53" s="3259">
        <v>5</v>
      </c>
      <c r="V53" s="2291">
        <v>11</v>
      </c>
    </row>
    <row r="54" spans="1:22" s="47" customFormat="1" ht="11.85" customHeight="1">
      <c r="A54" s="3246" t="str">
        <f>'General AUC always'!A55</f>
        <v>Gold Coast Christian College</v>
      </c>
      <c r="B54" s="2213">
        <v>1</v>
      </c>
      <c r="C54" s="3269">
        <v>8</v>
      </c>
      <c r="D54" s="1701">
        <v>11</v>
      </c>
      <c r="E54" s="3279">
        <f t="shared" si="8"/>
        <v>20</v>
      </c>
      <c r="F54" s="3279">
        <v>2</v>
      </c>
      <c r="G54" s="3249">
        <v>3</v>
      </c>
      <c r="H54" s="3249">
        <v>0</v>
      </c>
      <c r="I54" s="3249">
        <v>0</v>
      </c>
      <c r="J54" s="3249">
        <v>1</v>
      </c>
      <c r="K54" s="3249">
        <v>6</v>
      </c>
      <c r="L54" s="3249">
        <v>2</v>
      </c>
      <c r="M54" s="3249">
        <v>7</v>
      </c>
      <c r="N54" s="3249">
        <v>4</v>
      </c>
      <c r="O54" s="3251"/>
      <c r="P54" s="3270"/>
      <c r="Q54" s="3259">
        <v>8</v>
      </c>
      <c r="R54" s="3259">
        <v>11</v>
      </c>
      <c r="S54" s="3271">
        <v>8</v>
      </c>
      <c r="T54" s="3255">
        <v>11</v>
      </c>
      <c r="U54" s="3259">
        <v>8</v>
      </c>
      <c r="V54" s="2291">
        <v>11</v>
      </c>
    </row>
    <row r="55" spans="1:22" s="47" customFormat="1" ht="11.85" customHeight="1">
      <c r="A55" s="3246" t="str">
        <f>'General AUC always'!A56</f>
        <v>Ipswich Adventist School</v>
      </c>
      <c r="B55" s="2213">
        <v>1</v>
      </c>
      <c r="C55" s="3268">
        <v>5</v>
      </c>
      <c r="D55" s="1696">
        <v>0</v>
      </c>
      <c r="E55" s="3279">
        <f t="shared" si="8"/>
        <v>6</v>
      </c>
      <c r="F55" s="3279">
        <v>2</v>
      </c>
      <c r="G55" s="3256">
        <v>3</v>
      </c>
      <c r="H55" s="3256">
        <v>0</v>
      </c>
      <c r="I55" s="3256">
        <v>1</v>
      </c>
      <c r="J55" s="3256">
        <v>0</v>
      </c>
      <c r="K55" s="3256">
        <v>5</v>
      </c>
      <c r="L55" s="3256">
        <v>0</v>
      </c>
      <c r="M55" s="3256">
        <v>0</v>
      </c>
      <c r="N55" s="3256">
        <v>0</v>
      </c>
      <c r="O55" s="3257"/>
      <c r="P55" s="3277"/>
      <c r="Q55" s="3259">
        <v>5</v>
      </c>
      <c r="R55" s="3259">
        <v>0</v>
      </c>
      <c r="S55" s="3278">
        <v>5</v>
      </c>
      <c r="T55" s="3261">
        <v>0</v>
      </c>
      <c r="U55" s="3259">
        <v>5</v>
      </c>
      <c r="V55" s="2291">
        <v>0</v>
      </c>
    </row>
    <row r="56" spans="1:22" s="47" customFormat="1" ht="11.85" customHeight="1">
      <c r="A56" s="3246" t="str">
        <f>'General AUC always'!A57</f>
        <v>Noosa Christian College</v>
      </c>
      <c r="B56" s="2213">
        <v>1</v>
      </c>
      <c r="C56" s="3268">
        <v>12</v>
      </c>
      <c r="D56" s="1696">
        <v>14</v>
      </c>
      <c r="E56" s="3279">
        <f t="shared" si="8"/>
        <v>27</v>
      </c>
      <c r="F56" s="3279">
        <v>3</v>
      </c>
      <c r="G56" s="3256">
        <v>3</v>
      </c>
      <c r="H56" s="3256">
        <v>2</v>
      </c>
      <c r="I56" s="3256">
        <v>1</v>
      </c>
      <c r="J56" s="3256">
        <v>0</v>
      </c>
      <c r="K56" s="3256">
        <v>10</v>
      </c>
      <c r="L56" s="3256">
        <v>2</v>
      </c>
      <c r="M56" s="3256">
        <v>11</v>
      </c>
      <c r="N56" s="3256">
        <v>3</v>
      </c>
      <c r="O56" s="3257"/>
      <c r="P56" s="3277"/>
      <c r="Q56" s="3259">
        <v>12</v>
      </c>
      <c r="R56" s="3259">
        <v>14</v>
      </c>
      <c r="S56" s="3278">
        <v>12</v>
      </c>
      <c r="T56" s="3261">
        <v>14</v>
      </c>
      <c r="U56" s="3259">
        <v>12</v>
      </c>
      <c r="V56" s="2291">
        <v>14</v>
      </c>
    </row>
    <row r="57" spans="1:22" s="47" customFormat="1" ht="11.85" customHeight="1">
      <c r="A57" s="3246" t="str">
        <f>'General AUC always'!A58</f>
        <v>Northpine Christian College</v>
      </c>
      <c r="B57" s="2213">
        <v>2</v>
      </c>
      <c r="C57" s="3269">
        <v>24</v>
      </c>
      <c r="D57" s="1701">
        <v>38</v>
      </c>
      <c r="E57" s="3279">
        <f t="shared" si="8"/>
        <v>64</v>
      </c>
      <c r="F57" s="3279">
        <v>3</v>
      </c>
      <c r="G57" s="3249">
        <v>8</v>
      </c>
      <c r="H57" s="3249">
        <v>1</v>
      </c>
      <c r="I57" s="3249">
        <v>0</v>
      </c>
      <c r="J57" s="3249">
        <v>2</v>
      </c>
      <c r="K57" s="3249">
        <v>21</v>
      </c>
      <c r="L57" s="3249">
        <v>3</v>
      </c>
      <c r="M57" s="3249">
        <v>34</v>
      </c>
      <c r="N57" s="3249">
        <v>4</v>
      </c>
      <c r="O57" s="3251"/>
      <c r="P57" s="3270"/>
      <c r="Q57" s="3259">
        <v>24</v>
      </c>
      <c r="R57" s="3259">
        <v>38</v>
      </c>
      <c r="S57" s="3271">
        <v>24</v>
      </c>
      <c r="T57" s="3255">
        <v>38</v>
      </c>
      <c r="U57" s="3259">
        <v>24</v>
      </c>
      <c r="V57" s="2291">
        <v>38</v>
      </c>
    </row>
    <row r="58" spans="1:22" s="410" customFormat="1" ht="15" customHeight="1" thickBot="1">
      <c r="A58" s="3263" t="s">
        <v>347</v>
      </c>
      <c r="B58" s="3264">
        <f t="shared" ref="B58:V58" si="9">SUM(B51:B57)</f>
        <v>6</v>
      </c>
      <c r="C58" s="3265">
        <f t="shared" si="9"/>
        <v>74</v>
      </c>
      <c r="D58" s="3265">
        <f t="shared" si="9"/>
        <v>100</v>
      </c>
      <c r="E58" s="3265">
        <f t="shared" si="9"/>
        <v>180</v>
      </c>
      <c r="F58" s="3265">
        <f t="shared" si="9"/>
        <v>14</v>
      </c>
      <c r="G58" s="3265">
        <f t="shared" si="9"/>
        <v>23</v>
      </c>
      <c r="H58" s="3265">
        <f t="shared" si="9"/>
        <v>5</v>
      </c>
      <c r="I58" s="3265">
        <f t="shared" si="9"/>
        <v>2</v>
      </c>
      <c r="J58" s="3265">
        <f t="shared" si="9"/>
        <v>4</v>
      </c>
      <c r="K58" s="3265">
        <f t="shared" si="9"/>
        <v>66</v>
      </c>
      <c r="L58" s="3265">
        <f t="shared" si="9"/>
        <v>8</v>
      </c>
      <c r="M58" s="3265">
        <f t="shared" si="9"/>
        <v>86</v>
      </c>
      <c r="N58" s="3265">
        <f t="shared" si="9"/>
        <v>14</v>
      </c>
      <c r="O58" s="3265">
        <f t="shared" si="9"/>
        <v>0</v>
      </c>
      <c r="P58" s="3265">
        <f t="shared" si="9"/>
        <v>0</v>
      </c>
      <c r="Q58" s="3265">
        <f t="shared" si="9"/>
        <v>74</v>
      </c>
      <c r="R58" s="3265">
        <f t="shared" si="9"/>
        <v>100</v>
      </c>
      <c r="S58" s="3265">
        <f t="shared" si="9"/>
        <v>74</v>
      </c>
      <c r="T58" s="3265">
        <f t="shared" si="9"/>
        <v>100</v>
      </c>
      <c r="U58" s="3265">
        <f t="shared" si="9"/>
        <v>74</v>
      </c>
      <c r="V58" s="3272">
        <f t="shared" si="9"/>
        <v>100</v>
      </c>
    </row>
    <row r="59" spans="1:22" s="601" customFormat="1" ht="14.25" customHeight="1" thickTop="1" thickBot="1">
      <c r="A59" s="1187"/>
      <c r="B59" s="1831"/>
      <c r="C59" s="653"/>
      <c r="D59" s="654"/>
      <c r="E59" s="654"/>
      <c r="F59" s="654"/>
      <c r="G59" s="654"/>
      <c r="H59" s="654"/>
      <c r="I59" s="654"/>
      <c r="J59" s="654"/>
      <c r="K59" s="614">
        <f>K58+L58</f>
        <v>74</v>
      </c>
      <c r="L59" s="614"/>
      <c r="M59" s="614">
        <f>M58+N58</f>
        <v>100</v>
      </c>
      <c r="N59" s="614"/>
      <c r="O59" s="654"/>
      <c r="P59" s="654"/>
      <c r="Q59" s="654"/>
      <c r="R59" s="654"/>
      <c r="S59" s="654"/>
      <c r="T59" s="654"/>
      <c r="U59" s="654"/>
      <c r="V59" s="1188"/>
    </row>
    <row r="60" spans="1:22" s="162" customFormat="1" ht="15" customHeight="1" thickBot="1">
      <c r="A60" s="1818" t="s">
        <v>453</v>
      </c>
      <c r="B60" s="1832"/>
      <c r="C60" s="1189"/>
      <c r="D60" s="1189"/>
      <c r="E60" s="1189"/>
      <c r="F60" s="1189"/>
      <c r="G60" s="1190"/>
      <c r="H60" s="1189"/>
      <c r="I60" s="1189"/>
      <c r="J60" s="1189"/>
      <c r="K60" s="1190"/>
      <c r="L60" s="1190"/>
      <c r="M60" s="1190"/>
      <c r="N60" s="1190"/>
      <c r="O60" s="1189"/>
      <c r="P60" s="1191"/>
      <c r="Q60" s="1191"/>
      <c r="R60" s="1191"/>
      <c r="S60" s="1191"/>
      <c r="T60" s="1191"/>
      <c r="U60" s="1191"/>
      <c r="V60" s="1192"/>
    </row>
    <row r="61" spans="1:22" s="47" customFormat="1" ht="11.85" customHeight="1">
      <c r="A61" s="3246" t="str">
        <f>'General AUC always'!A62</f>
        <v>Hilliard Christian School</v>
      </c>
      <c r="B61" s="2213">
        <v>1</v>
      </c>
      <c r="C61" s="3269">
        <v>9</v>
      </c>
      <c r="D61" s="1701">
        <v>7</v>
      </c>
      <c r="E61" s="3279">
        <f>SUM(B61:D61)</f>
        <v>17</v>
      </c>
      <c r="F61" s="2215">
        <v>2</v>
      </c>
      <c r="G61" s="3273">
        <v>3</v>
      </c>
      <c r="H61" s="2214">
        <v>2</v>
      </c>
      <c r="I61" s="2214">
        <v>0</v>
      </c>
      <c r="J61" s="2214">
        <v>1</v>
      </c>
      <c r="K61" s="3273">
        <v>4</v>
      </c>
      <c r="L61" s="2214">
        <v>5</v>
      </c>
      <c r="M61" s="3273">
        <v>5</v>
      </c>
      <c r="N61" s="1702">
        <v>2</v>
      </c>
      <c r="O61" s="3251"/>
      <c r="P61" s="3270"/>
      <c r="Q61" s="3259">
        <v>9</v>
      </c>
      <c r="R61" s="3259">
        <v>7</v>
      </c>
      <c r="S61" s="3271">
        <v>9</v>
      </c>
      <c r="T61" s="3255">
        <v>7</v>
      </c>
      <c r="U61" s="3259">
        <v>9</v>
      </c>
      <c r="V61" s="2291">
        <v>7</v>
      </c>
    </row>
    <row r="62" spans="1:22" s="47" customFormat="1" ht="11.85" customHeight="1">
      <c r="A62" s="3246" t="str">
        <f>'General AUC always'!A63</f>
        <v>North West Christian School</v>
      </c>
      <c r="B62" s="2213">
        <v>1</v>
      </c>
      <c r="C62" s="3269">
        <v>4</v>
      </c>
      <c r="D62" s="1701">
        <v>6</v>
      </c>
      <c r="E62" s="3279">
        <f>SUM(B62:D62)</f>
        <v>11</v>
      </c>
      <c r="F62" s="2215">
        <v>3</v>
      </c>
      <c r="G62" s="3273">
        <v>1</v>
      </c>
      <c r="H62" s="2214">
        <v>1</v>
      </c>
      <c r="I62" s="2214">
        <v>1</v>
      </c>
      <c r="J62" s="2214">
        <v>0</v>
      </c>
      <c r="K62" s="3273">
        <v>3</v>
      </c>
      <c r="L62" s="2214">
        <v>1</v>
      </c>
      <c r="M62" s="3273">
        <v>6</v>
      </c>
      <c r="N62" s="1702">
        <v>0</v>
      </c>
      <c r="O62" s="3251"/>
      <c r="P62" s="3270"/>
      <c r="Q62" s="3259">
        <v>4</v>
      </c>
      <c r="R62" s="3259">
        <v>6</v>
      </c>
      <c r="S62" s="3271">
        <v>4</v>
      </c>
      <c r="T62" s="3255">
        <v>6</v>
      </c>
      <c r="U62" s="3259">
        <v>4</v>
      </c>
      <c r="V62" s="2291">
        <v>6</v>
      </c>
    </row>
    <row r="63" spans="1:22" s="410" customFormat="1" ht="15" customHeight="1" thickBot="1">
      <c r="A63" s="3263" t="s">
        <v>347</v>
      </c>
      <c r="B63" s="3264">
        <f t="shared" ref="B63:V63" si="10">SUM(B61:B62)</f>
        <v>2</v>
      </c>
      <c r="C63" s="3265">
        <f t="shared" si="10"/>
        <v>13</v>
      </c>
      <c r="D63" s="3265">
        <f t="shared" si="10"/>
        <v>13</v>
      </c>
      <c r="E63" s="3265">
        <f t="shared" si="10"/>
        <v>28</v>
      </c>
      <c r="F63" s="3265">
        <f t="shared" si="10"/>
        <v>5</v>
      </c>
      <c r="G63" s="3265">
        <f t="shared" si="10"/>
        <v>4</v>
      </c>
      <c r="H63" s="3265">
        <f t="shared" si="10"/>
        <v>3</v>
      </c>
      <c r="I63" s="3265">
        <f t="shared" si="10"/>
        <v>1</v>
      </c>
      <c r="J63" s="3265">
        <f t="shared" si="10"/>
        <v>1</v>
      </c>
      <c r="K63" s="3265">
        <f t="shared" si="10"/>
        <v>7</v>
      </c>
      <c r="L63" s="3265">
        <f t="shared" si="10"/>
        <v>6</v>
      </c>
      <c r="M63" s="3265">
        <f t="shared" si="10"/>
        <v>11</v>
      </c>
      <c r="N63" s="3265">
        <f t="shared" si="10"/>
        <v>2</v>
      </c>
      <c r="O63" s="3265">
        <f t="shared" si="10"/>
        <v>0</v>
      </c>
      <c r="P63" s="3265">
        <f t="shared" si="10"/>
        <v>0</v>
      </c>
      <c r="Q63" s="3265">
        <f t="shared" si="10"/>
        <v>13</v>
      </c>
      <c r="R63" s="3265">
        <f t="shared" si="10"/>
        <v>13</v>
      </c>
      <c r="S63" s="3265">
        <f t="shared" si="10"/>
        <v>13</v>
      </c>
      <c r="T63" s="3265">
        <f t="shared" si="10"/>
        <v>13</v>
      </c>
      <c r="U63" s="3265">
        <f t="shared" si="10"/>
        <v>13</v>
      </c>
      <c r="V63" s="3272">
        <f t="shared" si="10"/>
        <v>13</v>
      </c>
    </row>
    <row r="64" spans="1:22" s="601" customFormat="1" ht="14.25" customHeight="1" thickTop="1" thickBot="1">
      <c r="A64" s="1187"/>
      <c r="B64" s="1831"/>
      <c r="C64" s="653"/>
      <c r="D64" s="654"/>
      <c r="E64" s="654"/>
      <c r="F64" s="654"/>
      <c r="G64" s="654"/>
      <c r="H64" s="654"/>
      <c r="I64" s="654"/>
      <c r="J64" s="654"/>
      <c r="K64" s="614">
        <f>K63+L63</f>
        <v>13</v>
      </c>
      <c r="L64" s="614"/>
      <c r="M64" s="614">
        <f>M63+N63</f>
        <v>13</v>
      </c>
      <c r="N64" s="614"/>
      <c r="O64" s="654"/>
      <c r="P64" s="654"/>
      <c r="Q64" s="654"/>
      <c r="R64" s="654"/>
      <c r="S64" s="654"/>
      <c r="T64" s="654"/>
      <c r="U64" s="654"/>
      <c r="V64" s="1188"/>
    </row>
    <row r="65" spans="1:22" s="162" customFormat="1" ht="15" customHeight="1" thickBot="1">
      <c r="A65" s="1818" t="s">
        <v>458</v>
      </c>
      <c r="B65" s="1832"/>
      <c r="C65" s="1189"/>
      <c r="D65" s="1189"/>
      <c r="E65" s="1189"/>
      <c r="F65" s="1189"/>
      <c r="G65" s="1190"/>
      <c r="H65" s="1189"/>
      <c r="I65" s="1189"/>
      <c r="J65" s="1189"/>
      <c r="K65" s="1190"/>
      <c r="L65" s="1190"/>
      <c r="M65" s="1190"/>
      <c r="N65" s="1190"/>
      <c r="O65" s="1189"/>
      <c r="P65" s="1191"/>
      <c r="Q65" s="1191"/>
      <c r="R65" s="1191"/>
      <c r="S65" s="1191"/>
      <c r="T65" s="1191"/>
      <c r="U65" s="1191"/>
      <c r="V65" s="1192"/>
    </row>
    <row r="66" spans="1:22" s="47" customFormat="1" ht="11.85" customHeight="1">
      <c r="A66" s="3246" t="str">
        <f>'General AUC always'!A67</f>
        <v>Edinburgh College</v>
      </c>
      <c r="B66" s="2213">
        <v>2</v>
      </c>
      <c r="C66" s="3269">
        <v>13</v>
      </c>
      <c r="D66" s="1701">
        <v>23</v>
      </c>
      <c r="E66" s="3279">
        <f t="shared" ref="E66:E72" si="11">SUM(B66:D66)</f>
        <v>38</v>
      </c>
      <c r="F66" s="2214">
        <v>30</v>
      </c>
      <c r="G66" s="3273">
        <v>8</v>
      </c>
      <c r="H66" s="2214">
        <v>5</v>
      </c>
      <c r="I66" s="2214">
        <v>1</v>
      </c>
      <c r="J66" s="2214">
        <v>1</v>
      </c>
      <c r="K66" s="3273">
        <v>12</v>
      </c>
      <c r="L66" s="2214">
        <v>1</v>
      </c>
      <c r="M66" s="3273">
        <v>16</v>
      </c>
      <c r="N66" s="1702">
        <v>7</v>
      </c>
      <c r="O66" s="3251"/>
      <c r="P66" s="3270"/>
      <c r="Q66" s="3259">
        <v>13</v>
      </c>
      <c r="R66" s="3259">
        <v>23</v>
      </c>
      <c r="S66" s="3271">
        <v>13</v>
      </c>
      <c r="T66" s="3255">
        <v>23</v>
      </c>
      <c r="U66" s="3259">
        <v>13</v>
      </c>
      <c r="V66" s="2291">
        <v>23</v>
      </c>
    </row>
    <row r="67" spans="1:22" s="47" customFormat="1" ht="11.85" customHeight="1">
      <c r="A67" s="3246" t="str">
        <f>'General AUC always'!A68</f>
        <v>Gilson College Mernda</v>
      </c>
      <c r="B67" s="2213">
        <v>0</v>
      </c>
      <c r="C67" s="3268">
        <v>12</v>
      </c>
      <c r="D67" s="1696">
        <v>13</v>
      </c>
      <c r="E67" s="3279">
        <f t="shared" si="11"/>
        <v>25</v>
      </c>
      <c r="F67" s="2214">
        <v>0</v>
      </c>
      <c r="G67" s="3276">
        <v>4</v>
      </c>
      <c r="H67" s="2216">
        <v>0</v>
      </c>
      <c r="I67" s="2216">
        <v>0</v>
      </c>
      <c r="J67" s="2216">
        <v>0</v>
      </c>
      <c r="K67" s="3276">
        <v>8</v>
      </c>
      <c r="L67" s="2216">
        <v>4</v>
      </c>
      <c r="M67" s="3276">
        <v>9</v>
      </c>
      <c r="N67" s="1704">
        <v>4</v>
      </c>
      <c r="O67" s="3257"/>
      <c r="P67" s="3277"/>
      <c r="Q67" s="3259">
        <v>12</v>
      </c>
      <c r="R67" s="3259">
        <v>13</v>
      </c>
      <c r="S67" s="3278">
        <v>12</v>
      </c>
      <c r="T67" s="3261">
        <v>13</v>
      </c>
      <c r="U67" s="3259">
        <v>12</v>
      </c>
      <c r="V67" s="2291">
        <v>13</v>
      </c>
    </row>
    <row r="68" spans="1:22" s="47" customFormat="1" ht="11.85" customHeight="1">
      <c r="A68" s="3246" t="str">
        <f>'General AUC always'!A69</f>
        <v>Gilson College Taylors Hill</v>
      </c>
      <c r="B68" s="2213">
        <v>7</v>
      </c>
      <c r="C68" s="3268">
        <v>32</v>
      </c>
      <c r="D68" s="1696">
        <v>45</v>
      </c>
      <c r="E68" s="3279">
        <f t="shared" si="11"/>
        <v>84</v>
      </c>
      <c r="F68" s="2214">
        <v>0</v>
      </c>
      <c r="G68" s="3276">
        <v>12</v>
      </c>
      <c r="H68" s="2216">
        <v>0</v>
      </c>
      <c r="I68" s="2216">
        <v>2</v>
      </c>
      <c r="J68" s="2216">
        <v>5</v>
      </c>
      <c r="K68" s="3276">
        <v>24</v>
      </c>
      <c r="L68" s="2216">
        <v>8</v>
      </c>
      <c r="M68" s="3276">
        <v>38</v>
      </c>
      <c r="N68" s="1704">
        <v>7</v>
      </c>
      <c r="O68" s="3257"/>
      <c r="P68" s="3277"/>
      <c r="Q68" s="3259">
        <v>32</v>
      </c>
      <c r="R68" s="3259">
        <v>45</v>
      </c>
      <c r="S68" s="3278">
        <v>32</v>
      </c>
      <c r="T68" s="3261">
        <v>45</v>
      </c>
      <c r="U68" s="3259">
        <v>32</v>
      </c>
      <c r="V68" s="2291">
        <v>45</v>
      </c>
    </row>
    <row r="69" spans="1:22" s="47" customFormat="1" ht="11.85" customHeight="1">
      <c r="A69" s="3246" t="str">
        <f>'General AUC always'!A70</f>
        <v>Henderson College</v>
      </c>
      <c r="B69" s="2213">
        <v>0</v>
      </c>
      <c r="C69" s="3269">
        <v>10</v>
      </c>
      <c r="D69" s="1701">
        <v>7</v>
      </c>
      <c r="E69" s="3279">
        <f t="shared" si="11"/>
        <v>17</v>
      </c>
      <c r="F69" s="2214">
        <v>0</v>
      </c>
      <c r="G69" s="3273">
        <v>4</v>
      </c>
      <c r="H69" s="2214">
        <v>1</v>
      </c>
      <c r="I69" s="2214">
        <v>0</v>
      </c>
      <c r="J69" s="2214">
        <v>0</v>
      </c>
      <c r="K69" s="3273">
        <v>5</v>
      </c>
      <c r="L69" s="2214">
        <v>5</v>
      </c>
      <c r="M69" s="3273">
        <v>6</v>
      </c>
      <c r="N69" s="1702">
        <v>1</v>
      </c>
      <c r="O69" s="3251"/>
      <c r="P69" s="3270"/>
      <c r="Q69" s="3259">
        <v>10</v>
      </c>
      <c r="R69" s="3259">
        <v>7</v>
      </c>
      <c r="S69" s="3271">
        <v>10</v>
      </c>
      <c r="T69" s="3255">
        <v>7</v>
      </c>
      <c r="U69" s="3259">
        <v>10</v>
      </c>
      <c r="V69" s="2291">
        <v>7</v>
      </c>
    </row>
    <row r="70" spans="1:22" s="47" customFormat="1" ht="11.85" customHeight="1">
      <c r="A70" s="3246" t="str">
        <f>'General AUC always'!A71</f>
        <v>Heritage College</v>
      </c>
      <c r="B70" s="2213">
        <v>1</v>
      </c>
      <c r="C70" s="3269">
        <v>19</v>
      </c>
      <c r="D70" s="1701">
        <v>18</v>
      </c>
      <c r="E70" s="3279">
        <f t="shared" si="11"/>
        <v>38</v>
      </c>
      <c r="F70" s="2214">
        <v>13</v>
      </c>
      <c r="G70" s="3273">
        <v>7</v>
      </c>
      <c r="H70" s="2214">
        <v>5</v>
      </c>
      <c r="I70" s="2214">
        <v>1</v>
      </c>
      <c r="J70" s="2214">
        <v>0</v>
      </c>
      <c r="K70" s="3273">
        <v>13</v>
      </c>
      <c r="L70" s="2214">
        <v>6</v>
      </c>
      <c r="M70" s="3273">
        <v>14</v>
      </c>
      <c r="N70" s="1702">
        <v>4</v>
      </c>
      <c r="O70" s="3251"/>
      <c r="P70" s="3270"/>
      <c r="Q70" s="3259">
        <v>19</v>
      </c>
      <c r="R70" s="3259">
        <v>18</v>
      </c>
      <c r="S70" s="3271">
        <v>19</v>
      </c>
      <c r="T70" s="3255">
        <v>18</v>
      </c>
      <c r="U70" s="3259">
        <v>19</v>
      </c>
      <c r="V70" s="2291">
        <v>18</v>
      </c>
    </row>
    <row r="71" spans="1:22" s="47" customFormat="1" ht="11.85" customHeight="1">
      <c r="A71" s="3246" t="str">
        <f>'General AUC always'!A72</f>
        <v>Nunawading Christian College Primary</v>
      </c>
      <c r="B71" s="2213">
        <v>2</v>
      </c>
      <c r="C71" s="3268">
        <v>15</v>
      </c>
      <c r="D71" s="1696"/>
      <c r="E71" s="3279">
        <f t="shared" si="11"/>
        <v>17</v>
      </c>
      <c r="F71" s="2214">
        <v>12</v>
      </c>
      <c r="G71" s="3276">
        <v>4</v>
      </c>
      <c r="H71" s="2216">
        <v>0</v>
      </c>
      <c r="I71" s="2216">
        <v>1</v>
      </c>
      <c r="J71" s="2216">
        <v>1</v>
      </c>
      <c r="K71" s="3276">
        <v>11</v>
      </c>
      <c r="L71" s="2216">
        <v>4</v>
      </c>
      <c r="M71" s="3276"/>
      <c r="N71" s="1704"/>
      <c r="O71" s="3257"/>
      <c r="P71" s="3277"/>
      <c r="Q71" s="3259">
        <v>15</v>
      </c>
      <c r="R71" s="3259"/>
      <c r="S71" s="3278">
        <v>15</v>
      </c>
      <c r="T71" s="3261"/>
      <c r="U71" s="3259">
        <v>15</v>
      </c>
      <c r="V71" s="2291"/>
    </row>
    <row r="72" spans="1:22" s="47" customFormat="1" ht="11.85" customHeight="1">
      <c r="A72" s="3246" t="str">
        <f>'General AUC always'!A73</f>
        <v>Nunawading Christian College Secondary</v>
      </c>
      <c r="B72" s="2213">
        <v>0</v>
      </c>
      <c r="C72" s="3268">
        <v>0</v>
      </c>
      <c r="D72" s="1705">
        <v>21</v>
      </c>
      <c r="E72" s="3279">
        <f t="shared" si="11"/>
        <v>21</v>
      </c>
      <c r="F72" s="2214">
        <v>0</v>
      </c>
      <c r="G72" s="3280">
        <v>0</v>
      </c>
      <c r="H72" s="2216">
        <v>1</v>
      </c>
      <c r="I72" s="2216">
        <v>0</v>
      </c>
      <c r="J72" s="2216">
        <v>0</v>
      </c>
      <c r="K72" s="3280">
        <v>0</v>
      </c>
      <c r="L72" s="2216">
        <v>0</v>
      </c>
      <c r="M72" s="3280">
        <v>17</v>
      </c>
      <c r="N72" s="2216">
        <v>4</v>
      </c>
      <c r="O72" s="3268"/>
      <c r="P72" s="3281"/>
      <c r="Q72" s="3259">
        <v>0</v>
      </c>
      <c r="R72" s="3259">
        <v>21</v>
      </c>
      <c r="S72" s="3276">
        <v>0</v>
      </c>
      <c r="T72" s="3282">
        <v>21</v>
      </c>
      <c r="U72" s="3259">
        <v>0</v>
      </c>
      <c r="V72" s="2291">
        <v>21</v>
      </c>
    </row>
    <row r="73" spans="1:22" s="410" customFormat="1" ht="15" customHeight="1" thickBot="1">
      <c r="A73" s="3263" t="s">
        <v>347</v>
      </c>
      <c r="B73" s="3264">
        <f>SUM(B66:B72)</f>
        <v>12</v>
      </c>
      <c r="C73" s="3265">
        <f>SUM(C66:C72)</f>
        <v>101</v>
      </c>
      <c r="D73" s="3265">
        <f>SUM(D66:D72)</f>
        <v>127</v>
      </c>
      <c r="E73" s="3265">
        <f t="shared" ref="E73:P73" si="12">SUM(E66:E72)</f>
        <v>240</v>
      </c>
      <c r="F73" s="3265">
        <f t="shared" si="12"/>
        <v>55</v>
      </c>
      <c r="G73" s="3265">
        <f>SUM(G66:G72)</f>
        <v>39</v>
      </c>
      <c r="H73" s="3265">
        <f t="shared" si="12"/>
        <v>12</v>
      </c>
      <c r="I73" s="3265">
        <f t="shared" si="12"/>
        <v>5</v>
      </c>
      <c r="J73" s="3265">
        <f t="shared" si="12"/>
        <v>7</v>
      </c>
      <c r="K73" s="3265">
        <f t="shared" si="12"/>
        <v>73</v>
      </c>
      <c r="L73" s="3265">
        <f t="shared" si="12"/>
        <v>28</v>
      </c>
      <c r="M73" s="3265">
        <f t="shared" si="12"/>
        <v>100</v>
      </c>
      <c r="N73" s="3265">
        <f t="shared" si="12"/>
        <v>27</v>
      </c>
      <c r="O73" s="3265">
        <f t="shared" si="12"/>
        <v>0</v>
      </c>
      <c r="P73" s="3265">
        <f t="shared" si="12"/>
        <v>0</v>
      </c>
      <c r="Q73" s="3265">
        <f>SUM(Q66:Q72)</f>
        <v>101</v>
      </c>
      <c r="R73" s="3266">
        <f>SUM(R66:R72)</f>
        <v>127</v>
      </c>
      <c r="S73" s="2678">
        <f t="shared" ref="S73:T73" si="13">SUM(S66:S71)</f>
        <v>101</v>
      </c>
      <c r="T73" s="3283">
        <f t="shared" si="13"/>
        <v>106</v>
      </c>
      <c r="U73" s="3265">
        <f>SUM(U66:U72)</f>
        <v>101</v>
      </c>
      <c r="V73" s="3267">
        <f>SUM(V66:V72)</f>
        <v>127</v>
      </c>
    </row>
    <row r="74" spans="1:22" s="601" customFormat="1" ht="14.25" customHeight="1" thickTop="1" thickBot="1">
      <c r="A74" s="1187"/>
      <c r="B74" s="1831"/>
      <c r="C74" s="653"/>
      <c r="D74" s="654"/>
      <c r="E74" s="654"/>
      <c r="F74" s="654"/>
      <c r="G74" s="654"/>
      <c r="H74" s="654"/>
      <c r="I74" s="654"/>
      <c r="J74" s="654"/>
      <c r="K74" s="614">
        <f>K73+L73</f>
        <v>101</v>
      </c>
      <c r="L74" s="614"/>
      <c r="M74" s="614">
        <f>M73+N73</f>
        <v>127</v>
      </c>
      <c r="N74" s="614"/>
      <c r="O74" s="654"/>
      <c r="P74" s="654"/>
      <c r="Q74" s="654"/>
      <c r="R74" s="654"/>
      <c r="S74" s="654"/>
      <c r="T74" s="654"/>
      <c r="U74" s="654"/>
      <c r="V74" s="1188"/>
    </row>
    <row r="75" spans="1:22" s="162" customFormat="1" ht="15" customHeight="1" thickBot="1">
      <c r="A75" s="1818" t="s">
        <v>473</v>
      </c>
      <c r="B75" s="1832"/>
      <c r="C75" s="1189"/>
      <c r="D75" s="1189"/>
      <c r="E75" s="1189"/>
      <c r="F75" s="1189"/>
      <c r="G75" s="1190"/>
      <c r="H75" s="1189"/>
      <c r="I75" s="1189"/>
      <c r="J75" s="1189"/>
      <c r="K75" s="1190"/>
      <c r="L75" s="1190"/>
      <c r="M75" s="1190"/>
      <c r="N75" s="1190"/>
      <c r="O75" s="1189"/>
      <c r="P75" s="1191"/>
      <c r="Q75" s="1191"/>
      <c r="R75" s="1191"/>
      <c r="S75" s="1191"/>
      <c r="T75" s="1191"/>
      <c r="U75" s="1191"/>
      <c r="V75" s="1192"/>
    </row>
    <row r="76" spans="1:22" s="47" customFormat="1" ht="11.85" customHeight="1">
      <c r="A76" s="3246" t="str">
        <f>'General AUC always'!A77</f>
        <v>Prescott College</v>
      </c>
      <c r="B76" s="2213">
        <v>0</v>
      </c>
      <c r="C76" s="3269">
        <v>0</v>
      </c>
      <c r="D76" s="1701">
        <v>42</v>
      </c>
      <c r="E76" s="3279">
        <f t="shared" ref="E76" si="14">SUM(C76:D76)</f>
        <v>42</v>
      </c>
      <c r="F76" s="2215">
        <v>0</v>
      </c>
      <c r="G76" s="3273">
        <v>0</v>
      </c>
      <c r="H76" s="2214">
        <v>6</v>
      </c>
      <c r="I76" s="2214">
        <v>0</v>
      </c>
      <c r="J76" s="2214">
        <v>0</v>
      </c>
      <c r="K76" s="3273">
        <v>0</v>
      </c>
      <c r="L76" s="2214">
        <v>0</v>
      </c>
      <c r="M76" s="3273">
        <v>28</v>
      </c>
      <c r="N76" s="1702">
        <v>14</v>
      </c>
      <c r="O76" s="3251"/>
      <c r="P76" s="3270"/>
      <c r="Q76" s="3284">
        <v>0</v>
      </c>
      <c r="R76" s="1703">
        <v>42</v>
      </c>
      <c r="S76" s="3271">
        <v>0</v>
      </c>
      <c r="T76" s="3255">
        <v>42</v>
      </c>
      <c r="U76" s="3284">
        <v>0</v>
      </c>
      <c r="V76" s="1703">
        <v>42</v>
      </c>
    </row>
    <row r="77" spans="1:22" s="47" customFormat="1" ht="11.85" customHeight="1">
      <c r="A77" s="3246" t="str">
        <f>'General AUC always'!A78</f>
        <v>Prescott College Southern</v>
      </c>
      <c r="B77" s="2213">
        <v>0</v>
      </c>
      <c r="C77" s="3269">
        <v>22</v>
      </c>
      <c r="D77" s="1701">
        <v>31</v>
      </c>
      <c r="E77" s="3279">
        <f t="shared" ref="E77" si="15">SUM(C77:D77)</f>
        <v>53</v>
      </c>
      <c r="F77" s="2215">
        <v>0</v>
      </c>
      <c r="G77" s="3273">
        <v>8</v>
      </c>
      <c r="H77" s="2214">
        <v>5</v>
      </c>
      <c r="I77" s="2214">
        <v>0</v>
      </c>
      <c r="J77" s="2214">
        <v>0</v>
      </c>
      <c r="K77" s="3273">
        <v>8</v>
      </c>
      <c r="L77" s="2214">
        <v>14</v>
      </c>
      <c r="M77" s="3273">
        <v>13</v>
      </c>
      <c r="N77" s="1702">
        <v>18</v>
      </c>
      <c r="O77" s="3251"/>
      <c r="P77" s="3270"/>
      <c r="Q77" s="3284">
        <v>22</v>
      </c>
      <c r="R77" s="1703">
        <v>31</v>
      </c>
      <c r="S77" s="3271">
        <v>22</v>
      </c>
      <c r="T77" s="3255">
        <v>31</v>
      </c>
      <c r="U77" s="3284">
        <v>22</v>
      </c>
      <c r="V77" s="1703">
        <v>31</v>
      </c>
    </row>
    <row r="78" spans="1:22" s="47" customFormat="1" ht="11.85" customHeight="1">
      <c r="A78" s="3246" t="str">
        <f>'General AUC always'!A79</f>
        <v>Prescott Primary Northern</v>
      </c>
      <c r="B78" s="2213">
        <v>0</v>
      </c>
      <c r="C78" s="3269">
        <v>29</v>
      </c>
      <c r="D78" s="1701">
        <v>0</v>
      </c>
      <c r="E78" s="3279">
        <f>SUM(C78:D78)</f>
        <v>29</v>
      </c>
      <c r="F78" s="2215">
        <v>0</v>
      </c>
      <c r="G78" s="3273">
        <v>9</v>
      </c>
      <c r="H78" s="2214">
        <v>0</v>
      </c>
      <c r="I78" s="2214">
        <v>0</v>
      </c>
      <c r="J78" s="2214">
        <v>0</v>
      </c>
      <c r="K78" s="3273">
        <v>16</v>
      </c>
      <c r="L78" s="2214">
        <v>13</v>
      </c>
      <c r="M78" s="3273">
        <v>0</v>
      </c>
      <c r="N78" s="1702">
        <v>0</v>
      </c>
      <c r="O78" s="3251"/>
      <c r="P78" s="3270"/>
      <c r="Q78" s="3284">
        <v>29</v>
      </c>
      <c r="R78" s="1703">
        <v>0</v>
      </c>
      <c r="S78" s="3271">
        <v>29</v>
      </c>
      <c r="T78" s="3255">
        <v>0</v>
      </c>
      <c r="U78" s="3284">
        <v>29</v>
      </c>
      <c r="V78" s="1703">
        <v>0</v>
      </c>
    </row>
    <row r="79" spans="1:22" s="410" customFormat="1" ht="15" customHeight="1" thickBot="1">
      <c r="A79" s="3263" t="s">
        <v>347</v>
      </c>
      <c r="B79" s="3285"/>
      <c r="C79" s="3265">
        <f t="shared" ref="C79:E79" si="16">SUM(C76:C78)</f>
        <v>51</v>
      </c>
      <c r="D79" s="3265">
        <f t="shared" si="16"/>
        <v>73</v>
      </c>
      <c r="E79" s="3265">
        <f t="shared" si="16"/>
        <v>124</v>
      </c>
      <c r="F79" s="3265">
        <f>SUM(F76:F78)</f>
        <v>0</v>
      </c>
      <c r="G79" s="3265">
        <f>SUM(G76:G78)</f>
        <v>17</v>
      </c>
      <c r="H79" s="3265">
        <f>SUM(H76:H78)</f>
        <v>11</v>
      </c>
      <c r="I79" s="3265"/>
      <c r="J79" s="3265"/>
      <c r="K79" s="3265">
        <f t="shared" ref="K79:V79" si="17">SUM(K76:K78)</f>
        <v>24</v>
      </c>
      <c r="L79" s="3265">
        <f t="shared" si="17"/>
        <v>27</v>
      </c>
      <c r="M79" s="3265">
        <f t="shared" si="17"/>
        <v>41</v>
      </c>
      <c r="N79" s="3265">
        <f t="shared" si="17"/>
        <v>32</v>
      </c>
      <c r="O79" s="3265">
        <f t="shared" si="17"/>
        <v>0</v>
      </c>
      <c r="P79" s="3265">
        <f t="shared" si="17"/>
        <v>0</v>
      </c>
      <c r="Q79" s="3265">
        <f t="shared" si="17"/>
        <v>51</v>
      </c>
      <c r="R79" s="3265">
        <f t="shared" si="17"/>
        <v>73</v>
      </c>
      <c r="S79" s="3265">
        <f t="shared" si="17"/>
        <v>51</v>
      </c>
      <c r="T79" s="3265">
        <f t="shared" si="17"/>
        <v>73</v>
      </c>
      <c r="U79" s="3265">
        <f t="shared" si="17"/>
        <v>51</v>
      </c>
      <c r="V79" s="3272">
        <f t="shared" si="17"/>
        <v>73</v>
      </c>
    </row>
    <row r="80" spans="1:22" s="162" customFormat="1" ht="15" customHeight="1" thickTop="1" thickBot="1">
      <c r="A80" s="3286" t="s">
        <v>205</v>
      </c>
      <c r="B80" s="3287">
        <f t="shared" ref="B80:V80" si="18">+B19+B25+B31+B40+B48+B58+B63+B73+B79</f>
        <v>75</v>
      </c>
      <c r="C80" s="3287">
        <f t="shared" si="18"/>
        <v>533</v>
      </c>
      <c r="D80" s="3288">
        <f t="shared" si="18"/>
        <v>640</v>
      </c>
      <c r="E80" s="1193">
        <f>+E19+E25+E31+E40+E48+E58+E63+E73+E79</f>
        <v>1248</v>
      </c>
      <c r="F80" s="3287">
        <f t="shared" si="18"/>
        <v>121</v>
      </c>
      <c r="G80" s="3287">
        <f t="shared" si="18"/>
        <v>147</v>
      </c>
      <c r="H80" s="3289">
        <f t="shared" si="18"/>
        <v>65</v>
      </c>
      <c r="I80" s="3290">
        <f t="shared" si="18"/>
        <v>33</v>
      </c>
      <c r="J80" s="3290">
        <f t="shared" si="18"/>
        <v>42</v>
      </c>
      <c r="K80" s="3290">
        <f t="shared" si="18"/>
        <v>378</v>
      </c>
      <c r="L80" s="3288">
        <f t="shared" si="18"/>
        <v>155</v>
      </c>
      <c r="M80" s="3287">
        <f t="shared" si="18"/>
        <v>485</v>
      </c>
      <c r="N80" s="3288">
        <f t="shared" si="18"/>
        <v>155</v>
      </c>
      <c r="O80" s="3287">
        <f t="shared" si="18"/>
        <v>0</v>
      </c>
      <c r="P80" s="3288">
        <f t="shared" si="18"/>
        <v>0</v>
      </c>
      <c r="Q80" s="3287">
        <f t="shared" si="18"/>
        <v>533</v>
      </c>
      <c r="R80" s="3289">
        <f t="shared" si="18"/>
        <v>640</v>
      </c>
      <c r="S80" s="3290">
        <f t="shared" si="18"/>
        <v>533</v>
      </c>
      <c r="T80" s="3288">
        <f t="shared" si="18"/>
        <v>619</v>
      </c>
      <c r="U80" s="3287">
        <f t="shared" si="18"/>
        <v>533</v>
      </c>
      <c r="V80" s="3291">
        <f t="shared" si="18"/>
        <v>640</v>
      </c>
    </row>
    <row r="81" spans="1:22" s="207" customFormat="1" ht="22.5">
      <c r="A81" s="1173"/>
      <c r="B81" s="1173"/>
      <c r="C81" s="1174">
        <f>C80+D80</f>
        <v>1173</v>
      </c>
      <c r="D81" s="657"/>
      <c r="E81" s="657"/>
      <c r="F81" s="657"/>
      <c r="G81" s="657"/>
      <c r="H81" s="657"/>
      <c r="I81" s="657"/>
      <c r="J81" s="657"/>
      <c r="K81" s="3292" t="s">
        <v>503</v>
      </c>
      <c r="L81" s="1175">
        <f>K80+L80</f>
        <v>533</v>
      </c>
      <c r="M81" s="3293">
        <f>M80+N80</f>
        <v>640</v>
      </c>
      <c r="N81" s="3294" t="s">
        <v>504</v>
      </c>
      <c r="O81" s="657"/>
      <c r="P81" s="657"/>
      <c r="Q81" s="621"/>
      <c r="R81" s="621"/>
      <c r="S81" s="621"/>
      <c r="T81" s="621"/>
      <c r="U81" s="621"/>
      <c r="V81" s="1176"/>
    </row>
    <row r="82" spans="1:22" s="525" customFormat="1" ht="32.25" customHeight="1">
      <c r="A82" s="527"/>
      <c r="B82" s="527"/>
      <c r="C82" s="655"/>
      <c r="D82" s="656"/>
      <c r="E82" s="657"/>
      <c r="F82" s="657"/>
      <c r="G82" s="811" t="s">
        <v>505</v>
      </c>
      <c r="H82" s="3295">
        <f>+G80+H80+F80</f>
        <v>333</v>
      </c>
      <c r="I82" s="1743"/>
      <c r="J82" s="1743"/>
      <c r="K82" s="811" t="s">
        <v>506</v>
      </c>
      <c r="L82" s="3296">
        <f>SUM(D80+H80)</f>
        <v>705</v>
      </c>
      <c r="M82" s="656"/>
      <c r="N82" s="656"/>
      <c r="O82" s="656"/>
      <c r="P82" s="656"/>
      <c r="Q82" s="3297">
        <f>M79+N79</f>
        <v>73</v>
      </c>
      <c r="R82" s="658" t="s">
        <v>507</v>
      </c>
      <c r="S82" s="659"/>
      <c r="T82" s="659"/>
      <c r="U82" s="659"/>
      <c r="V82" s="2094"/>
    </row>
    <row r="83" spans="1:22" s="525" customFormat="1">
      <c r="A83" s="527"/>
      <c r="B83" s="527"/>
      <c r="C83" s="3298">
        <f>C80</f>
        <v>533</v>
      </c>
      <c r="D83" s="3299">
        <f>D80</f>
        <v>640</v>
      </c>
      <c r="E83" s="3300">
        <f>SUM(C83:D83)</f>
        <v>1173</v>
      </c>
      <c r="F83" s="3300">
        <f>C83+D83+B80</f>
        <v>1248</v>
      </c>
      <c r="G83" s="3301">
        <f>D83+H80</f>
        <v>705</v>
      </c>
      <c r="H83" s="3302">
        <f>C83+G80</f>
        <v>680</v>
      </c>
      <c r="I83" s="1744">
        <f>F80+B80</f>
        <v>196</v>
      </c>
      <c r="J83" s="1744"/>
      <c r="K83" s="656"/>
      <c r="L83" s="3303">
        <f>E83+H82</f>
        <v>1506</v>
      </c>
      <c r="M83" s="3303">
        <f>L82+H83</f>
        <v>1385</v>
      </c>
      <c r="N83" s="656"/>
      <c r="O83" s="656"/>
      <c r="P83" s="656"/>
      <c r="Q83" s="659"/>
      <c r="R83" s="659"/>
      <c r="S83" s="659"/>
      <c r="T83" s="659"/>
      <c r="U83" s="659"/>
      <c r="V83" s="2094"/>
    </row>
    <row r="84" spans="1:22" ht="25.5" customHeight="1" thickBot="1">
      <c r="A84" s="808"/>
      <c r="B84" s="808"/>
      <c r="C84" s="3304" t="s">
        <v>503</v>
      </c>
      <c r="D84" s="3305" t="s">
        <v>504</v>
      </c>
      <c r="E84" s="3306" t="s">
        <v>275</v>
      </c>
      <c r="F84" s="3306" t="s">
        <v>508</v>
      </c>
      <c r="G84" s="3307" t="s">
        <v>506</v>
      </c>
      <c r="H84" s="3308" t="s">
        <v>509</v>
      </c>
      <c r="I84" s="3308" t="s">
        <v>510</v>
      </c>
      <c r="J84" s="1745"/>
      <c r="K84" s="528"/>
      <c r="L84" s="3309" t="s">
        <v>274</v>
      </c>
      <c r="M84" s="3309" t="s">
        <v>274</v>
      </c>
      <c r="N84" s="809"/>
      <c r="O84" s="809"/>
      <c r="P84" s="809"/>
      <c r="Q84" s="810"/>
      <c r="R84" s="810"/>
      <c r="S84" s="810"/>
      <c r="T84" s="810"/>
      <c r="U84" s="810"/>
      <c r="V84" s="2095"/>
    </row>
    <row r="86" spans="1:22">
      <c r="K86" s="181">
        <f>K79+L79</f>
        <v>51</v>
      </c>
      <c r="M86" s="181">
        <f>M79+N79</f>
        <v>73</v>
      </c>
    </row>
  </sheetData>
  <mergeCells count="19">
    <mergeCell ref="O7:P7"/>
    <mergeCell ref="Q7:R7"/>
    <mergeCell ref="S7:T7"/>
    <mergeCell ref="U7:V7"/>
    <mergeCell ref="G4:H4"/>
    <mergeCell ref="C5:V5"/>
    <mergeCell ref="K6:L6"/>
    <mergeCell ref="M6:N6"/>
    <mergeCell ref="O6:P6"/>
    <mergeCell ref="Q6:R6"/>
    <mergeCell ref="S6:T6"/>
    <mergeCell ref="U6:V6"/>
    <mergeCell ref="K8:L8"/>
    <mergeCell ref="M8:N8"/>
    <mergeCell ref="D21:O21"/>
    <mergeCell ref="E42:R42"/>
    <mergeCell ref="E50:R50"/>
    <mergeCell ref="E9:R9"/>
    <mergeCell ref="I8:J8"/>
  </mergeCells>
  <printOptions horizontalCentered="1"/>
  <pageMargins left="0.31496062992125984" right="0.31496062992125984" top="0.39370078740157483" bottom="0.39370078740157483" header="0.19685039370078741" footer="0.19685039370078741"/>
  <pageSetup paperSize="9" scale="57" fitToHeight="0" orientation="landscape" r:id="rId1"/>
  <headerFooter>
    <oddHeader>&amp;L&amp;6&amp;A&amp;R&amp;6Page &amp;P of &amp;N</oddHeader>
  </headerFooter>
  <rowBreaks count="1" manualBreakCount="1">
    <brk id="49" max="17" man="1"/>
  </rowBreaks>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V192"/>
  <sheetViews>
    <sheetView view="pageBreakPreview" zoomScaleNormal="150" zoomScaleSheetLayoutView="100" zoomScalePageLayoutView="150" workbookViewId="0">
      <pane xSplit="2" ySplit="7" topLeftCell="O173" activePane="bottomRight" state="frozen"/>
      <selection pane="topRight" activeCell="B23" sqref="B23"/>
      <selection pane="bottomLeft" activeCell="B23" sqref="B23"/>
      <selection pane="bottomRight" activeCell="H156" sqref="H156"/>
    </sheetView>
  </sheetViews>
  <sheetFormatPr defaultColWidth="9.140625" defaultRowHeight="15"/>
  <cols>
    <col min="1" max="1" width="9.140625" style="425"/>
    <col min="2" max="2" width="33.85546875" style="532" customWidth="1"/>
    <col min="3" max="3" width="34.42578125" style="532" customWidth="1"/>
    <col min="4" max="4" width="8.42578125" style="532" customWidth="1"/>
    <col min="5" max="5" width="8.85546875" style="532" customWidth="1"/>
    <col min="6" max="6" width="8.5703125" style="532" customWidth="1"/>
    <col min="7" max="7" width="8.85546875" style="532" customWidth="1"/>
    <col min="8" max="8" width="8.5703125" style="532" customWidth="1"/>
    <col min="9" max="9" width="8.85546875" style="532" customWidth="1"/>
    <col min="10" max="17" width="10" style="532" customWidth="1"/>
    <col min="18" max="20" width="10" style="529" customWidth="1"/>
    <col min="21" max="21" width="8.42578125" style="533" customWidth="1"/>
    <col min="22" max="16384" width="9.140625" style="425"/>
  </cols>
  <sheetData>
    <row r="1" spans="1:22">
      <c r="A1" s="425" t="s">
        <v>0</v>
      </c>
      <c r="B1" s="4294" t="s">
        <v>511</v>
      </c>
      <c r="C1" s="4295"/>
      <c r="D1" s="4295"/>
      <c r="E1" s="4295"/>
      <c r="F1" s="4295"/>
      <c r="G1" s="4295"/>
      <c r="H1" s="4295"/>
      <c r="I1" s="4295"/>
      <c r="J1" s="4295"/>
      <c r="K1" s="4295"/>
      <c r="L1" s="4295"/>
      <c r="M1" s="4295"/>
      <c r="N1" s="4295"/>
      <c r="O1" s="4295"/>
      <c r="P1" s="4295"/>
      <c r="Q1" s="4295"/>
      <c r="R1" s="812"/>
      <c r="S1" s="1216"/>
      <c r="T1" s="813"/>
    </row>
    <row r="2" spans="1:22" ht="12" customHeight="1" thickBot="1">
      <c r="B2" s="183"/>
      <c r="C2" s="184"/>
      <c r="D2" s="184"/>
      <c r="E2" s="185"/>
      <c r="F2" s="185"/>
      <c r="G2" s="185"/>
      <c r="H2" s="185"/>
      <c r="I2" s="185"/>
      <c r="J2" s="185"/>
      <c r="K2" s="185"/>
      <c r="L2" s="184"/>
      <c r="M2" s="184"/>
      <c r="N2" s="184"/>
      <c r="O2" s="184"/>
      <c r="P2" s="184"/>
      <c r="Q2" s="184"/>
      <c r="R2" s="814"/>
      <c r="T2" s="815"/>
    </row>
    <row r="3" spans="1:22" ht="21">
      <c r="B3" s="4296" t="s">
        <v>1</v>
      </c>
      <c r="C3" s="4297"/>
      <c r="D3" s="4297"/>
      <c r="E3" s="4297"/>
      <c r="F3" s="4297"/>
      <c r="G3" s="4297"/>
      <c r="H3" s="4297"/>
      <c r="I3" s="4297"/>
      <c r="J3" s="4297"/>
      <c r="K3" s="4297"/>
      <c r="L3" s="4297"/>
      <c r="M3" s="4297"/>
      <c r="N3" s="4297"/>
      <c r="O3" s="4297"/>
      <c r="P3" s="4297"/>
      <c r="Q3" s="4298"/>
      <c r="T3" s="815"/>
    </row>
    <row r="4" spans="1:22" ht="21">
      <c r="B4" s="4299" t="s">
        <v>376</v>
      </c>
      <c r="C4" s="4300"/>
      <c r="D4" s="4300"/>
      <c r="E4" s="4300"/>
      <c r="F4" s="4300"/>
      <c r="G4" s="4300"/>
      <c r="H4" s="4300"/>
      <c r="I4" s="4300"/>
      <c r="J4" s="4300"/>
      <c r="K4" s="4300"/>
      <c r="L4" s="4300"/>
      <c r="M4" s="4300"/>
      <c r="N4" s="4300"/>
      <c r="O4" s="4300"/>
      <c r="P4" s="4300"/>
      <c r="Q4" s="4301"/>
      <c r="T4" s="815"/>
    </row>
    <row r="5" spans="1:22" s="77" customFormat="1" ht="19.5" thickBot="1">
      <c r="B5" s="186" t="s">
        <v>253</v>
      </c>
      <c r="C5" s="448"/>
      <c r="D5" s="448"/>
      <c r="E5" s="448"/>
      <c r="F5" s="1035" t="s">
        <v>512</v>
      </c>
      <c r="G5" s="1042"/>
      <c r="H5" s="448"/>
      <c r="I5" s="448"/>
      <c r="J5" s="207"/>
      <c r="K5" s="187"/>
      <c r="L5" s="187"/>
      <c r="M5" s="187"/>
      <c r="N5" s="187"/>
      <c r="O5" s="187"/>
      <c r="P5" s="187"/>
      <c r="Q5" s="1196"/>
      <c r="R5" s="207"/>
      <c r="S5" s="207"/>
      <c r="T5" s="816"/>
      <c r="U5" s="207"/>
    </row>
    <row r="6" spans="1:22" s="28" customFormat="1" ht="21.6" customHeight="1" thickTop="1" thickBot="1">
      <c r="B6" s="188" t="s">
        <v>4</v>
      </c>
      <c r="C6" s="189"/>
      <c r="D6" s="189"/>
      <c r="E6" s="190"/>
      <c r="F6" s="4302" t="s">
        <v>5</v>
      </c>
      <c r="G6" s="4303"/>
      <c r="H6" s="4303"/>
      <c r="I6" s="4303"/>
      <c r="J6" s="4303"/>
      <c r="K6" s="4303"/>
      <c r="L6" s="4303"/>
      <c r="M6" s="4303"/>
      <c r="N6" s="4303"/>
      <c r="O6" s="4303"/>
      <c r="P6" s="4303"/>
      <c r="Q6" s="4304"/>
      <c r="R6" s="4305" t="s">
        <v>6</v>
      </c>
      <c r="S6" s="4305"/>
      <c r="T6" s="4306"/>
      <c r="U6" s="207"/>
    </row>
    <row r="7" spans="1:22" s="201" customFormat="1" ht="22.35" customHeight="1" thickTop="1">
      <c r="B7" s="2292" t="s">
        <v>7</v>
      </c>
      <c r="C7" s="1048" t="s">
        <v>513</v>
      </c>
      <c r="D7" s="4307" t="s">
        <v>8</v>
      </c>
      <c r="E7" s="4308"/>
      <c r="F7" s="4307" t="s">
        <v>9</v>
      </c>
      <c r="G7" s="4309"/>
      <c r="H7" s="4288" t="s">
        <v>10</v>
      </c>
      <c r="I7" s="4309"/>
      <c r="J7" s="4288" t="s">
        <v>11</v>
      </c>
      <c r="K7" s="4309"/>
      <c r="L7" s="4288" t="s">
        <v>12</v>
      </c>
      <c r="M7" s="4309"/>
      <c r="N7" s="4288" t="s">
        <v>13</v>
      </c>
      <c r="O7" s="4289"/>
      <c r="P7" s="4288" t="s">
        <v>14</v>
      </c>
      <c r="Q7" s="4290"/>
      <c r="R7" s="4291" t="s">
        <v>8</v>
      </c>
      <c r="S7" s="4291"/>
      <c r="T7" s="4292"/>
      <c r="U7" s="47"/>
      <c r="V7" s="145"/>
    </row>
    <row r="8" spans="1:22" s="309" customFormat="1" ht="28.35" customHeight="1" thickBot="1">
      <c r="B8" s="3310"/>
      <c r="C8" s="1043"/>
      <c r="D8" s="191" t="s">
        <v>15</v>
      </c>
      <c r="E8" s="192" t="s">
        <v>16</v>
      </c>
      <c r="F8" s="191" t="s">
        <v>15</v>
      </c>
      <c r="G8" s="193" t="s">
        <v>16</v>
      </c>
      <c r="H8" s="194" t="s">
        <v>15</v>
      </c>
      <c r="I8" s="193" t="s">
        <v>16</v>
      </c>
      <c r="J8" s="194" t="s">
        <v>15</v>
      </c>
      <c r="K8" s="193" t="s">
        <v>16</v>
      </c>
      <c r="L8" s="194" t="s">
        <v>15</v>
      </c>
      <c r="M8" s="193" t="s">
        <v>16</v>
      </c>
      <c r="N8" s="194" t="s">
        <v>15</v>
      </c>
      <c r="O8" s="193" t="s">
        <v>16</v>
      </c>
      <c r="P8" s="194" t="s">
        <v>15</v>
      </c>
      <c r="Q8" s="1197" t="s">
        <v>16</v>
      </c>
      <c r="R8" s="3311" t="s">
        <v>15</v>
      </c>
      <c r="S8" s="195" t="s">
        <v>16</v>
      </c>
      <c r="T8" s="3312" t="s">
        <v>17</v>
      </c>
      <c r="U8" s="162"/>
      <c r="V8" s="424"/>
    </row>
    <row r="9" spans="1:22" s="25" customFormat="1" ht="16.350000000000001" customHeight="1" thickTop="1" thickBot="1">
      <c r="B9" s="821" t="s">
        <v>514</v>
      </c>
      <c r="C9" s="1044"/>
      <c r="D9" s="1186"/>
      <c r="E9" s="1186"/>
      <c r="F9" s="1186"/>
      <c r="G9" s="1186"/>
      <c r="H9" s="1186"/>
      <c r="I9" s="1186"/>
      <c r="J9" s="1186"/>
      <c r="K9" s="1186"/>
      <c r="L9" s="1186"/>
      <c r="M9" s="1186"/>
      <c r="N9" s="530"/>
      <c r="O9" s="1186"/>
      <c r="P9" s="1186"/>
      <c r="Q9" s="1198"/>
      <c r="R9" s="1186"/>
      <c r="S9" s="1186"/>
      <c r="T9" s="817"/>
      <c r="U9" s="47"/>
    </row>
    <row r="10" spans="1:22" s="318" customFormat="1" ht="16.350000000000001" customHeight="1">
      <c r="B10" s="3313" t="s">
        <v>515</v>
      </c>
      <c r="C10" s="2552" t="s">
        <v>516</v>
      </c>
      <c r="D10" s="3314">
        <v>1</v>
      </c>
      <c r="E10" s="3315">
        <v>1</v>
      </c>
      <c r="F10" s="3316"/>
      <c r="G10" s="3317"/>
      <c r="H10" s="3317">
        <v>1</v>
      </c>
      <c r="I10" s="3317">
        <v>1</v>
      </c>
      <c r="J10" s="3317">
        <v>1</v>
      </c>
      <c r="K10" s="3317">
        <v>1</v>
      </c>
      <c r="L10" s="3317"/>
      <c r="M10" s="3317"/>
      <c r="N10" s="3318"/>
      <c r="O10" s="3318"/>
      <c r="P10" s="3317">
        <v>1</v>
      </c>
      <c r="Q10" s="3319">
        <v>1</v>
      </c>
      <c r="R10" s="3320" t="str">
        <f t="shared" ref="R10" si="0">IF($T10=1,"-",D10)</f>
        <v>-</v>
      </c>
      <c r="S10" s="2318" t="str">
        <f t="shared" ref="S10" si="1">IF($T10=1,"-",E10)</f>
        <v>-</v>
      </c>
      <c r="T10" s="3321">
        <f t="shared" ref="T10" si="2">IF(D10+E10=2,1,"-")</f>
        <v>1</v>
      </c>
      <c r="U10" s="820"/>
    </row>
    <row r="11" spans="1:22" s="410" customFormat="1" ht="15.6" customHeight="1" thickBot="1">
      <c r="B11" s="2544" t="s">
        <v>347</v>
      </c>
      <c r="C11" s="3322"/>
      <c r="D11" s="2545">
        <f>SUM(D10)</f>
        <v>1</v>
      </c>
      <c r="E11" s="2545">
        <f t="shared" ref="E11:T11" si="3">SUM(E10)</f>
        <v>1</v>
      </c>
      <c r="F11" s="2545">
        <f t="shared" si="3"/>
        <v>0</v>
      </c>
      <c r="G11" s="2545">
        <f t="shared" si="3"/>
        <v>0</v>
      </c>
      <c r="H11" s="2545">
        <f t="shared" si="3"/>
        <v>1</v>
      </c>
      <c r="I11" s="2545">
        <f t="shared" si="3"/>
        <v>1</v>
      </c>
      <c r="J11" s="2545">
        <f t="shared" si="3"/>
        <v>1</v>
      </c>
      <c r="K11" s="2545">
        <f t="shared" si="3"/>
        <v>1</v>
      </c>
      <c r="L11" s="2545">
        <f t="shared" si="3"/>
        <v>0</v>
      </c>
      <c r="M11" s="2545">
        <f t="shared" si="3"/>
        <v>0</v>
      </c>
      <c r="N11" s="2545">
        <f t="shared" si="3"/>
        <v>0</v>
      </c>
      <c r="O11" s="2545">
        <f t="shared" si="3"/>
        <v>0</v>
      </c>
      <c r="P11" s="2545">
        <f t="shared" si="3"/>
        <v>1</v>
      </c>
      <c r="Q11" s="2545">
        <f t="shared" si="3"/>
        <v>1</v>
      </c>
      <c r="R11" s="2545">
        <f t="shared" si="3"/>
        <v>0</v>
      </c>
      <c r="S11" s="2545">
        <f t="shared" si="3"/>
        <v>0</v>
      </c>
      <c r="T11" s="2545">
        <f t="shared" si="3"/>
        <v>1</v>
      </c>
    </row>
    <row r="12" spans="1:22" s="25" customFormat="1" ht="16.350000000000001" customHeight="1" thickTop="1" thickBot="1">
      <c r="B12" s="821" t="s">
        <v>517</v>
      </c>
      <c r="C12" s="1201"/>
      <c r="D12" s="1191"/>
      <c r="E12" s="1191"/>
      <c r="F12" s="1191"/>
      <c r="G12" s="1191"/>
      <c r="H12" s="1191"/>
      <c r="I12" s="1191"/>
      <c r="J12" s="1191"/>
      <c r="K12" s="1191"/>
      <c r="L12" s="1191"/>
      <c r="M12" s="1191"/>
      <c r="N12" s="1191"/>
      <c r="O12" s="1191"/>
      <c r="P12" s="1191"/>
      <c r="Q12" s="1192"/>
      <c r="R12" s="1191"/>
      <c r="S12" s="1191"/>
      <c r="T12" s="661"/>
      <c r="U12" s="47"/>
    </row>
    <row r="13" spans="1:22" s="318" customFormat="1" ht="16.350000000000001" customHeight="1">
      <c r="B13" s="3323" t="s">
        <v>518</v>
      </c>
      <c r="C13" s="2552" t="s">
        <v>519</v>
      </c>
      <c r="D13" s="2553">
        <v>1</v>
      </c>
      <c r="E13" s="2293"/>
      <c r="F13" s="3324"/>
      <c r="G13" s="3325"/>
      <c r="H13" s="3325">
        <v>1</v>
      </c>
      <c r="I13" s="3325"/>
      <c r="J13" s="2553"/>
      <c r="K13" s="2293"/>
      <c r="L13" s="3325">
        <v>1</v>
      </c>
      <c r="M13" s="3325"/>
      <c r="N13" s="3326"/>
      <c r="O13" s="2556"/>
      <c r="P13" s="2553">
        <v>1</v>
      </c>
      <c r="Q13" s="2293"/>
      <c r="R13" s="3320">
        <f t="shared" ref="R13:S25" si="4">IF($T13=1,"-",D13)</f>
        <v>1</v>
      </c>
      <c r="S13" s="2318">
        <f t="shared" si="4"/>
        <v>0</v>
      </c>
      <c r="T13" s="3321" t="str">
        <f t="shared" ref="T13:T25" si="5">IF(D13+E13=2,1,"-")</f>
        <v>-</v>
      </c>
      <c r="U13" s="820"/>
    </row>
    <row r="14" spans="1:22" s="318" customFormat="1" ht="16.350000000000001" customHeight="1">
      <c r="B14" s="3323" t="s">
        <v>520</v>
      </c>
      <c r="C14" s="2552" t="s">
        <v>521</v>
      </c>
      <c r="D14" s="2559">
        <v>1</v>
      </c>
      <c r="E14" s="3327"/>
      <c r="F14" s="3328">
        <v>1</v>
      </c>
      <c r="G14" s="3326"/>
      <c r="H14" s="3326"/>
      <c r="I14" s="3326"/>
      <c r="J14" s="2559"/>
      <c r="K14" s="3327"/>
      <c r="L14" s="3326">
        <v>1</v>
      </c>
      <c r="M14" s="3326"/>
      <c r="N14" s="3326"/>
      <c r="O14" s="2556"/>
      <c r="P14" s="2559">
        <v>1</v>
      </c>
      <c r="Q14" s="3327"/>
      <c r="R14" s="3320">
        <f t="shared" si="4"/>
        <v>1</v>
      </c>
      <c r="S14" s="2318">
        <f t="shared" si="4"/>
        <v>0</v>
      </c>
      <c r="T14" s="3321" t="str">
        <f t="shared" si="5"/>
        <v>-</v>
      </c>
      <c r="U14" s="820"/>
    </row>
    <row r="15" spans="1:22" s="318" customFormat="1" ht="16.350000000000001" customHeight="1">
      <c r="B15" s="3323" t="s">
        <v>522</v>
      </c>
      <c r="C15" s="2552" t="s">
        <v>523</v>
      </c>
      <c r="D15" s="2563">
        <v>1</v>
      </c>
      <c r="E15" s="2564"/>
      <c r="F15" s="2589"/>
      <c r="G15" s="2525"/>
      <c r="H15" s="2525">
        <v>1</v>
      </c>
      <c r="I15" s="2525"/>
      <c r="J15" s="2563"/>
      <c r="K15" s="2564"/>
      <c r="L15" s="2525">
        <v>1</v>
      </c>
      <c r="M15" s="2525"/>
      <c r="N15" s="2536"/>
      <c r="O15" s="2536"/>
      <c r="P15" s="2563">
        <v>1</v>
      </c>
      <c r="Q15" s="2564"/>
      <c r="R15" s="3320">
        <f t="shared" si="4"/>
        <v>1</v>
      </c>
      <c r="S15" s="2318">
        <f t="shared" si="4"/>
        <v>0</v>
      </c>
      <c r="T15" s="3321" t="str">
        <f t="shared" si="5"/>
        <v>-</v>
      </c>
      <c r="U15" s="820"/>
    </row>
    <row r="16" spans="1:22" s="318" customFormat="1" ht="16.350000000000001" customHeight="1" thickBot="1">
      <c r="B16" s="3323" t="s">
        <v>524</v>
      </c>
      <c r="C16" s="2552" t="s">
        <v>525</v>
      </c>
      <c r="D16" s="2563">
        <v>1</v>
      </c>
      <c r="E16" s="2564"/>
      <c r="F16" s="2589"/>
      <c r="G16" s="2525"/>
      <c r="H16" s="2525">
        <v>1</v>
      </c>
      <c r="I16" s="2525"/>
      <c r="J16" s="2563"/>
      <c r="K16" s="2564"/>
      <c r="L16" s="2525">
        <v>1</v>
      </c>
      <c r="M16" s="2525"/>
      <c r="N16" s="2536"/>
      <c r="O16" s="2536"/>
      <c r="P16" s="2563">
        <v>1</v>
      </c>
      <c r="Q16" s="2564"/>
      <c r="R16" s="3320">
        <f t="shared" si="4"/>
        <v>1</v>
      </c>
      <c r="S16" s="2318">
        <f t="shared" si="4"/>
        <v>0</v>
      </c>
      <c r="T16" s="3321" t="str">
        <f t="shared" si="5"/>
        <v>-</v>
      </c>
      <c r="U16" s="820"/>
    </row>
    <row r="17" spans="2:20" s="318" customFormat="1" ht="16.350000000000001" customHeight="1">
      <c r="B17" s="3323" t="s">
        <v>526</v>
      </c>
      <c r="C17" s="2552" t="s">
        <v>527</v>
      </c>
      <c r="D17" s="2559">
        <v>1</v>
      </c>
      <c r="E17" s="2560"/>
      <c r="F17" s="2561"/>
      <c r="G17" s="2556"/>
      <c r="H17" s="2556">
        <v>1</v>
      </c>
      <c r="I17" s="2556"/>
      <c r="J17" s="2559"/>
      <c r="K17" s="2560"/>
      <c r="L17" s="2556">
        <v>1</v>
      </c>
      <c r="M17" s="2556"/>
      <c r="N17" s="2556"/>
      <c r="O17" s="2556"/>
      <c r="P17" s="2559">
        <v>1</v>
      </c>
      <c r="Q17" s="2560"/>
      <c r="R17" s="1194">
        <f>IF($T17=1,"-",D17)</f>
        <v>1</v>
      </c>
      <c r="S17" s="660">
        <f>IF($T17=1,"-",E17)</f>
        <v>0</v>
      </c>
      <c r="T17" s="3321" t="str">
        <f>IF(D17+E17=2,1,"-")</f>
        <v>-</v>
      </c>
    </row>
    <row r="18" spans="2:20" s="318" customFormat="1" ht="16.350000000000001" customHeight="1">
      <c r="B18" s="3323" t="s">
        <v>528</v>
      </c>
      <c r="C18" s="2552" t="s">
        <v>529</v>
      </c>
      <c r="D18" s="2563">
        <v>1</v>
      </c>
      <c r="E18" s="2564"/>
      <c r="F18" s="2596"/>
      <c r="G18" s="2525"/>
      <c r="H18" s="2567">
        <v>1</v>
      </c>
      <c r="I18" s="2525"/>
      <c r="J18" s="2563"/>
      <c r="K18" s="2564"/>
      <c r="L18" s="2525">
        <v>1</v>
      </c>
      <c r="M18" s="2525"/>
      <c r="N18" s="2536"/>
      <c r="O18" s="2536"/>
      <c r="P18" s="2563">
        <v>1</v>
      </c>
      <c r="Q18" s="2564"/>
      <c r="R18" s="3320">
        <f t="shared" si="4"/>
        <v>1</v>
      </c>
      <c r="S18" s="2318">
        <f t="shared" si="4"/>
        <v>0</v>
      </c>
      <c r="T18" s="3321" t="str">
        <f t="shared" si="5"/>
        <v>-</v>
      </c>
    </row>
    <row r="19" spans="2:20" s="318" customFormat="1" ht="16.350000000000001" customHeight="1">
      <c r="B19" s="3323" t="s">
        <v>530</v>
      </c>
      <c r="C19" s="2552" t="s">
        <v>531</v>
      </c>
      <c r="D19" s="2563">
        <v>1</v>
      </c>
      <c r="E19" s="2564"/>
      <c r="F19" s="2589"/>
      <c r="G19" s="2525"/>
      <c r="H19" s="2525">
        <v>1</v>
      </c>
      <c r="I19" s="2525"/>
      <c r="J19" s="2563"/>
      <c r="K19" s="2564"/>
      <c r="L19" s="2525">
        <v>1</v>
      </c>
      <c r="M19" s="2525"/>
      <c r="N19" s="2536"/>
      <c r="O19" s="2536"/>
      <c r="P19" s="2563">
        <v>1</v>
      </c>
      <c r="Q19" s="2564"/>
      <c r="R19" s="3320">
        <f t="shared" si="4"/>
        <v>1</v>
      </c>
      <c r="S19" s="2318">
        <f t="shared" si="4"/>
        <v>0</v>
      </c>
      <c r="T19" s="3321" t="str">
        <f t="shared" si="5"/>
        <v>-</v>
      </c>
    </row>
    <row r="20" spans="2:20" s="570" customFormat="1" ht="14.85" customHeight="1">
      <c r="B20" s="3329" t="s">
        <v>532</v>
      </c>
      <c r="C20" s="2552" t="s">
        <v>533</v>
      </c>
      <c r="D20" s="2563"/>
      <c r="E20" s="2564">
        <v>1</v>
      </c>
      <c r="F20" s="2589"/>
      <c r="G20" s="2525">
        <v>1</v>
      </c>
      <c r="H20" s="2525"/>
      <c r="I20" s="2525"/>
      <c r="J20" s="2563"/>
      <c r="K20" s="2564">
        <v>1</v>
      </c>
      <c r="L20" s="3317"/>
      <c r="M20" s="3317"/>
      <c r="N20" s="2536"/>
      <c r="O20" s="2536"/>
      <c r="P20" s="2563"/>
      <c r="Q20" s="2564">
        <v>1</v>
      </c>
      <c r="R20" s="3330">
        <f t="shared" si="4"/>
        <v>0</v>
      </c>
      <c r="S20" s="2319">
        <f t="shared" si="4"/>
        <v>1</v>
      </c>
      <c r="T20" s="3331" t="str">
        <f t="shared" si="5"/>
        <v>-</v>
      </c>
    </row>
    <row r="21" spans="2:20" s="318" customFormat="1" ht="16.350000000000001" customHeight="1">
      <c r="B21" s="3323" t="s">
        <v>534</v>
      </c>
      <c r="C21" s="2552" t="s">
        <v>535</v>
      </c>
      <c r="D21" s="2563">
        <v>1</v>
      </c>
      <c r="E21" s="2564"/>
      <c r="F21" s="2589">
        <v>1</v>
      </c>
      <c r="G21" s="2525"/>
      <c r="H21" s="2525"/>
      <c r="I21" s="2525"/>
      <c r="J21" s="2563"/>
      <c r="K21" s="2564"/>
      <c r="L21" s="3317">
        <v>1</v>
      </c>
      <c r="M21" s="3317"/>
      <c r="N21" s="2536"/>
      <c r="O21" s="2536"/>
      <c r="P21" s="2563">
        <v>1</v>
      </c>
      <c r="Q21" s="2564"/>
      <c r="R21" s="3320">
        <f t="shared" si="4"/>
        <v>1</v>
      </c>
      <c r="S21" s="2318">
        <f t="shared" si="4"/>
        <v>0</v>
      </c>
      <c r="T21" s="3321" t="str">
        <f t="shared" si="5"/>
        <v>-</v>
      </c>
    </row>
    <row r="22" spans="2:20" s="570" customFormat="1" ht="14.85" customHeight="1">
      <c r="B22" s="3329" t="s">
        <v>536</v>
      </c>
      <c r="C22" s="2552" t="s">
        <v>537</v>
      </c>
      <c r="D22" s="2559"/>
      <c r="E22" s="2560">
        <v>1</v>
      </c>
      <c r="F22" s="2561"/>
      <c r="G22" s="2525"/>
      <c r="H22" s="2556"/>
      <c r="I22" s="2556">
        <v>1</v>
      </c>
      <c r="J22" s="2559"/>
      <c r="K22" s="2560"/>
      <c r="L22" s="3326"/>
      <c r="M22" s="3326">
        <v>1</v>
      </c>
      <c r="N22" s="2556"/>
      <c r="O22" s="2556"/>
      <c r="P22" s="2559"/>
      <c r="Q22" s="2560">
        <v>1</v>
      </c>
      <c r="R22" s="3330">
        <f t="shared" si="4"/>
        <v>0</v>
      </c>
      <c r="S22" s="2319">
        <f t="shared" si="4"/>
        <v>1</v>
      </c>
      <c r="T22" s="3331" t="str">
        <f t="shared" si="5"/>
        <v>-</v>
      </c>
    </row>
    <row r="23" spans="2:20" s="318" customFormat="1" ht="16.350000000000001" customHeight="1">
      <c r="B23" s="3323" t="s">
        <v>538</v>
      </c>
      <c r="C23" s="2552" t="s">
        <v>539</v>
      </c>
      <c r="D23" s="2559">
        <v>1</v>
      </c>
      <c r="E23" s="2560"/>
      <c r="F23" s="2561"/>
      <c r="G23" s="2525"/>
      <c r="H23" s="2556">
        <v>1</v>
      </c>
      <c r="I23" s="2556"/>
      <c r="J23" s="2559"/>
      <c r="K23" s="2560"/>
      <c r="L23" s="2556">
        <v>1</v>
      </c>
      <c r="M23" s="2556"/>
      <c r="N23" s="2556"/>
      <c r="O23" s="2556"/>
      <c r="P23" s="2559">
        <v>1</v>
      </c>
      <c r="Q23" s="2560"/>
      <c r="R23" s="3320">
        <f t="shared" si="4"/>
        <v>1</v>
      </c>
      <c r="S23" s="2318">
        <f t="shared" si="4"/>
        <v>0</v>
      </c>
      <c r="T23" s="3321" t="str">
        <f t="shared" si="5"/>
        <v>-</v>
      </c>
    </row>
    <row r="24" spans="2:20" s="570" customFormat="1" ht="14.85" customHeight="1">
      <c r="B24" s="3329" t="s">
        <v>540</v>
      </c>
      <c r="C24" s="2552" t="s">
        <v>541</v>
      </c>
      <c r="D24" s="2563">
        <v>1</v>
      </c>
      <c r="E24" s="2564"/>
      <c r="F24" s="2589"/>
      <c r="G24" s="2525"/>
      <c r="H24" s="2525">
        <v>1</v>
      </c>
      <c r="I24" s="2525"/>
      <c r="J24" s="2563"/>
      <c r="K24" s="2564"/>
      <c r="L24" s="3317"/>
      <c r="M24" s="3317"/>
      <c r="N24" s="2536"/>
      <c r="O24" s="2536"/>
      <c r="P24" s="2563">
        <v>1</v>
      </c>
      <c r="Q24" s="2564"/>
      <c r="R24" s="3330">
        <f t="shared" si="4"/>
        <v>1</v>
      </c>
      <c r="S24" s="2319">
        <f t="shared" si="4"/>
        <v>0</v>
      </c>
      <c r="T24" s="3331" t="str">
        <f t="shared" si="5"/>
        <v>-</v>
      </c>
    </row>
    <row r="25" spans="2:20" s="318" customFormat="1" ht="16.350000000000001" customHeight="1">
      <c r="B25" s="3323" t="s">
        <v>542</v>
      </c>
      <c r="C25" s="2552" t="s">
        <v>543</v>
      </c>
      <c r="D25" s="2563">
        <v>1</v>
      </c>
      <c r="E25" s="2564"/>
      <c r="F25" s="2596"/>
      <c r="G25" s="2525"/>
      <c r="H25" s="2567">
        <v>1</v>
      </c>
      <c r="I25" s="2525"/>
      <c r="J25" s="2563"/>
      <c r="K25" s="2564"/>
      <c r="L25" s="3317">
        <v>1</v>
      </c>
      <c r="M25" s="3317"/>
      <c r="N25" s="2536"/>
      <c r="O25" s="2536"/>
      <c r="P25" s="2563">
        <v>1</v>
      </c>
      <c r="Q25" s="2564"/>
      <c r="R25" s="3320">
        <f t="shared" si="4"/>
        <v>1</v>
      </c>
      <c r="S25" s="2318">
        <f t="shared" si="4"/>
        <v>0</v>
      </c>
      <c r="T25" s="3321" t="str">
        <f t="shared" si="5"/>
        <v>-</v>
      </c>
    </row>
    <row r="26" spans="2:20" s="410" customFormat="1" ht="15.6" customHeight="1" thickBot="1">
      <c r="B26" s="2544" t="s">
        <v>347</v>
      </c>
      <c r="C26" s="3322"/>
      <c r="D26" s="2545">
        <f>SUM(D13:D25)</f>
        <v>11</v>
      </c>
      <c r="E26" s="2546">
        <f t="shared" ref="E26:T26" si="6">SUM(E13:E25)</f>
        <v>2</v>
      </c>
      <c r="F26" s="2545">
        <f t="shared" si="6"/>
        <v>2</v>
      </c>
      <c r="G26" s="2547">
        <f t="shared" si="6"/>
        <v>1</v>
      </c>
      <c r="H26" s="2547">
        <f t="shared" si="6"/>
        <v>9</v>
      </c>
      <c r="I26" s="2547">
        <f t="shared" si="6"/>
        <v>1</v>
      </c>
      <c r="J26" s="2547">
        <f t="shared" si="6"/>
        <v>0</v>
      </c>
      <c r="K26" s="2547">
        <f t="shared" si="6"/>
        <v>1</v>
      </c>
      <c r="L26" s="2547">
        <f t="shared" si="6"/>
        <v>10</v>
      </c>
      <c r="M26" s="2547">
        <f t="shared" si="6"/>
        <v>1</v>
      </c>
      <c r="N26" s="2547">
        <f t="shared" si="6"/>
        <v>0</v>
      </c>
      <c r="O26" s="2547">
        <f t="shared" si="6"/>
        <v>0</v>
      </c>
      <c r="P26" s="2547">
        <f t="shared" si="6"/>
        <v>11</v>
      </c>
      <c r="Q26" s="2548">
        <f t="shared" si="6"/>
        <v>2</v>
      </c>
      <c r="R26" s="2972">
        <f t="shared" si="6"/>
        <v>11</v>
      </c>
      <c r="S26" s="3332">
        <f t="shared" si="6"/>
        <v>2</v>
      </c>
      <c r="T26" s="3333">
        <f t="shared" si="6"/>
        <v>0</v>
      </c>
    </row>
    <row r="27" spans="2:20" s="589" customFormat="1" ht="13.5" customHeight="1" thickTop="1" thickBot="1">
      <c r="B27" s="1199"/>
      <c r="D27" s="667"/>
      <c r="E27" s="667"/>
      <c r="F27" s="632">
        <f>D26+E26</f>
        <v>13</v>
      </c>
      <c r="G27" s="632"/>
      <c r="H27" s="632"/>
      <c r="I27" s="632"/>
      <c r="J27" s="632"/>
      <c r="K27" s="632"/>
      <c r="L27" s="632"/>
      <c r="M27" s="632">
        <f>L26+M26+K26+J26</f>
        <v>12</v>
      </c>
      <c r="N27" s="632"/>
      <c r="O27" s="632"/>
      <c r="P27" s="632"/>
      <c r="Q27" s="1119"/>
      <c r="R27" s="632">
        <f>R26+S26+T26</f>
        <v>13</v>
      </c>
      <c r="S27" s="632"/>
      <c r="T27" s="818"/>
    </row>
    <row r="28" spans="2:20" s="25" customFormat="1" ht="16.350000000000001" customHeight="1" thickBot="1">
      <c r="B28" s="1200" t="s">
        <v>544</v>
      </c>
      <c r="C28" s="1201"/>
      <c r="D28" s="1191"/>
      <c r="E28" s="1191"/>
      <c r="F28" s="1191"/>
      <c r="G28" s="1191"/>
      <c r="H28" s="1191"/>
      <c r="I28" s="1191"/>
      <c r="J28" s="1191"/>
      <c r="K28" s="1191"/>
      <c r="L28" s="1191"/>
      <c r="M28" s="1191"/>
      <c r="N28" s="1191"/>
      <c r="O28" s="1191"/>
      <c r="P28" s="1191"/>
      <c r="Q28" s="1192"/>
      <c r="R28" s="1191"/>
      <c r="S28" s="1191"/>
      <c r="T28" s="661"/>
    </row>
    <row r="29" spans="2:20" s="1501" customFormat="1" ht="14.85" customHeight="1">
      <c r="B29" s="3334" t="s">
        <v>545</v>
      </c>
      <c r="C29" s="3335" t="s">
        <v>546</v>
      </c>
      <c r="D29" s="3314"/>
      <c r="E29" s="3315">
        <v>1</v>
      </c>
      <c r="F29" s="3316"/>
      <c r="G29" s="3317"/>
      <c r="H29" s="3317"/>
      <c r="I29" s="3317">
        <v>1</v>
      </c>
      <c r="J29" s="3317"/>
      <c r="K29" s="3317">
        <v>1</v>
      </c>
      <c r="L29" s="3317"/>
      <c r="M29" s="3317"/>
      <c r="N29" s="3318"/>
      <c r="O29" s="3318"/>
      <c r="P29" s="3317"/>
      <c r="Q29" s="3319">
        <v>1</v>
      </c>
      <c r="R29" s="3336">
        <f>IF($T29=1,"-",D29)</f>
        <v>0</v>
      </c>
      <c r="S29" s="3337">
        <f>IF($T29=1,"-",E29)</f>
        <v>1</v>
      </c>
      <c r="T29" s="3338" t="str">
        <f>IF(D29+E29=2,1,"-")</f>
        <v>-</v>
      </c>
    </row>
    <row r="30" spans="2:20" s="1501" customFormat="1" ht="14.85" customHeight="1">
      <c r="B30" s="3339" t="s">
        <v>547</v>
      </c>
      <c r="C30" s="2217" t="s">
        <v>548</v>
      </c>
      <c r="D30" s="3340"/>
      <c r="E30" s="3341"/>
      <c r="F30" s="3342"/>
      <c r="G30" s="3343"/>
      <c r="H30" s="3343"/>
      <c r="I30" s="3343"/>
      <c r="J30" s="3343"/>
      <c r="K30" s="3343"/>
      <c r="L30" s="3343"/>
      <c r="M30" s="3343"/>
      <c r="N30" s="3344"/>
      <c r="O30" s="3344"/>
      <c r="P30" s="3343"/>
      <c r="Q30" s="3345"/>
      <c r="R30" s="3336">
        <f t="shared" ref="R30:R33" si="7">IF($T30=1,"-",D30)</f>
        <v>0</v>
      </c>
      <c r="S30" s="3337">
        <f t="shared" ref="S30:S33" si="8">IF($T30=1,"-",E30)</f>
        <v>0</v>
      </c>
      <c r="T30" s="3338" t="str">
        <f t="shared" ref="T30:T33" si="9">IF(D30+E30=2,1,"-")</f>
        <v>-</v>
      </c>
    </row>
    <row r="31" spans="2:20" s="1501" customFormat="1" ht="14.85" customHeight="1">
      <c r="B31" s="3339" t="s">
        <v>549</v>
      </c>
      <c r="C31" s="2217" t="s">
        <v>550</v>
      </c>
      <c r="D31" s="3340"/>
      <c r="E31" s="3341"/>
      <c r="F31" s="3342"/>
      <c r="G31" s="3343"/>
      <c r="H31" s="3343"/>
      <c r="I31" s="3343"/>
      <c r="J31" s="3343"/>
      <c r="K31" s="3343"/>
      <c r="L31" s="3343"/>
      <c r="M31" s="3343"/>
      <c r="N31" s="3344"/>
      <c r="O31" s="3344"/>
      <c r="P31" s="3343"/>
      <c r="Q31" s="3345"/>
      <c r="R31" s="3336">
        <f t="shared" si="7"/>
        <v>0</v>
      </c>
      <c r="S31" s="3337">
        <f t="shared" si="8"/>
        <v>0</v>
      </c>
      <c r="T31" s="3338" t="str">
        <f t="shared" si="9"/>
        <v>-</v>
      </c>
    </row>
    <row r="32" spans="2:20" s="1501" customFormat="1" ht="14.85" customHeight="1">
      <c r="B32" s="3339" t="s">
        <v>551</v>
      </c>
      <c r="C32" s="2217" t="s">
        <v>546</v>
      </c>
      <c r="D32" s="3340"/>
      <c r="E32" s="3341"/>
      <c r="F32" s="3342"/>
      <c r="G32" s="3343"/>
      <c r="H32" s="3343"/>
      <c r="I32" s="3343"/>
      <c r="J32" s="3343"/>
      <c r="K32" s="3343"/>
      <c r="L32" s="3343"/>
      <c r="M32" s="3343"/>
      <c r="N32" s="3344"/>
      <c r="O32" s="3344"/>
      <c r="P32" s="3343"/>
      <c r="Q32" s="3345"/>
      <c r="R32" s="3336">
        <f t="shared" si="7"/>
        <v>0</v>
      </c>
      <c r="S32" s="3337">
        <f t="shared" si="8"/>
        <v>0</v>
      </c>
      <c r="T32" s="3338" t="str">
        <f t="shared" si="9"/>
        <v>-</v>
      </c>
    </row>
    <row r="33" spans="1:20" s="1501" customFormat="1" ht="14.85" customHeight="1">
      <c r="B33" s="3339" t="s">
        <v>552</v>
      </c>
      <c r="C33" s="2217" t="s">
        <v>553</v>
      </c>
      <c r="D33" s="3340"/>
      <c r="E33" s="3341"/>
      <c r="F33" s="3342"/>
      <c r="G33" s="3343"/>
      <c r="H33" s="3343"/>
      <c r="I33" s="3343"/>
      <c r="J33" s="3343"/>
      <c r="K33" s="3343"/>
      <c r="L33" s="3343"/>
      <c r="M33" s="3343"/>
      <c r="N33" s="3344"/>
      <c r="O33" s="3344"/>
      <c r="P33" s="3343"/>
      <c r="Q33" s="3345"/>
      <c r="R33" s="3336">
        <f t="shared" si="7"/>
        <v>0</v>
      </c>
      <c r="S33" s="3337">
        <f t="shared" si="8"/>
        <v>0</v>
      </c>
      <c r="T33" s="3338" t="str">
        <f t="shared" si="9"/>
        <v>-</v>
      </c>
    </row>
    <row r="34" spans="1:20" s="410" customFormat="1" ht="13.5" customHeight="1" thickBot="1">
      <c r="B34" s="2544" t="s">
        <v>347</v>
      </c>
      <c r="C34" s="3322"/>
      <c r="D34" s="2545">
        <f>SUM(D30:D33)</f>
        <v>0</v>
      </c>
      <c r="E34" s="2546">
        <f>SUM(E29:E33)</f>
        <v>1</v>
      </c>
      <c r="F34" s="2545">
        <f>SUM(F29:F33)</f>
        <v>0</v>
      </c>
      <c r="G34" s="2547">
        <f t="shared" ref="G34:Q34" si="10">SUM(G29:G33)</f>
        <v>0</v>
      </c>
      <c r="H34" s="2547">
        <f t="shared" si="10"/>
        <v>0</v>
      </c>
      <c r="I34" s="2547">
        <f t="shared" si="10"/>
        <v>1</v>
      </c>
      <c r="J34" s="2547">
        <f t="shared" si="10"/>
        <v>0</v>
      </c>
      <c r="K34" s="2547">
        <f t="shared" si="10"/>
        <v>1</v>
      </c>
      <c r="L34" s="2547">
        <f t="shared" si="10"/>
        <v>0</v>
      </c>
      <c r="M34" s="2547">
        <f t="shared" si="10"/>
        <v>0</v>
      </c>
      <c r="N34" s="2547">
        <f t="shared" si="10"/>
        <v>0</v>
      </c>
      <c r="O34" s="2547">
        <f t="shared" si="10"/>
        <v>0</v>
      </c>
      <c r="P34" s="2547">
        <f t="shared" si="10"/>
        <v>0</v>
      </c>
      <c r="Q34" s="2547">
        <f t="shared" si="10"/>
        <v>1</v>
      </c>
      <c r="R34" s="2972">
        <f>SUM(R29:R33)</f>
        <v>0</v>
      </c>
      <c r="S34" s="2973">
        <f>SUM(S29)</f>
        <v>1</v>
      </c>
      <c r="T34" s="3333">
        <f>SUM(T29)</f>
        <v>0</v>
      </c>
    </row>
    <row r="35" spans="1:20" s="589" customFormat="1" ht="13.5" customHeight="1" thickTop="1" thickBot="1">
      <c r="B35" s="1199"/>
      <c r="D35" s="667"/>
      <c r="E35" s="667"/>
      <c r="F35" s="632">
        <f>D34+E34</f>
        <v>1</v>
      </c>
      <c r="G35" s="632"/>
      <c r="H35" s="632"/>
      <c r="I35" s="632"/>
      <c r="J35" s="632"/>
      <c r="K35" s="632"/>
      <c r="L35" s="632"/>
      <c r="M35" s="632">
        <f>L34+M34+K34+J34</f>
        <v>1</v>
      </c>
      <c r="N35" s="632"/>
      <c r="O35" s="632"/>
      <c r="P35" s="632"/>
      <c r="Q35" s="1119"/>
      <c r="R35" s="632">
        <f>R34+S34+T34</f>
        <v>1</v>
      </c>
      <c r="S35" s="632"/>
      <c r="T35" s="818"/>
    </row>
    <row r="36" spans="1:20" s="25" customFormat="1" ht="16.350000000000001" customHeight="1" thickBot="1">
      <c r="B36" s="1200" t="s">
        <v>554</v>
      </c>
      <c r="C36" s="1201"/>
      <c r="D36" s="1191"/>
      <c r="E36" s="1191"/>
      <c r="F36" s="1191"/>
      <c r="G36" s="1191"/>
      <c r="H36" s="1191"/>
      <c r="I36" s="1191"/>
      <c r="J36" s="1191"/>
      <c r="K36" s="1191"/>
      <c r="L36" s="1191"/>
      <c r="M36" s="1191"/>
      <c r="N36" s="1191"/>
      <c r="O36" s="1191"/>
      <c r="P36" s="1191"/>
      <c r="Q36" s="1192"/>
      <c r="R36" s="1191"/>
      <c r="S36" s="1191"/>
      <c r="T36" s="661"/>
    </row>
    <row r="37" spans="1:20" s="145" customFormat="1" ht="16.350000000000001" customHeight="1">
      <c r="B37" s="3323" t="s">
        <v>555</v>
      </c>
      <c r="C37" s="3100" t="s">
        <v>556</v>
      </c>
      <c r="D37" s="3314"/>
      <c r="E37" s="3315">
        <v>1</v>
      </c>
      <c r="F37" s="3316"/>
      <c r="G37" s="3317"/>
      <c r="H37" s="3317"/>
      <c r="I37" s="3317">
        <v>1</v>
      </c>
      <c r="J37" s="3317"/>
      <c r="K37" s="3317">
        <v>1</v>
      </c>
      <c r="L37" s="3317"/>
      <c r="M37" s="3317"/>
      <c r="N37" s="3318"/>
      <c r="O37" s="3318"/>
      <c r="P37" s="3317"/>
      <c r="Q37" s="3319">
        <v>1</v>
      </c>
      <c r="R37" s="1195">
        <f t="shared" ref="R37:S38" si="11">IF($T37=1,"-",D37)</f>
        <v>0</v>
      </c>
      <c r="S37" s="3346">
        <f t="shared" si="11"/>
        <v>1</v>
      </c>
      <c r="T37" s="3347" t="str">
        <f>IF(D37+E37=2,1,"-")</f>
        <v>-</v>
      </c>
    </row>
    <row r="38" spans="1:20" s="145" customFormat="1" ht="16.350000000000001" customHeight="1">
      <c r="B38" s="3323" t="s">
        <v>557</v>
      </c>
      <c r="C38" s="3100" t="s">
        <v>558</v>
      </c>
      <c r="D38" s="3314">
        <v>1</v>
      </c>
      <c r="E38" s="3315"/>
      <c r="F38" s="3316"/>
      <c r="G38" s="3317"/>
      <c r="H38" s="3317">
        <v>1</v>
      </c>
      <c r="I38" s="3317"/>
      <c r="J38" s="3317"/>
      <c r="K38" s="3317"/>
      <c r="L38" s="3317">
        <v>1</v>
      </c>
      <c r="M38" s="3317"/>
      <c r="N38" s="3318"/>
      <c r="O38" s="3318"/>
      <c r="P38" s="3317">
        <v>1</v>
      </c>
      <c r="Q38" s="3319"/>
      <c r="R38" s="1195">
        <f t="shared" si="11"/>
        <v>1</v>
      </c>
      <c r="S38" s="3346">
        <f t="shared" si="11"/>
        <v>0</v>
      </c>
      <c r="T38" s="3347" t="str">
        <f>IF(D38+E38=2,1,"-")</f>
        <v>-</v>
      </c>
    </row>
    <row r="39" spans="1:20" s="410" customFormat="1" ht="13.5" customHeight="1" thickBot="1">
      <c r="B39" s="2544" t="s">
        <v>347</v>
      </c>
      <c r="C39" s="3322"/>
      <c r="D39" s="2545">
        <f t="shared" ref="D39:T39" si="12">SUM(D37:D38)</f>
        <v>1</v>
      </c>
      <c r="E39" s="2546">
        <f t="shared" si="12"/>
        <v>1</v>
      </c>
      <c r="F39" s="2545">
        <f t="shared" si="12"/>
        <v>0</v>
      </c>
      <c r="G39" s="2547">
        <f t="shared" si="12"/>
        <v>0</v>
      </c>
      <c r="H39" s="2547">
        <f t="shared" si="12"/>
        <v>1</v>
      </c>
      <c r="I39" s="2547">
        <f t="shared" si="12"/>
        <v>1</v>
      </c>
      <c r="J39" s="2547">
        <f t="shared" si="12"/>
        <v>0</v>
      </c>
      <c r="K39" s="2547">
        <f t="shared" si="12"/>
        <v>1</v>
      </c>
      <c r="L39" s="2547">
        <f t="shared" si="12"/>
        <v>1</v>
      </c>
      <c r="M39" s="2547">
        <f t="shared" si="12"/>
        <v>0</v>
      </c>
      <c r="N39" s="2547">
        <f t="shared" si="12"/>
        <v>0</v>
      </c>
      <c r="O39" s="2547">
        <f t="shared" si="12"/>
        <v>0</v>
      </c>
      <c r="P39" s="2547">
        <f t="shared" si="12"/>
        <v>1</v>
      </c>
      <c r="Q39" s="2548">
        <f t="shared" si="12"/>
        <v>1</v>
      </c>
      <c r="R39" s="2972">
        <f t="shared" si="12"/>
        <v>1</v>
      </c>
      <c r="S39" s="3332">
        <f t="shared" si="12"/>
        <v>1</v>
      </c>
      <c r="T39" s="3333">
        <f t="shared" si="12"/>
        <v>0</v>
      </c>
    </row>
    <row r="40" spans="1:20" s="589" customFormat="1" ht="13.5" customHeight="1" thickTop="1" thickBot="1">
      <c r="B40" s="1199"/>
      <c r="D40" s="667"/>
      <c r="E40" s="667"/>
      <c r="F40" s="632">
        <f>D39+E39</f>
        <v>2</v>
      </c>
      <c r="G40" s="632"/>
      <c r="H40" s="632"/>
      <c r="I40" s="632"/>
      <c r="J40" s="632"/>
      <c r="K40" s="632"/>
      <c r="L40" s="632"/>
      <c r="M40" s="632">
        <f>L39+M39+K39+J39</f>
        <v>2</v>
      </c>
      <c r="N40" s="632"/>
      <c r="O40" s="632"/>
      <c r="P40" s="632"/>
      <c r="Q40" s="1119"/>
      <c r="R40" s="632">
        <f>R39+S39+T39</f>
        <v>2</v>
      </c>
      <c r="S40" s="632"/>
      <c r="T40" s="818"/>
    </row>
    <row r="41" spans="1:20" s="25" customFormat="1" ht="13.5" customHeight="1" thickBot="1">
      <c r="B41" s="1200" t="s">
        <v>559</v>
      </c>
      <c r="C41" s="1201"/>
      <c r="D41" s="1191"/>
      <c r="E41" s="1191"/>
      <c r="F41" s="1191"/>
      <c r="G41" s="1191"/>
      <c r="H41" s="1191"/>
      <c r="I41" s="1191"/>
      <c r="J41" s="1191"/>
      <c r="K41" s="1191"/>
      <c r="L41" s="1191"/>
      <c r="M41" s="1191"/>
      <c r="N41" s="1191"/>
      <c r="O41" s="1191"/>
      <c r="P41" s="1191"/>
      <c r="Q41" s="1192"/>
      <c r="R41" s="1191"/>
      <c r="S41" s="1191"/>
      <c r="T41" s="661"/>
    </row>
    <row r="42" spans="1:20" s="25" customFormat="1" ht="13.5" customHeight="1">
      <c r="B42" s="3323" t="s">
        <v>560</v>
      </c>
      <c r="C42" s="1045"/>
      <c r="D42" s="2563">
        <v>1</v>
      </c>
      <c r="E42" s="2260"/>
      <c r="F42" s="2554"/>
      <c r="G42" s="2555"/>
      <c r="H42" s="2524">
        <v>1</v>
      </c>
      <c r="I42" s="2555"/>
      <c r="J42" s="2563"/>
      <c r="K42" s="2260"/>
      <c r="L42" s="2553">
        <v>1</v>
      </c>
      <c r="M42" s="2260"/>
      <c r="N42" s="2556"/>
      <c r="O42" s="2556"/>
      <c r="P42" s="2563">
        <v>1</v>
      </c>
      <c r="Q42" s="2260"/>
      <c r="R42" s="3320">
        <f>IF($T42=1,"-",D42)</f>
        <v>1</v>
      </c>
      <c r="S42" s="3279">
        <f>IF($T42=1,"-",E42)</f>
        <v>0</v>
      </c>
      <c r="T42" s="3321" t="str">
        <f>IF(D42+E42=2,1,"-")</f>
        <v>-</v>
      </c>
    </row>
    <row r="43" spans="1:20" s="145" customFormat="1" ht="15" customHeight="1">
      <c r="A43" s="1706"/>
      <c r="B43" s="3323" t="s">
        <v>561</v>
      </c>
      <c r="C43" s="1045" t="s">
        <v>562</v>
      </c>
      <c r="D43" s="2563">
        <v>1</v>
      </c>
      <c r="E43" s="2260"/>
      <c r="F43" s="2554"/>
      <c r="G43" s="2555"/>
      <c r="H43" s="2524">
        <v>1</v>
      </c>
      <c r="I43" s="2555"/>
      <c r="J43" s="2563"/>
      <c r="K43" s="2260"/>
      <c r="L43" s="2553">
        <v>1</v>
      </c>
      <c r="M43" s="2260"/>
      <c r="N43" s="2556"/>
      <c r="O43" s="2556"/>
      <c r="P43" s="2563">
        <v>1</v>
      </c>
      <c r="Q43" s="2260"/>
      <c r="R43" s="3320">
        <f>IF($T43=1,"-",D43)</f>
        <v>1</v>
      </c>
      <c r="S43" s="3279">
        <f>IF($T43=1,"-",E43)</f>
        <v>0</v>
      </c>
      <c r="T43" s="3321" t="str">
        <f>IF(D43+E43=2,1,"-")</f>
        <v>-</v>
      </c>
    </row>
    <row r="44" spans="1:20" s="145" customFormat="1" ht="15" customHeight="1">
      <c r="A44" s="1706"/>
      <c r="B44" s="3323" t="s">
        <v>563</v>
      </c>
      <c r="C44" s="3348" t="s">
        <v>564</v>
      </c>
      <c r="D44" s="2563">
        <v>1</v>
      </c>
      <c r="E44" s="2560"/>
      <c r="F44" s="2561"/>
      <c r="G44" s="2556"/>
      <c r="H44" s="2525">
        <v>1</v>
      </c>
      <c r="I44" s="2556"/>
      <c r="J44" s="2563"/>
      <c r="K44" s="2560"/>
      <c r="L44" s="2559">
        <v>1</v>
      </c>
      <c r="M44" s="2560"/>
      <c r="N44" s="2556"/>
      <c r="O44" s="2556"/>
      <c r="P44" s="2563">
        <v>1</v>
      </c>
      <c r="Q44" s="2560"/>
      <c r="R44" s="3320">
        <f t="shared" ref="R44:S106" si="13">IF($T44=1,"-",D44)</f>
        <v>1</v>
      </c>
      <c r="S44" s="3279">
        <f t="shared" si="13"/>
        <v>0</v>
      </c>
      <c r="T44" s="3321" t="str">
        <f t="shared" ref="T44:T106" si="14">IF(D44+E44=2,1,"-")</f>
        <v>-</v>
      </c>
    </row>
    <row r="45" spans="1:20" s="145" customFormat="1" ht="15" customHeight="1">
      <c r="A45" s="1706"/>
      <c r="B45" s="3323" t="s">
        <v>565</v>
      </c>
      <c r="C45" s="3348" t="s">
        <v>566</v>
      </c>
      <c r="D45" s="2563">
        <v>1</v>
      </c>
      <c r="E45" s="2564"/>
      <c r="F45" s="2589"/>
      <c r="G45" s="2525"/>
      <c r="H45" s="2525">
        <v>1</v>
      </c>
      <c r="I45" s="2525"/>
      <c r="J45" s="2563"/>
      <c r="K45" s="2564"/>
      <c r="L45" s="2563">
        <v>1</v>
      </c>
      <c r="M45" s="2564"/>
      <c r="N45" s="2525"/>
      <c r="O45" s="2525"/>
      <c r="P45" s="2563">
        <v>1</v>
      </c>
      <c r="Q45" s="2564"/>
      <c r="R45" s="3320">
        <f t="shared" si="13"/>
        <v>1</v>
      </c>
      <c r="S45" s="3279">
        <f t="shared" si="13"/>
        <v>0</v>
      </c>
      <c r="T45" s="3321" t="str">
        <f t="shared" si="14"/>
        <v>-</v>
      </c>
    </row>
    <row r="46" spans="1:20" s="145" customFormat="1" ht="25.5">
      <c r="A46" s="1706"/>
      <c r="B46" s="3323" t="s">
        <v>567</v>
      </c>
      <c r="C46" s="3348" t="s">
        <v>566</v>
      </c>
      <c r="D46" s="2563">
        <v>1</v>
      </c>
      <c r="E46" s="2564">
        <v>1</v>
      </c>
      <c r="F46" s="2589"/>
      <c r="G46" s="2525"/>
      <c r="H46" s="2525">
        <v>1</v>
      </c>
      <c r="I46" s="2525">
        <v>1</v>
      </c>
      <c r="J46" s="2563"/>
      <c r="K46" s="2564"/>
      <c r="L46" s="2563">
        <v>1</v>
      </c>
      <c r="M46" s="2564">
        <v>1</v>
      </c>
      <c r="N46" s="2525"/>
      <c r="O46" s="2525"/>
      <c r="P46" s="2563">
        <v>1</v>
      </c>
      <c r="Q46" s="2564">
        <v>1</v>
      </c>
      <c r="R46" s="3320" t="str">
        <f t="shared" si="13"/>
        <v>-</v>
      </c>
      <c r="S46" s="3279" t="str">
        <f t="shared" si="13"/>
        <v>-</v>
      </c>
      <c r="T46" s="3321">
        <f t="shared" si="14"/>
        <v>1</v>
      </c>
    </row>
    <row r="47" spans="1:20" s="145" customFormat="1" ht="25.5">
      <c r="A47" s="1706"/>
      <c r="B47" s="3323" t="s">
        <v>568</v>
      </c>
      <c r="C47" s="3348" t="s">
        <v>569</v>
      </c>
      <c r="D47" s="2563">
        <v>1</v>
      </c>
      <c r="E47" s="2564"/>
      <c r="F47" s="2596"/>
      <c r="G47" s="2525"/>
      <c r="H47" s="2567">
        <v>1</v>
      </c>
      <c r="I47" s="2525"/>
      <c r="J47" s="2563"/>
      <c r="K47" s="2564"/>
      <c r="L47" s="2563">
        <v>1</v>
      </c>
      <c r="M47" s="2564"/>
      <c r="N47" s="2525"/>
      <c r="O47" s="2525"/>
      <c r="P47" s="2563">
        <v>1</v>
      </c>
      <c r="Q47" s="2564"/>
      <c r="R47" s="3320">
        <f t="shared" si="13"/>
        <v>1</v>
      </c>
      <c r="S47" s="3279">
        <f t="shared" si="13"/>
        <v>0</v>
      </c>
      <c r="T47" s="3321" t="str">
        <f t="shared" si="14"/>
        <v>-</v>
      </c>
    </row>
    <row r="48" spans="1:20" s="145" customFormat="1" ht="15" customHeight="1">
      <c r="A48" s="1706"/>
      <c r="B48" s="3323" t="s">
        <v>570</v>
      </c>
      <c r="C48" s="3348" t="s">
        <v>566</v>
      </c>
      <c r="D48" s="2563">
        <v>1</v>
      </c>
      <c r="E48" s="2564"/>
      <c r="F48" s="2589"/>
      <c r="G48" s="2525"/>
      <c r="H48" s="2525">
        <v>1</v>
      </c>
      <c r="I48" s="2525"/>
      <c r="J48" s="2563"/>
      <c r="K48" s="2564"/>
      <c r="L48" s="2563">
        <v>1</v>
      </c>
      <c r="M48" s="2564"/>
      <c r="N48" s="2525"/>
      <c r="O48" s="2525"/>
      <c r="P48" s="2563">
        <v>1</v>
      </c>
      <c r="Q48" s="2564"/>
      <c r="R48" s="3320">
        <f t="shared" si="13"/>
        <v>1</v>
      </c>
      <c r="S48" s="3279">
        <f t="shared" si="13"/>
        <v>0</v>
      </c>
      <c r="T48" s="3321" t="str">
        <f t="shared" si="14"/>
        <v>-</v>
      </c>
    </row>
    <row r="49" spans="1:20" s="145" customFormat="1" ht="15" customHeight="1">
      <c r="A49" s="1706"/>
      <c r="B49" s="3323" t="s">
        <v>571</v>
      </c>
      <c r="C49" s="3348" t="s">
        <v>572</v>
      </c>
      <c r="D49" s="2563">
        <v>1</v>
      </c>
      <c r="E49" s="2564"/>
      <c r="F49" s="2589"/>
      <c r="G49" s="2525"/>
      <c r="H49" s="2525">
        <v>1</v>
      </c>
      <c r="I49" s="2525"/>
      <c r="J49" s="2563"/>
      <c r="K49" s="2564"/>
      <c r="L49" s="2563">
        <v>1</v>
      </c>
      <c r="M49" s="2564"/>
      <c r="N49" s="2525"/>
      <c r="O49" s="2525"/>
      <c r="P49" s="2563">
        <v>1</v>
      </c>
      <c r="Q49" s="2564"/>
      <c r="R49" s="3320">
        <f t="shared" si="13"/>
        <v>1</v>
      </c>
      <c r="S49" s="3279">
        <f t="shared" si="13"/>
        <v>0</v>
      </c>
      <c r="T49" s="3321" t="str">
        <f t="shared" si="14"/>
        <v>-</v>
      </c>
    </row>
    <row r="50" spans="1:20" s="145" customFormat="1" ht="25.5">
      <c r="A50" s="1706"/>
      <c r="B50" s="3323" t="s">
        <v>573</v>
      </c>
      <c r="C50" s="3348" t="s">
        <v>574</v>
      </c>
      <c r="D50" s="2563">
        <v>1</v>
      </c>
      <c r="E50" s="2564"/>
      <c r="F50" s="2589"/>
      <c r="G50" s="2525"/>
      <c r="H50" s="2525">
        <v>1</v>
      </c>
      <c r="I50" s="2525"/>
      <c r="J50" s="2563"/>
      <c r="K50" s="2564"/>
      <c r="L50" s="2563">
        <v>1</v>
      </c>
      <c r="M50" s="2564"/>
      <c r="N50" s="2525"/>
      <c r="O50" s="2525"/>
      <c r="P50" s="2563">
        <v>1</v>
      </c>
      <c r="Q50" s="2564"/>
      <c r="R50" s="3320">
        <f t="shared" si="13"/>
        <v>1</v>
      </c>
      <c r="S50" s="3279">
        <f t="shared" si="13"/>
        <v>0</v>
      </c>
      <c r="T50" s="3321" t="str">
        <f t="shared" si="14"/>
        <v>-</v>
      </c>
    </row>
    <row r="51" spans="1:20" s="1501" customFormat="1" ht="25.5">
      <c r="A51" s="1706"/>
      <c r="B51" s="3329" t="s">
        <v>575</v>
      </c>
      <c r="C51" s="3349" t="s">
        <v>572</v>
      </c>
      <c r="D51" s="2559"/>
      <c r="E51" s="2564">
        <v>1</v>
      </c>
      <c r="F51" s="2561"/>
      <c r="G51" s="2525">
        <v>1</v>
      </c>
      <c r="H51" s="2556"/>
      <c r="I51" s="2556"/>
      <c r="J51" s="2559"/>
      <c r="K51" s="2564"/>
      <c r="L51" s="2559"/>
      <c r="M51" s="2560">
        <v>1</v>
      </c>
      <c r="N51" s="2556"/>
      <c r="O51" s="2556"/>
      <c r="P51" s="2559"/>
      <c r="Q51" s="2564">
        <v>1</v>
      </c>
      <c r="R51" s="3336">
        <f t="shared" si="13"/>
        <v>0</v>
      </c>
      <c r="S51" s="3337">
        <f t="shared" si="13"/>
        <v>1</v>
      </c>
      <c r="T51" s="3338" t="str">
        <f t="shared" si="14"/>
        <v>-</v>
      </c>
    </row>
    <row r="52" spans="1:20" s="1501" customFormat="1" ht="14.85" customHeight="1">
      <c r="A52" s="1706"/>
      <c r="B52" s="3329" t="s">
        <v>576</v>
      </c>
      <c r="C52" s="3349" t="s">
        <v>566</v>
      </c>
      <c r="D52" s="2563"/>
      <c r="E52" s="2564">
        <v>1</v>
      </c>
      <c r="F52" s="2589"/>
      <c r="G52" s="2525">
        <v>1</v>
      </c>
      <c r="H52" s="2525"/>
      <c r="I52" s="2525"/>
      <c r="J52" s="2563"/>
      <c r="K52" s="2564"/>
      <c r="L52" s="2563"/>
      <c r="M52" s="2564">
        <v>1</v>
      </c>
      <c r="N52" s="2525"/>
      <c r="O52" s="2525"/>
      <c r="P52" s="2563"/>
      <c r="Q52" s="2564">
        <v>1</v>
      </c>
      <c r="R52" s="3336">
        <f t="shared" si="13"/>
        <v>0</v>
      </c>
      <c r="S52" s="3337">
        <f t="shared" si="13"/>
        <v>1</v>
      </c>
      <c r="T52" s="3338" t="str">
        <f t="shared" si="14"/>
        <v>-</v>
      </c>
    </row>
    <row r="53" spans="1:20" s="145" customFormat="1" ht="15" customHeight="1">
      <c r="A53" s="1706"/>
      <c r="B53" s="3323" t="s">
        <v>577</v>
      </c>
      <c r="C53" s="3348" t="s">
        <v>578</v>
      </c>
      <c r="D53" s="2563">
        <v>1</v>
      </c>
      <c r="E53" s="2564"/>
      <c r="F53" s="2589"/>
      <c r="G53" s="2525"/>
      <c r="H53" s="2525">
        <v>1</v>
      </c>
      <c r="I53" s="2525"/>
      <c r="J53" s="2563"/>
      <c r="K53" s="2564"/>
      <c r="L53" s="2563">
        <v>1</v>
      </c>
      <c r="M53" s="2564"/>
      <c r="N53" s="2525"/>
      <c r="O53" s="2525"/>
      <c r="P53" s="2563">
        <v>1</v>
      </c>
      <c r="Q53" s="2564"/>
      <c r="R53" s="3320">
        <f t="shared" si="13"/>
        <v>1</v>
      </c>
      <c r="S53" s="3279">
        <f t="shared" si="13"/>
        <v>0</v>
      </c>
      <c r="T53" s="3321" t="str">
        <f t="shared" si="14"/>
        <v>-</v>
      </c>
    </row>
    <row r="54" spans="1:20" s="145" customFormat="1" ht="15" customHeight="1">
      <c r="A54" s="1706"/>
      <c r="B54" s="3323" t="s">
        <v>579</v>
      </c>
      <c r="C54" s="3348" t="s">
        <v>572</v>
      </c>
      <c r="D54" s="2563">
        <v>1</v>
      </c>
      <c r="E54" s="2564"/>
      <c r="F54" s="2596"/>
      <c r="G54" s="2525"/>
      <c r="H54" s="2567">
        <v>1</v>
      </c>
      <c r="I54" s="2525"/>
      <c r="J54" s="2563"/>
      <c r="K54" s="2564"/>
      <c r="L54" s="2563">
        <v>1</v>
      </c>
      <c r="M54" s="2564"/>
      <c r="N54" s="2525"/>
      <c r="O54" s="2525"/>
      <c r="P54" s="2563">
        <v>1</v>
      </c>
      <c r="Q54" s="2564"/>
      <c r="R54" s="3320">
        <f t="shared" si="13"/>
        <v>1</v>
      </c>
      <c r="S54" s="3279">
        <f t="shared" si="13"/>
        <v>0</v>
      </c>
      <c r="T54" s="3321" t="str">
        <f t="shared" si="14"/>
        <v>-</v>
      </c>
    </row>
    <row r="55" spans="1:20" s="145" customFormat="1" ht="15" customHeight="1">
      <c r="A55" s="1706"/>
      <c r="B55" s="3323" t="s">
        <v>580</v>
      </c>
      <c r="C55" s="3348" t="s">
        <v>578</v>
      </c>
      <c r="D55" s="2563">
        <v>1</v>
      </c>
      <c r="E55" s="2564"/>
      <c r="F55" s="2589"/>
      <c r="G55" s="2524"/>
      <c r="H55" s="2525">
        <v>1</v>
      </c>
      <c r="I55" s="2525"/>
      <c r="J55" s="2563"/>
      <c r="K55" s="2564"/>
      <c r="L55" s="2563">
        <v>1</v>
      </c>
      <c r="M55" s="2564"/>
      <c r="N55" s="2525"/>
      <c r="O55" s="2525"/>
      <c r="P55" s="2563">
        <v>1</v>
      </c>
      <c r="Q55" s="2564"/>
      <c r="R55" s="3320">
        <f t="shared" si="13"/>
        <v>1</v>
      </c>
      <c r="S55" s="3279">
        <f t="shared" si="13"/>
        <v>0</v>
      </c>
      <c r="T55" s="3321" t="str">
        <f t="shared" si="14"/>
        <v>-</v>
      </c>
    </row>
    <row r="56" spans="1:20" s="145" customFormat="1" ht="15" customHeight="1">
      <c r="A56" s="1706"/>
      <c r="B56" s="3323" t="s">
        <v>581</v>
      </c>
      <c r="C56" s="3348" t="s">
        <v>582</v>
      </c>
      <c r="D56" s="2563">
        <v>1</v>
      </c>
      <c r="E56" s="2564"/>
      <c r="F56" s="2589"/>
      <c r="G56" s="2525"/>
      <c r="H56" s="2525">
        <v>1</v>
      </c>
      <c r="I56" s="2525"/>
      <c r="J56" s="2563"/>
      <c r="K56" s="2564"/>
      <c r="L56" s="2563">
        <v>1</v>
      </c>
      <c r="M56" s="2564"/>
      <c r="N56" s="2525"/>
      <c r="O56" s="2525"/>
      <c r="P56" s="2563">
        <v>1</v>
      </c>
      <c r="Q56" s="2564"/>
      <c r="R56" s="3320">
        <f t="shared" si="13"/>
        <v>1</v>
      </c>
      <c r="S56" s="3279">
        <f t="shared" si="13"/>
        <v>0</v>
      </c>
      <c r="T56" s="3321" t="str">
        <f t="shared" si="14"/>
        <v>-</v>
      </c>
    </row>
    <row r="57" spans="1:20" s="145" customFormat="1" ht="15" customHeight="1">
      <c r="A57" s="1706"/>
      <c r="B57" s="3323" t="s">
        <v>583</v>
      </c>
      <c r="C57" s="3348" t="s">
        <v>572</v>
      </c>
      <c r="D57" s="2563">
        <v>1</v>
      </c>
      <c r="E57" s="2564"/>
      <c r="F57" s="2589"/>
      <c r="G57" s="2525"/>
      <c r="H57" s="2525">
        <v>1</v>
      </c>
      <c r="I57" s="2525"/>
      <c r="J57" s="2563"/>
      <c r="K57" s="2564"/>
      <c r="L57" s="2563">
        <v>1</v>
      </c>
      <c r="M57" s="2564"/>
      <c r="N57" s="2525"/>
      <c r="O57" s="2525"/>
      <c r="P57" s="2563">
        <v>1</v>
      </c>
      <c r="Q57" s="2564"/>
      <c r="R57" s="3320">
        <f t="shared" si="13"/>
        <v>1</v>
      </c>
      <c r="S57" s="3279">
        <f t="shared" si="13"/>
        <v>0</v>
      </c>
      <c r="T57" s="3321" t="str">
        <f t="shared" si="14"/>
        <v>-</v>
      </c>
    </row>
    <row r="58" spans="1:20" s="145" customFormat="1" ht="25.5">
      <c r="A58" s="1706"/>
      <c r="B58" s="3350" t="s">
        <v>584</v>
      </c>
      <c r="C58" s="3348" t="s">
        <v>574</v>
      </c>
      <c r="D58" s="2563">
        <v>1</v>
      </c>
      <c r="E58" s="2564">
        <v>1</v>
      </c>
      <c r="F58" s="2589"/>
      <c r="G58" s="2525"/>
      <c r="H58" s="2525">
        <v>1</v>
      </c>
      <c r="I58" s="2525">
        <v>1</v>
      </c>
      <c r="J58" s="2563"/>
      <c r="K58" s="2564"/>
      <c r="L58" s="2563">
        <v>1</v>
      </c>
      <c r="M58" s="2564">
        <v>1</v>
      </c>
      <c r="N58" s="2525"/>
      <c r="O58" s="2525"/>
      <c r="P58" s="2563">
        <v>1</v>
      </c>
      <c r="Q58" s="2564">
        <v>1</v>
      </c>
      <c r="R58" s="3320" t="str">
        <f t="shared" si="13"/>
        <v>-</v>
      </c>
      <c r="S58" s="3279" t="str">
        <f t="shared" si="13"/>
        <v>-</v>
      </c>
      <c r="T58" s="3321">
        <f t="shared" si="14"/>
        <v>1</v>
      </c>
    </row>
    <row r="59" spans="1:20" s="145" customFormat="1" ht="15" customHeight="1">
      <c r="A59" s="1706"/>
      <c r="B59" s="3350" t="s">
        <v>585</v>
      </c>
      <c r="C59" s="3348" t="s">
        <v>574</v>
      </c>
      <c r="D59" s="2563">
        <v>1</v>
      </c>
      <c r="E59" s="2564">
        <v>1</v>
      </c>
      <c r="F59" s="2589"/>
      <c r="G59" s="2525"/>
      <c r="H59" s="2525">
        <v>1</v>
      </c>
      <c r="I59" s="2525">
        <v>1</v>
      </c>
      <c r="J59" s="2563"/>
      <c r="K59" s="2564"/>
      <c r="L59" s="2563">
        <v>1</v>
      </c>
      <c r="M59" s="2564">
        <v>1</v>
      </c>
      <c r="N59" s="2525"/>
      <c r="O59" s="2525"/>
      <c r="P59" s="2563">
        <v>1</v>
      </c>
      <c r="Q59" s="2564">
        <v>1</v>
      </c>
      <c r="R59" s="3320" t="str">
        <f t="shared" si="13"/>
        <v>-</v>
      </c>
      <c r="S59" s="3279" t="str">
        <f t="shared" si="13"/>
        <v>-</v>
      </c>
      <c r="T59" s="3321">
        <f t="shared" si="14"/>
        <v>1</v>
      </c>
    </row>
    <row r="60" spans="1:20" s="145" customFormat="1" ht="15" customHeight="1">
      <c r="A60" s="1706"/>
      <c r="B60" s="3323" t="s">
        <v>586</v>
      </c>
      <c r="C60" s="3348" t="s">
        <v>572</v>
      </c>
      <c r="D60" s="2563">
        <v>1</v>
      </c>
      <c r="E60" s="2564"/>
      <c r="F60" s="2589"/>
      <c r="G60" s="2525"/>
      <c r="H60" s="2525">
        <v>1</v>
      </c>
      <c r="I60" s="2525"/>
      <c r="J60" s="2563"/>
      <c r="K60" s="2564"/>
      <c r="L60" s="2563">
        <v>1</v>
      </c>
      <c r="M60" s="2564"/>
      <c r="N60" s="2525"/>
      <c r="O60" s="2525"/>
      <c r="P60" s="2563">
        <v>1</v>
      </c>
      <c r="Q60" s="2564"/>
      <c r="R60" s="3320">
        <f t="shared" si="13"/>
        <v>1</v>
      </c>
      <c r="S60" s="3279">
        <f t="shared" si="13"/>
        <v>0</v>
      </c>
      <c r="T60" s="3321" t="str">
        <f t="shared" si="14"/>
        <v>-</v>
      </c>
    </row>
    <row r="61" spans="1:20" s="145" customFormat="1" ht="15" customHeight="1">
      <c r="A61" s="1706"/>
      <c r="B61" s="3323" t="s">
        <v>587</v>
      </c>
      <c r="C61" s="3348" t="s">
        <v>566</v>
      </c>
      <c r="D61" s="2563">
        <v>1</v>
      </c>
      <c r="E61" s="2564">
        <v>1</v>
      </c>
      <c r="F61" s="2589"/>
      <c r="G61" s="2525"/>
      <c r="H61" s="2525">
        <v>1</v>
      </c>
      <c r="I61" s="2525">
        <v>1</v>
      </c>
      <c r="J61" s="2563"/>
      <c r="K61" s="2564"/>
      <c r="L61" s="2563">
        <v>1</v>
      </c>
      <c r="M61" s="2564">
        <v>1</v>
      </c>
      <c r="N61" s="2525"/>
      <c r="O61" s="2525"/>
      <c r="P61" s="2563">
        <v>1</v>
      </c>
      <c r="Q61" s="2564">
        <v>1</v>
      </c>
      <c r="R61" s="3320" t="str">
        <f t="shared" si="13"/>
        <v>-</v>
      </c>
      <c r="S61" s="3279" t="str">
        <f t="shared" si="13"/>
        <v>-</v>
      </c>
      <c r="T61" s="3321">
        <f t="shared" si="14"/>
        <v>1</v>
      </c>
    </row>
    <row r="62" spans="1:20" s="531" customFormat="1" ht="25.5">
      <c r="A62" s="1706"/>
      <c r="B62" s="3350" t="s">
        <v>588</v>
      </c>
      <c r="C62" s="3348" t="s">
        <v>582</v>
      </c>
      <c r="D62" s="2563">
        <v>1</v>
      </c>
      <c r="E62" s="2564">
        <v>1</v>
      </c>
      <c r="F62" s="2589"/>
      <c r="G62" s="2525"/>
      <c r="H62" s="2525">
        <v>1</v>
      </c>
      <c r="I62" s="2525">
        <v>1</v>
      </c>
      <c r="J62" s="2563"/>
      <c r="K62" s="2564"/>
      <c r="L62" s="2563">
        <v>1</v>
      </c>
      <c r="M62" s="2564">
        <v>1</v>
      </c>
      <c r="N62" s="2525"/>
      <c r="O62" s="2525"/>
      <c r="P62" s="2563">
        <v>1</v>
      </c>
      <c r="Q62" s="2564">
        <v>1</v>
      </c>
      <c r="R62" s="3320" t="str">
        <f t="shared" si="13"/>
        <v>-</v>
      </c>
      <c r="S62" s="3279" t="str">
        <f t="shared" si="13"/>
        <v>-</v>
      </c>
      <c r="T62" s="3321">
        <f t="shared" si="14"/>
        <v>1</v>
      </c>
    </row>
    <row r="63" spans="1:20" s="145" customFormat="1" ht="15" customHeight="1">
      <c r="A63" s="1706"/>
      <c r="B63" s="3323" t="s">
        <v>589</v>
      </c>
      <c r="C63" s="3348" t="s">
        <v>566</v>
      </c>
      <c r="D63" s="2563">
        <v>1</v>
      </c>
      <c r="E63" s="2564"/>
      <c r="F63" s="2589"/>
      <c r="G63" s="2525"/>
      <c r="H63" s="2525">
        <v>1</v>
      </c>
      <c r="I63" s="2525"/>
      <c r="J63" s="2563"/>
      <c r="K63" s="2564"/>
      <c r="L63" s="2563">
        <v>1</v>
      </c>
      <c r="M63" s="2564"/>
      <c r="N63" s="2525"/>
      <c r="O63" s="2525"/>
      <c r="P63" s="2563">
        <v>1</v>
      </c>
      <c r="Q63" s="2564"/>
      <c r="R63" s="3320">
        <f t="shared" si="13"/>
        <v>1</v>
      </c>
      <c r="S63" s="3279">
        <f t="shared" si="13"/>
        <v>0</v>
      </c>
      <c r="T63" s="3321" t="str">
        <f t="shared" si="14"/>
        <v>-</v>
      </c>
    </row>
    <row r="64" spans="1:20" s="145" customFormat="1" ht="15" customHeight="1">
      <c r="A64" s="1706"/>
      <c r="B64" s="3323" t="s">
        <v>590</v>
      </c>
      <c r="C64" s="3348" t="s">
        <v>572</v>
      </c>
      <c r="D64" s="2563">
        <v>1</v>
      </c>
      <c r="E64" s="2564"/>
      <c r="F64" s="2589"/>
      <c r="G64" s="2525"/>
      <c r="H64" s="2525">
        <v>1</v>
      </c>
      <c r="I64" s="2525"/>
      <c r="J64" s="2563"/>
      <c r="K64" s="2564"/>
      <c r="L64" s="2563">
        <v>1</v>
      </c>
      <c r="M64" s="2564"/>
      <c r="N64" s="2525"/>
      <c r="O64" s="2525"/>
      <c r="P64" s="2563">
        <v>1</v>
      </c>
      <c r="Q64" s="2564"/>
      <c r="R64" s="3320">
        <f t="shared" si="13"/>
        <v>1</v>
      </c>
      <c r="S64" s="3279">
        <f t="shared" si="13"/>
        <v>0</v>
      </c>
      <c r="T64" s="3321" t="str">
        <f t="shared" si="14"/>
        <v>-</v>
      </c>
    </row>
    <row r="65" spans="1:20" s="145" customFormat="1" ht="15" customHeight="1">
      <c r="A65" s="1706"/>
      <c r="B65" s="3323" t="s">
        <v>591</v>
      </c>
      <c r="C65" s="3348" t="s">
        <v>566</v>
      </c>
      <c r="D65" s="2563">
        <v>1</v>
      </c>
      <c r="E65" s="2564"/>
      <c r="F65" s="2589"/>
      <c r="G65" s="2525"/>
      <c r="H65" s="2525">
        <v>1</v>
      </c>
      <c r="I65" s="2525"/>
      <c r="J65" s="2563"/>
      <c r="K65" s="2564"/>
      <c r="L65" s="2563">
        <v>1</v>
      </c>
      <c r="M65" s="2564"/>
      <c r="N65" s="2525"/>
      <c r="O65" s="2525"/>
      <c r="P65" s="2563">
        <v>1</v>
      </c>
      <c r="Q65" s="2564"/>
      <c r="R65" s="3320">
        <f t="shared" si="13"/>
        <v>1</v>
      </c>
      <c r="S65" s="3279">
        <f t="shared" si="13"/>
        <v>0</v>
      </c>
      <c r="T65" s="3321" t="str">
        <f t="shared" si="14"/>
        <v>-</v>
      </c>
    </row>
    <row r="66" spans="1:20" s="145" customFormat="1" ht="15" customHeight="1">
      <c r="A66" s="1706"/>
      <c r="B66" s="3323" t="s">
        <v>592</v>
      </c>
      <c r="C66" s="3348" t="s">
        <v>593</v>
      </c>
      <c r="D66" s="2563">
        <v>1</v>
      </c>
      <c r="E66" s="2564">
        <v>1</v>
      </c>
      <c r="F66" s="2589">
        <v>1</v>
      </c>
      <c r="G66" s="2525">
        <v>1</v>
      </c>
      <c r="H66" s="2525"/>
      <c r="I66" s="2525"/>
      <c r="J66" s="2563"/>
      <c r="K66" s="2564"/>
      <c r="L66" s="2563">
        <v>1</v>
      </c>
      <c r="M66" s="2564">
        <v>1</v>
      </c>
      <c r="N66" s="2525"/>
      <c r="O66" s="2525"/>
      <c r="P66" s="2563">
        <v>1</v>
      </c>
      <c r="Q66" s="2564">
        <v>1</v>
      </c>
      <c r="R66" s="3320" t="str">
        <f t="shared" si="13"/>
        <v>-</v>
      </c>
      <c r="S66" s="3279" t="str">
        <f t="shared" si="13"/>
        <v>-</v>
      </c>
      <c r="T66" s="3321">
        <f t="shared" si="14"/>
        <v>1</v>
      </c>
    </row>
    <row r="67" spans="1:20" s="145" customFormat="1" ht="15" customHeight="1">
      <c r="A67" s="1706"/>
      <c r="B67" s="3323" t="s">
        <v>594</v>
      </c>
      <c r="C67" s="3348" t="s">
        <v>582</v>
      </c>
      <c r="D67" s="2563">
        <v>1</v>
      </c>
      <c r="E67" s="2564">
        <v>1</v>
      </c>
      <c r="F67" s="2589"/>
      <c r="G67" s="2525"/>
      <c r="H67" s="2525">
        <v>1</v>
      </c>
      <c r="I67" s="2525">
        <v>1</v>
      </c>
      <c r="J67" s="2563"/>
      <c r="K67" s="2564"/>
      <c r="L67" s="2563">
        <v>1</v>
      </c>
      <c r="M67" s="2564">
        <v>1</v>
      </c>
      <c r="N67" s="2525"/>
      <c r="O67" s="2525"/>
      <c r="P67" s="2563">
        <v>1</v>
      </c>
      <c r="Q67" s="2564">
        <v>1</v>
      </c>
      <c r="R67" s="3320" t="str">
        <f t="shared" si="13"/>
        <v>-</v>
      </c>
      <c r="S67" s="3279" t="str">
        <f t="shared" si="13"/>
        <v>-</v>
      </c>
      <c r="T67" s="3321">
        <f t="shared" si="14"/>
        <v>1</v>
      </c>
    </row>
    <row r="68" spans="1:20" s="145" customFormat="1" ht="15" customHeight="1">
      <c r="A68" s="1706"/>
      <c r="B68" s="3323" t="s">
        <v>595</v>
      </c>
      <c r="C68" s="3348" t="s">
        <v>572</v>
      </c>
      <c r="D68" s="2563">
        <v>1</v>
      </c>
      <c r="E68" s="2564"/>
      <c r="F68" s="2589"/>
      <c r="G68" s="2525"/>
      <c r="H68" s="2525">
        <v>1</v>
      </c>
      <c r="I68" s="2525"/>
      <c r="J68" s="2563"/>
      <c r="K68" s="2564"/>
      <c r="L68" s="2563">
        <v>1</v>
      </c>
      <c r="M68" s="2564"/>
      <c r="N68" s="2525"/>
      <c r="O68" s="2525"/>
      <c r="P68" s="2563">
        <v>1</v>
      </c>
      <c r="Q68" s="2564"/>
      <c r="R68" s="3320">
        <f t="shared" si="13"/>
        <v>1</v>
      </c>
      <c r="S68" s="3279">
        <f t="shared" si="13"/>
        <v>0</v>
      </c>
      <c r="T68" s="3321" t="str">
        <f t="shared" si="14"/>
        <v>-</v>
      </c>
    </row>
    <row r="69" spans="1:20" s="145" customFormat="1" ht="15" customHeight="1">
      <c r="A69" s="1706"/>
      <c r="B69" s="3323" t="s">
        <v>596</v>
      </c>
      <c r="C69" s="3348" t="s">
        <v>572</v>
      </c>
      <c r="D69" s="2563">
        <v>1</v>
      </c>
      <c r="E69" s="2564"/>
      <c r="F69" s="2589"/>
      <c r="G69" s="2525"/>
      <c r="H69" s="2525">
        <v>1</v>
      </c>
      <c r="I69" s="2525"/>
      <c r="J69" s="2563"/>
      <c r="K69" s="2564"/>
      <c r="L69" s="2563">
        <v>1</v>
      </c>
      <c r="M69" s="2564"/>
      <c r="N69" s="2525"/>
      <c r="O69" s="2525"/>
      <c r="P69" s="2563">
        <v>1</v>
      </c>
      <c r="Q69" s="2564"/>
      <c r="R69" s="3320">
        <f t="shared" si="13"/>
        <v>1</v>
      </c>
      <c r="S69" s="3279">
        <f t="shared" si="13"/>
        <v>0</v>
      </c>
      <c r="T69" s="3321" t="str">
        <f t="shared" si="14"/>
        <v>-</v>
      </c>
    </row>
    <row r="70" spans="1:20" s="145" customFormat="1" ht="15" customHeight="1">
      <c r="A70" s="1706"/>
      <c r="B70" s="3323" t="s">
        <v>597</v>
      </c>
      <c r="C70" s="3348" t="s">
        <v>598</v>
      </c>
      <c r="D70" s="2563">
        <v>1</v>
      </c>
      <c r="E70" s="2564"/>
      <c r="F70" s="2589"/>
      <c r="G70" s="2525"/>
      <c r="H70" s="2525">
        <v>1</v>
      </c>
      <c r="I70" s="2525"/>
      <c r="J70" s="2563"/>
      <c r="K70" s="2564"/>
      <c r="L70" s="2563">
        <v>1</v>
      </c>
      <c r="M70" s="2564"/>
      <c r="N70" s="2525"/>
      <c r="O70" s="2525"/>
      <c r="P70" s="2563">
        <v>1</v>
      </c>
      <c r="Q70" s="2564"/>
      <c r="R70" s="3320">
        <f t="shared" ref="R70" si="15">IF($T70=1,"-",D70)</f>
        <v>1</v>
      </c>
      <c r="S70" s="3279">
        <f t="shared" ref="S70" si="16">IF($T70=1,"-",E70)</f>
        <v>0</v>
      </c>
      <c r="T70" s="3321" t="str">
        <f t="shared" ref="T70" si="17">IF(D70+E70=2,1,"-")</f>
        <v>-</v>
      </c>
    </row>
    <row r="71" spans="1:20" s="145" customFormat="1" ht="15" customHeight="1">
      <c r="A71" s="1706"/>
      <c r="B71" s="3323" t="s">
        <v>599</v>
      </c>
      <c r="C71" s="3348" t="s">
        <v>572</v>
      </c>
      <c r="D71" s="2563">
        <v>1</v>
      </c>
      <c r="E71" s="2564"/>
      <c r="F71" s="2589"/>
      <c r="G71" s="2525"/>
      <c r="H71" s="2525">
        <v>1</v>
      </c>
      <c r="I71" s="2525"/>
      <c r="J71" s="2563"/>
      <c r="K71" s="2564"/>
      <c r="L71" s="2563">
        <v>1</v>
      </c>
      <c r="M71" s="2564"/>
      <c r="N71" s="2525"/>
      <c r="O71" s="2525"/>
      <c r="P71" s="2563">
        <v>1</v>
      </c>
      <c r="Q71" s="2564"/>
      <c r="R71" s="3320">
        <f t="shared" si="13"/>
        <v>1</v>
      </c>
      <c r="S71" s="3279">
        <f t="shared" si="13"/>
        <v>0</v>
      </c>
      <c r="T71" s="3321" t="str">
        <f t="shared" si="14"/>
        <v>-</v>
      </c>
    </row>
    <row r="72" spans="1:20" s="145" customFormat="1" ht="15" customHeight="1">
      <c r="A72" s="1706"/>
      <c r="B72" s="3323" t="s">
        <v>600</v>
      </c>
      <c r="C72" s="3348" t="s">
        <v>572</v>
      </c>
      <c r="D72" s="2563">
        <v>1</v>
      </c>
      <c r="E72" s="2564"/>
      <c r="F72" s="2589"/>
      <c r="G72" s="2525"/>
      <c r="H72" s="2525">
        <v>1</v>
      </c>
      <c r="I72" s="2525"/>
      <c r="J72" s="2563"/>
      <c r="K72" s="2564"/>
      <c r="L72" s="2563">
        <v>1</v>
      </c>
      <c r="M72" s="2564"/>
      <c r="N72" s="2525"/>
      <c r="O72" s="2525"/>
      <c r="P72" s="2563">
        <v>1</v>
      </c>
      <c r="Q72" s="2564"/>
      <c r="R72" s="3320">
        <f t="shared" si="13"/>
        <v>1</v>
      </c>
      <c r="S72" s="3279">
        <f t="shared" si="13"/>
        <v>0</v>
      </c>
      <c r="T72" s="3321" t="str">
        <f t="shared" si="14"/>
        <v>-</v>
      </c>
    </row>
    <row r="73" spans="1:20" s="145" customFormat="1" ht="15" customHeight="1">
      <c r="A73" s="1706"/>
      <c r="B73" s="3350" t="s">
        <v>601</v>
      </c>
      <c r="C73" s="3348" t="s">
        <v>572</v>
      </c>
      <c r="D73" s="2563"/>
      <c r="E73" s="2564">
        <v>1</v>
      </c>
      <c r="F73" s="2589"/>
      <c r="G73" s="2525">
        <v>1</v>
      </c>
      <c r="H73" s="2525"/>
      <c r="I73" s="2525"/>
      <c r="J73" s="2563"/>
      <c r="K73" s="2564"/>
      <c r="L73" s="2563"/>
      <c r="M73" s="2564">
        <v>1</v>
      </c>
      <c r="N73" s="2525"/>
      <c r="O73" s="2525"/>
      <c r="P73" s="2563"/>
      <c r="Q73" s="2564">
        <v>1</v>
      </c>
      <c r="R73" s="3320">
        <f t="shared" ref="R73" si="18">IF($T73=1,"-",D73)</f>
        <v>0</v>
      </c>
      <c r="S73" s="3279">
        <f t="shared" ref="S73" si="19">IF($T73=1,"-",E73)</f>
        <v>1</v>
      </c>
      <c r="T73" s="3321" t="str">
        <f t="shared" ref="T73" si="20">IF(D73+E73=2,1,"-")</f>
        <v>-</v>
      </c>
    </row>
    <row r="74" spans="1:20" s="145" customFormat="1" ht="15" customHeight="1">
      <c r="A74" s="1706"/>
      <c r="B74" s="3323" t="s">
        <v>602</v>
      </c>
      <c r="C74" s="3348" t="s">
        <v>603</v>
      </c>
      <c r="D74" s="2563">
        <v>1</v>
      </c>
      <c r="E74" s="2564"/>
      <c r="F74" s="2589"/>
      <c r="G74" s="2525"/>
      <c r="H74" s="2525">
        <v>1</v>
      </c>
      <c r="I74" s="2525"/>
      <c r="J74" s="2563"/>
      <c r="K74" s="2564"/>
      <c r="L74" s="2563">
        <v>1</v>
      </c>
      <c r="M74" s="2564"/>
      <c r="N74" s="2525"/>
      <c r="O74" s="2525"/>
      <c r="P74" s="2563">
        <v>1</v>
      </c>
      <c r="Q74" s="2564"/>
      <c r="R74" s="3320">
        <f t="shared" si="13"/>
        <v>1</v>
      </c>
      <c r="S74" s="3279">
        <f t="shared" si="13"/>
        <v>0</v>
      </c>
      <c r="T74" s="3321" t="str">
        <f t="shared" si="14"/>
        <v>-</v>
      </c>
    </row>
    <row r="75" spans="1:20" s="145" customFormat="1" ht="25.5">
      <c r="A75" s="1706"/>
      <c r="B75" s="3323" t="s">
        <v>604</v>
      </c>
      <c r="C75" s="3348" t="s">
        <v>564</v>
      </c>
      <c r="D75" s="2563">
        <v>1</v>
      </c>
      <c r="E75" s="2564"/>
      <c r="F75" s="2589"/>
      <c r="G75" s="2525"/>
      <c r="H75" s="2525">
        <v>1</v>
      </c>
      <c r="I75" s="2525"/>
      <c r="J75" s="2563"/>
      <c r="K75" s="2564"/>
      <c r="L75" s="2563">
        <v>1</v>
      </c>
      <c r="M75" s="2564"/>
      <c r="N75" s="2525"/>
      <c r="O75" s="2525"/>
      <c r="P75" s="2563">
        <v>1</v>
      </c>
      <c r="Q75" s="2564"/>
      <c r="R75" s="3320">
        <f t="shared" si="13"/>
        <v>1</v>
      </c>
      <c r="S75" s="3279">
        <f t="shared" si="13"/>
        <v>0</v>
      </c>
      <c r="T75" s="3321" t="str">
        <f t="shared" si="14"/>
        <v>-</v>
      </c>
    </row>
    <row r="76" spans="1:20" s="145" customFormat="1" ht="15" customHeight="1">
      <c r="A76" s="1706"/>
      <c r="B76" s="3323" t="s">
        <v>605</v>
      </c>
      <c r="C76" s="3348" t="s">
        <v>572</v>
      </c>
      <c r="D76" s="2563">
        <v>1</v>
      </c>
      <c r="E76" s="2564"/>
      <c r="F76" s="2589"/>
      <c r="G76" s="2525"/>
      <c r="H76" s="2525">
        <v>1</v>
      </c>
      <c r="I76" s="2525"/>
      <c r="J76" s="2563"/>
      <c r="K76" s="2564"/>
      <c r="L76" s="2563">
        <v>1</v>
      </c>
      <c r="M76" s="2564"/>
      <c r="N76" s="2525"/>
      <c r="O76" s="2525"/>
      <c r="P76" s="2563">
        <v>1</v>
      </c>
      <c r="Q76" s="2564"/>
      <c r="R76" s="3320">
        <f t="shared" si="13"/>
        <v>1</v>
      </c>
      <c r="S76" s="3279">
        <f t="shared" si="13"/>
        <v>0</v>
      </c>
      <c r="T76" s="3321" t="str">
        <f t="shared" si="14"/>
        <v>-</v>
      </c>
    </row>
    <row r="77" spans="1:20" s="145" customFormat="1" ht="25.5">
      <c r="A77" s="1706"/>
      <c r="B77" s="3323" t="s">
        <v>606</v>
      </c>
      <c r="C77" s="3348" t="s">
        <v>572</v>
      </c>
      <c r="D77" s="2563">
        <v>1</v>
      </c>
      <c r="E77" s="2564"/>
      <c r="F77" s="2589"/>
      <c r="G77" s="2525"/>
      <c r="H77" s="2525">
        <v>1</v>
      </c>
      <c r="I77" s="2525"/>
      <c r="J77" s="2563"/>
      <c r="K77" s="2564"/>
      <c r="L77" s="2563">
        <v>1</v>
      </c>
      <c r="M77" s="2564"/>
      <c r="N77" s="2525"/>
      <c r="O77" s="2525"/>
      <c r="P77" s="2563">
        <v>1</v>
      </c>
      <c r="Q77" s="2564"/>
      <c r="R77" s="3320">
        <f t="shared" si="13"/>
        <v>1</v>
      </c>
      <c r="S77" s="3279">
        <f t="shared" si="13"/>
        <v>0</v>
      </c>
      <c r="T77" s="3321" t="str">
        <f t="shared" si="14"/>
        <v>-</v>
      </c>
    </row>
    <row r="78" spans="1:20" s="531" customFormat="1" ht="15" customHeight="1">
      <c r="A78" s="1706"/>
      <c r="B78" s="3350" t="s">
        <v>607</v>
      </c>
      <c r="C78" s="3348" t="s">
        <v>566</v>
      </c>
      <c r="D78" s="2563">
        <v>1</v>
      </c>
      <c r="E78" s="2564">
        <v>1</v>
      </c>
      <c r="F78" s="2589"/>
      <c r="G78" s="2525"/>
      <c r="H78" s="2525">
        <v>1</v>
      </c>
      <c r="I78" s="2525">
        <v>1</v>
      </c>
      <c r="J78" s="2563"/>
      <c r="K78" s="2564"/>
      <c r="L78" s="2563">
        <v>1</v>
      </c>
      <c r="M78" s="2564">
        <v>1</v>
      </c>
      <c r="N78" s="2525"/>
      <c r="O78" s="2525"/>
      <c r="P78" s="2563">
        <v>1</v>
      </c>
      <c r="Q78" s="2564">
        <v>1</v>
      </c>
      <c r="R78" s="3320" t="str">
        <f t="shared" si="13"/>
        <v>-</v>
      </c>
      <c r="S78" s="3279" t="str">
        <f t="shared" si="13"/>
        <v>-</v>
      </c>
      <c r="T78" s="3321">
        <f t="shared" si="14"/>
        <v>1</v>
      </c>
    </row>
    <row r="79" spans="1:20" s="1501" customFormat="1" ht="15" customHeight="1">
      <c r="A79" s="1706"/>
      <c r="B79" s="3329" t="s">
        <v>608</v>
      </c>
      <c r="C79" s="3349" t="s">
        <v>574</v>
      </c>
      <c r="D79" s="2563">
        <v>1</v>
      </c>
      <c r="E79" s="2564">
        <v>1</v>
      </c>
      <c r="F79" s="2589">
        <v>1</v>
      </c>
      <c r="G79" s="2525">
        <v>1</v>
      </c>
      <c r="H79" s="2525"/>
      <c r="I79" s="2525"/>
      <c r="J79" s="2563"/>
      <c r="K79" s="2564"/>
      <c r="L79" s="2563">
        <v>1</v>
      </c>
      <c r="M79" s="2564">
        <v>1</v>
      </c>
      <c r="N79" s="2525"/>
      <c r="O79" s="2525"/>
      <c r="P79" s="2563">
        <v>1</v>
      </c>
      <c r="Q79" s="2564">
        <v>1</v>
      </c>
      <c r="R79" s="3336" t="str">
        <f t="shared" si="13"/>
        <v>-</v>
      </c>
      <c r="S79" s="3337" t="str">
        <f t="shared" si="13"/>
        <v>-</v>
      </c>
      <c r="T79" s="3338">
        <f t="shared" si="14"/>
        <v>1</v>
      </c>
    </row>
    <row r="80" spans="1:20" s="145" customFormat="1" ht="15" customHeight="1">
      <c r="A80" s="1706"/>
      <c r="B80" s="3351" t="s">
        <v>609</v>
      </c>
      <c r="C80" s="3348" t="s">
        <v>572</v>
      </c>
      <c r="D80" s="2563"/>
      <c r="E80" s="2564">
        <v>1</v>
      </c>
      <c r="F80" s="2589"/>
      <c r="G80" s="2525"/>
      <c r="H80" s="2525"/>
      <c r="I80" s="2525">
        <v>1</v>
      </c>
      <c r="J80" s="2563"/>
      <c r="K80" s="2564"/>
      <c r="L80" s="2563"/>
      <c r="M80" s="2564">
        <v>1</v>
      </c>
      <c r="N80" s="2525"/>
      <c r="O80" s="2525"/>
      <c r="P80" s="2563"/>
      <c r="Q80" s="2564">
        <v>1</v>
      </c>
      <c r="R80" s="3320">
        <f t="shared" ref="R80" si="21">IF($T80=1,"-",D80)</f>
        <v>0</v>
      </c>
      <c r="S80" s="3279">
        <f t="shared" ref="S80" si="22">IF($T80=1,"-",E80)</f>
        <v>1</v>
      </c>
      <c r="T80" s="3321" t="str">
        <f t="shared" ref="T80" si="23">IF(D80+E80=2,1,"-")</f>
        <v>-</v>
      </c>
    </row>
    <row r="81" spans="1:20" s="145" customFormat="1" ht="15" customHeight="1">
      <c r="A81" s="1706"/>
      <c r="B81" s="3313" t="s">
        <v>610</v>
      </c>
      <c r="C81" s="3348" t="s">
        <v>572</v>
      </c>
      <c r="D81" s="2563">
        <v>1</v>
      </c>
      <c r="E81" s="2564"/>
      <c r="F81" s="2589"/>
      <c r="G81" s="2525"/>
      <c r="H81" s="2525">
        <v>1</v>
      </c>
      <c r="I81" s="2525"/>
      <c r="J81" s="2563"/>
      <c r="K81" s="2564"/>
      <c r="L81" s="2563">
        <v>1</v>
      </c>
      <c r="M81" s="2564"/>
      <c r="N81" s="2525"/>
      <c r="O81" s="2525"/>
      <c r="P81" s="2563">
        <v>1</v>
      </c>
      <c r="Q81" s="2564"/>
      <c r="R81" s="3320">
        <f t="shared" ref="R81" si="24">IF($T81=1,"-",D81)</f>
        <v>1</v>
      </c>
      <c r="S81" s="3279">
        <f t="shared" ref="S81" si="25">IF($T81=1,"-",E81)</f>
        <v>0</v>
      </c>
      <c r="T81" s="3321" t="str">
        <f t="shared" ref="T81" si="26">IF(D81+E81=2,1,"-")</f>
        <v>-</v>
      </c>
    </row>
    <row r="82" spans="1:20" s="145" customFormat="1" ht="25.5">
      <c r="A82" s="1706"/>
      <c r="B82" s="3323" t="s">
        <v>611</v>
      </c>
      <c r="C82" s="3348" t="s">
        <v>574</v>
      </c>
      <c r="D82" s="2563">
        <v>1</v>
      </c>
      <c r="E82" s="2564">
        <v>1</v>
      </c>
      <c r="F82" s="2589"/>
      <c r="G82" s="2525"/>
      <c r="H82" s="2525">
        <v>1</v>
      </c>
      <c r="I82" s="2525">
        <v>1</v>
      </c>
      <c r="J82" s="2563"/>
      <c r="K82" s="2564"/>
      <c r="L82" s="2563">
        <v>1</v>
      </c>
      <c r="M82" s="2564">
        <v>1</v>
      </c>
      <c r="N82" s="2525"/>
      <c r="O82" s="2525"/>
      <c r="P82" s="2563">
        <v>1</v>
      </c>
      <c r="Q82" s="2564">
        <v>1</v>
      </c>
      <c r="R82" s="3320" t="str">
        <f t="shared" si="13"/>
        <v>-</v>
      </c>
      <c r="S82" s="3279" t="str">
        <f t="shared" si="13"/>
        <v>-</v>
      </c>
      <c r="T82" s="3321">
        <f t="shared" si="14"/>
        <v>1</v>
      </c>
    </row>
    <row r="83" spans="1:20" s="145" customFormat="1" ht="15" customHeight="1">
      <c r="A83" s="1706"/>
      <c r="B83" s="3323" t="s">
        <v>612</v>
      </c>
      <c r="C83" s="3348" t="s">
        <v>582</v>
      </c>
      <c r="D83" s="2563">
        <v>1</v>
      </c>
      <c r="E83" s="2564"/>
      <c r="F83" s="2589"/>
      <c r="G83" s="2525"/>
      <c r="H83" s="2525">
        <v>1</v>
      </c>
      <c r="I83" s="2525"/>
      <c r="J83" s="2563"/>
      <c r="K83" s="2564"/>
      <c r="L83" s="2563">
        <v>1</v>
      </c>
      <c r="M83" s="2564"/>
      <c r="N83" s="2525"/>
      <c r="O83" s="2525"/>
      <c r="P83" s="2563">
        <v>1</v>
      </c>
      <c r="Q83" s="2564"/>
      <c r="R83" s="3320">
        <f t="shared" ref="R83" si="27">IF($T83=1,"-",D83)</f>
        <v>1</v>
      </c>
      <c r="S83" s="3279">
        <f t="shared" ref="S83" si="28">IF($T83=1,"-",E83)</f>
        <v>0</v>
      </c>
      <c r="T83" s="3321" t="str">
        <f t="shared" ref="T83" si="29">IF(D83+E83=2,1,"-")</f>
        <v>-</v>
      </c>
    </row>
    <row r="84" spans="1:20" s="145" customFormat="1" ht="15" customHeight="1">
      <c r="A84" s="1706"/>
      <c r="B84" s="3323" t="s">
        <v>613</v>
      </c>
      <c r="C84" s="3348" t="s">
        <v>582</v>
      </c>
      <c r="D84" s="2563">
        <v>1</v>
      </c>
      <c r="E84" s="2564"/>
      <c r="F84" s="2589"/>
      <c r="G84" s="2525"/>
      <c r="H84" s="2525">
        <v>1</v>
      </c>
      <c r="I84" s="2525"/>
      <c r="J84" s="2563"/>
      <c r="K84" s="2564"/>
      <c r="L84" s="2563">
        <v>1</v>
      </c>
      <c r="M84" s="2564"/>
      <c r="N84" s="2525"/>
      <c r="O84" s="2525"/>
      <c r="P84" s="2563">
        <v>1</v>
      </c>
      <c r="Q84" s="2564"/>
      <c r="R84" s="3320">
        <f t="shared" si="13"/>
        <v>1</v>
      </c>
      <c r="S84" s="3279">
        <f t="shared" si="13"/>
        <v>0</v>
      </c>
      <c r="T84" s="3321" t="str">
        <f t="shared" si="14"/>
        <v>-</v>
      </c>
    </row>
    <row r="85" spans="1:20" s="145" customFormat="1" ht="25.5">
      <c r="A85" s="1706"/>
      <c r="B85" s="3323" t="s">
        <v>614</v>
      </c>
      <c r="C85" s="3348" t="s">
        <v>615</v>
      </c>
      <c r="D85" s="2563">
        <v>1</v>
      </c>
      <c r="E85" s="2564"/>
      <c r="F85" s="2589"/>
      <c r="G85" s="2525"/>
      <c r="H85" s="2525">
        <v>1</v>
      </c>
      <c r="I85" s="2525"/>
      <c r="J85" s="2563"/>
      <c r="K85" s="2564"/>
      <c r="L85" s="2563">
        <v>1</v>
      </c>
      <c r="M85" s="2564"/>
      <c r="N85" s="2525"/>
      <c r="O85" s="2525"/>
      <c r="P85" s="2563">
        <v>1</v>
      </c>
      <c r="Q85" s="2564"/>
      <c r="R85" s="3320">
        <f t="shared" si="13"/>
        <v>1</v>
      </c>
      <c r="S85" s="3279">
        <f t="shared" si="13"/>
        <v>0</v>
      </c>
      <c r="T85" s="3321" t="str">
        <f t="shared" si="14"/>
        <v>-</v>
      </c>
    </row>
    <row r="86" spans="1:20" s="145" customFormat="1" ht="15" customHeight="1">
      <c r="A86" s="1706"/>
      <c r="B86" s="3323" t="s">
        <v>616</v>
      </c>
      <c r="C86" s="3348" t="s">
        <v>566</v>
      </c>
      <c r="D86" s="2563">
        <v>1</v>
      </c>
      <c r="E86" s="2564">
        <v>1</v>
      </c>
      <c r="F86" s="2589"/>
      <c r="G86" s="2525"/>
      <c r="H86" s="2525">
        <v>1</v>
      </c>
      <c r="I86" s="2525">
        <v>1</v>
      </c>
      <c r="J86" s="2563"/>
      <c r="K86" s="2564"/>
      <c r="L86" s="2563">
        <v>1</v>
      </c>
      <c r="M86" s="2564">
        <v>1</v>
      </c>
      <c r="N86" s="2525"/>
      <c r="O86" s="2525"/>
      <c r="P86" s="2563">
        <v>1</v>
      </c>
      <c r="Q86" s="2564">
        <v>1</v>
      </c>
      <c r="R86" s="3320" t="str">
        <f t="shared" si="13"/>
        <v>-</v>
      </c>
      <c r="S86" s="3279" t="str">
        <f t="shared" si="13"/>
        <v>-</v>
      </c>
      <c r="T86" s="3321">
        <f t="shared" si="14"/>
        <v>1</v>
      </c>
    </row>
    <row r="87" spans="1:20" s="145" customFormat="1" ht="15" customHeight="1">
      <c r="A87" s="1706"/>
      <c r="B87" s="3323" t="s">
        <v>617</v>
      </c>
      <c r="C87" s="3348" t="s">
        <v>582</v>
      </c>
      <c r="D87" s="2563">
        <v>1</v>
      </c>
      <c r="E87" s="2564"/>
      <c r="F87" s="2589"/>
      <c r="G87" s="2525"/>
      <c r="H87" s="2525">
        <v>1</v>
      </c>
      <c r="I87" s="2525"/>
      <c r="J87" s="2563"/>
      <c r="K87" s="2564"/>
      <c r="L87" s="2563">
        <v>1</v>
      </c>
      <c r="M87" s="2564"/>
      <c r="N87" s="2525"/>
      <c r="O87" s="2525"/>
      <c r="P87" s="2563">
        <v>1</v>
      </c>
      <c r="Q87" s="2564"/>
      <c r="R87" s="3320">
        <f t="shared" si="13"/>
        <v>1</v>
      </c>
      <c r="S87" s="3279">
        <f t="shared" si="13"/>
        <v>0</v>
      </c>
      <c r="T87" s="3321" t="str">
        <f t="shared" si="14"/>
        <v>-</v>
      </c>
    </row>
    <row r="88" spans="1:20" s="145" customFormat="1" ht="25.5">
      <c r="A88" s="1706"/>
      <c r="B88" s="3323" t="s">
        <v>618</v>
      </c>
      <c r="C88" s="3348" t="s">
        <v>582</v>
      </c>
      <c r="D88" s="2563">
        <v>1</v>
      </c>
      <c r="E88" s="2564"/>
      <c r="F88" s="2589"/>
      <c r="G88" s="2525"/>
      <c r="H88" s="2525">
        <v>1</v>
      </c>
      <c r="I88" s="2525"/>
      <c r="J88" s="2563"/>
      <c r="K88" s="2564"/>
      <c r="L88" s="2563">
        <v>1</v>
      </c>
      <c r="M88" s="2564"/>
      <c r="N88" s="2525"/>
      <c r="O88" s="2525"/>
      <c r="P88" s="2563">
        <v>1</v>
      </c>
      <c r="Q88" s="2564"/>
      <c r="R88" s="3320">
        <f t="shared" si="13"/>
        <v>1</v>
      </c>
      <c r="S88" s="3279">
        <f t="shared" si="13"/>
        <v>0</v>
      </c>
      <c r="T88" s="3321" t="str">
        <f t="shared" si="14"/>
        <v>-</v>
      </c>
    </row>
    <row r="89" spans="1:20" s="145" customFormat="1" ht="15" customHeight="1">
      <c r="A89" s="1706"/>
      <c r="B89" s="3323" t="s">
        <v>619</v>
      </c>
      <c r="C89" s="3348" t="s">
        <v>572</v>
      </c>
      <c r="D89" s="2563">
        <v>1</v>
      </c>
      <c r="E89" s="2564"/>
      <c r="F89" s="2589"/>
      <c r="G89" s="2525"/>
      <c r="H89" s="2525">
        <v>1</v>
      </c>
      <c r="I89" s="2525"/>
      <c r="J89" s="2563"/>
      <c r="K89" s="2564"/>
      <c r="L89" s="2563">
        <v>1</v>
      </c>
      <c r="M89" s="2564"/>
      <c r="N89" s="2525"/>
      <c r="O89" s="2525"/>
      <c r="P89" s="2563">
        <v>1</v>
      </c>
      <c r="Q89" s="2564"/>
      <c r="R89" s="3320">
        <f t="shared" si="13"/>
        <v>1</v>
      </c>
      <c r="S89" s="3279">
        <f t="shared" si="13"/>
        <v>0</v>
      </c>
      <c r="T89" s="3321" t="str">
        <f t="shared" si="14"/>
        <v>-</v>
      </c>
    </row>
    <row r="90" spans="1:20" s="145" customFormat="1" ht="15" customHeight="1">
      <c r="A90" s="1706"/>
      <c r="B90" s="3323" t="s">
        <v>620</v>
      </c>
      <c r="C90" s="3348" t="s">
        <v>566</v>
      </c>
      <c r="D90" s="2563">
        <v>1</v>
      </c>
      <c r="E90" s="2564"/>
      <c r="F90" s="2589"/>
      <c r="G90" s="2525"/>
      <c r="H90" s="2525">
        <v>1</v>
      </c>
      <c r="I90" s="2525"/>
      <c r="J90" s="2563"/>
      <c r="K90" s="2564"/>
      <c r="L90" s="2563">
        <v>1</v>
      </c>
      <c r="M90" s="2564"/>
      <c r="N90" s="2525"/>
      <c r="O90" s="2525"/>
      <c r="P90" s="2563">
        <v>1</v>
      </c>
      <c r="Q90" s="2564"/>
      <c r="R90" s="3320">
        <f t="shared" si="13"/>
        <v>1</v>
      </c>
      <c r="S90" s="3279">
        <f t="shared" si="13"/>
        <v>0</v>
      </c>
      <c r="T90" s="3321" t="str">
        <f t="shared" si="14"/>
        <v>-</v>
      </c>
    </row>
    <row r="91" spans="1:20" s="145" customFormat="1" ht="15" customHeight="1">
      <c r="A91" s="1706"/>
      <c r="B91" s="3323" t="s">
        <v>621</v>
      </c>
      <c r="C91" s="3348" t="s">
        <v>622</v>
      </c>
      <c r="D91" s="2563">
        <v>1</v>
      </c>
      <c r="E91" s="2564"/>
      <c r="F91" s="2589"/>
      <c r="G91" s="2525"/>
      <c r="H91" s="2525">
        <v>1</v>
      </c>
      <c r="I91" s="2525"/>
      <c r="J91" s="2563"/>
      <c r="K91" s="2564"/>
      <c r="L91" s="2563">
        <v>1</v>
      </c>
      <c r="M91" s="2564"/>
      <c r="N91" s="2525"/>
      <c r="O91" s="2525"/>
      <c r="P91" s="2563">
        <v>1</v>
      </c>
      <c r="Q91" s="2564"/>
      <c r="R91" s="3320">
        <f t="shared" si="13"/>
        <v>1</v>
      </c>
      <c r="S91" s="3279">
        <f t="shared" si="13"/>
        <v>0</v>
      </c>
      <c r="T91" s="3321" t="str">
        <f t="shared" si="14"/>
        <v>-</v>
      </c>
    </row>
    <row r="92" spans="1:20" s="145" customFormat="1" ht="15" customHeight="1">
      <c r="A92" s="1706"/>
      <c r="B92" s="3323" t="s">
        <v>623</v>
      </c>
      <c r="C92" s="3348" t="s">
        <v>572</v>
      </c>
      <c r="D92" s="2563">
        <v>1</v>
      </c>
      <c r="E92" s="2564"/>
      <c r="F92" s="2589"/>
      <c r="G92" s="2525"/>
      <c r="H92" s="2525">
        <v>1</v>
      </c>
      <c r="I92" s="2525"/>
      <c r="J92" s="2563"/>
      <c r="K92" s="2564"/>
      <c r="L92" s="2563">
        <v>1</v>
      </c>
      <c r="M92" s="2564"/>
      <c r="N92" s="2525"/>
      <c r="O92" s="2525"/>
      <c r="P92" s="2563">
        <v>1</v>
      </c>
      <c r="Q92" s="2564"/>
      <c r="R92" s="3320">
        <f t="shared" si="13"/>
        <v>1</v>
      </c>
      <c r="S92" s="3279">
        <f t="shared" si="13"/>
        <v>0</v>
      </c>
      <c r="T92" s="3321" t="str">
        <f t="shared" si="14"/>
        <v>-</v>
      </c>
    </row>
    <row r="93" spans="1:20" s="145" customFormat="1" ht="15" customHeight="1">
      <c r="A93" s="1706"/>
      <c r="B93" s="3323" t="s">
        <v>624</v>
      </c>
      <c r="C93" s="3348" t="s">
        <v>622</v>
      </c>
      <c r="D93" s="2563">
        <v>1</v>
      </c>
      <c r="E93" s="2564"/>
      <c r="F93" s="2589"/>
      <c r="G93" s="2525"/>
      <c r="H93" s="2525">
        <v>1</v>
      </c>
      <c r="I93" s="2525"/>
      <c r="J93" s="2563"/>
      <c r="K93" s="2564"/>
      <c r="L93" s="2563">
        <v>1</v>
      </c>
      <c r="M93" s="2564"/>
      <c r="N93" s="2525"/>
      <c r="O93" s="2525"/>
      <c r="P93" s="2563">
        <v>1</v>
      </c>
      <c r="Q93" s="2564"/>
      <c r="R93" s="3320">
        <f t="shared" si="13"/>
        <v>1</v>
      </c>
      <c r="S93" s="3279">
        <f t="shared" si="13"/>
        <v>0</v>
      </c>
      <c r="T93" s="3321" t="str">
        <f t="shared" si="14"/>
        <v>-</v>
      </c>
    </row>
    <row r="94" spans="1:20" s="145" customFormat="1" ht="15" customHeight="1">
      <c r="A94" s="1706"/>
      <c r="B94" s="3323" t="s">
        <v>625</v>
      </c>
      <c r="C94" s="3348" t="s">
        <v>572</v>
      </c>
      <c r="D94" s="2563">
        <v>1</v>
      </c>
      <c r="E94" s="2564"/>
      <c r="F94" s="2589"/>
      <c r="G94" s="2525"/>
      <c r="H94" s="2525">
        <v>1</v>
      </c>
      <c r="I94" s="2525"/>
      <c r="J94" s="2563"/>
      <c r="K94" s="2564"/>
      <c r="L94" s="2563">
        <v>1</v>
      </c>
      <c r="M94" s="2564"/>
      <c r="N94" s="2525"/>
      <c r="O94" s="2525"/>
      <c r="P94" s="2563">
        <v>1</v>
      </c>
      <c r="Q94" s="2564"/>
      <c r="R94" s="3320">
        <f t="shared" si="13"/>
        <v>1</v>
      </c>
      <c r="S94" s="3279">
        <f t="shared" si="13"/>
        <v>0</v>
      </c>
      <c r="T94" s="3321" t="str">
        <f t="shared" si="14"/>
        <v>-</v>
      </c>
    </row>
    <row r="95" spans="1:20" s="145" customFormat="1" ht="15" customHeight="1">
      <c r="A95" s="1706"/>
      <c r="B95" s="3352" t="s">
        <v>626</v>
      </c>
      <c r="C95" s="3348" t="s">
        <v>566</v>
      </c>
      <c r="D95" s="2563">
        <v>1</v>
      </c>
      <c r="E95" s="2564"/>
      <c r="F95" s="2589"/>
      <c r="G95" s="2525"/>
      <c r="H95" s="2525">
        <v>1</v>
      </c>
      <c r="I95" s="2525"/>
      <c r="J95" s="2563"/>
      <c r="K95" s="2564"/>
      <c r="L95" s="2563">
        <v>1</v>
      </c>
      <c r="M95" s="2564"/>
      <c r="N95" s="2525"/>
      <c r="O95" s="2525"/>
      <c r="P95" s="2563">
        <v>1</v>
      </c>
      <c r="Q95" s="2564"/>
      <c r="R95" s="3320">
        <f t="shared" si="13"/>
        <v>1</v>
      </c>
      <c r="S95" s="3279">
        <f t="shared" si="13"/>
        <v>0</v>
      </c>
      <c r="T95" s="3321" t="str">
        <f t="shared" si="14"/>
        <v>-</v>
      </c>
    </row>
    <row r="96" spans="1:20" s="145" customFormat="1" ht="25.5">
      <c r="A96" s="1706"/>
      <c r="B96" s="3323" t="s">
        <v>627</v>
      </c>
      <c r="C96" s="3348" t="s">
        <v>566</v>
      </c>
      <c r="D96" s="2563">
        <v>1</v>
      </c>
      <c r="E96" s="2564"/>
      <c r="F96" s="2589"/>
      <c r="G96" s="2525"/>
      <c r="H96" s="2525">
        <v>1</v>
      </c>
      <c r="I96" s="2525"/>
      <c r="J96" s="2563"/>
      <c r="K96" s="2564"/>
      <c r="L96" s="2563">
        <v>1</v>
      </c>
      <c r="M96" s="2564"/>
      <c r="N96" s="2525"/>
      <c r="O96" s="2525"/>
      <c r="P96" s="2563">
        <v>1</v>
      </c>
      <c r="Q96" s="2564"/>
      <c r="R96" s="3320">
        <f t="shared" si="13"/>
        <v>1</v>
      </c>
      <c r="S96" s="3279">
        <f t="shared" si="13"/>
        <v>0</v>
      </c>
      <c r="T96" s="3321" t="str">
        <f t="shared" si="14"/>
        <v>-</v>
      </c>
    </row>
    <row r="97" spans="1:20" s="145" customFormat="1" ht="15" customHeight="1">
      <c r="A97" s="1706"/>
      <c r="B97" s="3323" t="s">
        <v>628</v>
      </c>
      <c r="C97" s="3348" t="s">
        <v>566</v>
      </c>
      <c r="D97" s="2563">
        <v>1</v>
      </c>
      <c r="E97" s="2564"/>
      <c r="F97" s="2589"/>
      <c r="G97" s="2525"/>
      <c r="H97" s="2525">
        <v>1</v>
      </c>
      <c r="I97" s="2525"/>
      <c r="J97" s="2563"/>
      <c r="K97" s="2564"/>
      <c r="L97" s="2563">
        <v>1</v>
      </c>
      <c r="M97" s="2564"/>
      <c r="N97" s="2525"/>
      <c r="O97" s="2525"/>
      <c r="P97" s="2563">
        <v>1</v>
      </c>
      <c r="Q97" s="2564"/>
      <c r="R97" s="3320">
        <f t="shared" si="13"/>
        <v>1</v>
      </c>
      <c r="S97" s="3279">
        <f t="shared" si="13"/>
        <v>0</v>
      </c>
      <c r="T97" s="3321" t="str">
        <f t="shared" si="14"/>
        <v>-</v>
      </c>
    </row>
    <row r="98" spans="1:20" s="145" customFormat="1" ht="15" customHeight="1">
      <c r="A98" s="1706"/>
      <c r="B98" s="3323" t="s">
        <v>629</v>
      </c>
      <c r="C98" s="3348" t="s">
        <v>569</v>
      </c>
      <c r="D98" s="2563">
        <v>1</v>
      </c>
      <c r="E98" s="2564"/>
      <c r="F98" s="2589"/>
      <c r="G98" s="2525"/>
      <c r="H98" s="2525">
        <v>1</v>
      </c>
      <c r="I98" s="2525"/>
      <c r="J98" s="2563"/>
      <c r="K98" s="2564"/>
      <c r="L98" s="2563">
        <v>1</v>
      </c>
      <c r="M98" s="2564"/>
      <c r="N98" s="2525"/>
      <c r="O98" s="2525"/>
      <c r="P98" s="2563">
        <v>1</v>
      </c>
      <c r="Q98" s="2564"/>
      <c r="R98" s="3320">
        <f t="shared" si="13"/>
        <v>1</v>
      </c>
      <c r="S98" s="3279">
        <f t="shared" si="13"/>
        <v>0</v>
      </c>
      <c r="T98" s="3321" t="str">
        <f t="shared" si="14"/>
        <v>-</v>
      </c>
    </row>
    <row r="99" spans="1:20" s="145" customFormat="1" ht="15" customHeight="1">
      <c r="A99" s="1706"/>
      <c r="B99" s="3323" t="s">
        <v>630</v>
      </c>
      <c r="C99" s="3348"/>
      <c r="D99" s="2563">
        <v>1</v>
      </c>
      <c r="E99" s="2564"/>
      <c r="F99" s="2589"/>
      <c r="G99" s="2525"/>
      <c r="H99" s="2525">
        <v>1</v>
      </c>
      <c r="I99" s="2525"/>
      <c r="J99" s="2563"/>
      <c r="K99" s="2564"/>
      <c r="L99" s="2563">
        <v>1</v>
      </c>
      <c r="M99" s="2564"/>
      <c r="N99" s="2525"/>
      <c r="O99" s="2525"/>
      <c r="P99" s="2563">
        <v>1</v>
      </c>
      <c r="Q99" s="2564"/>
      <c r="R99" s="3320">
        <f t="shared" ref="R99" si="30">IF($T99=1,"-",D99)</f>
        <v>1</v>
      </c>
      <c r="S99" s="3279">
        <f t="shared" ref="S99" si="31">IF($T99=1,"-",E99)</f>
        <v>0</v>
      </c>
      <c r="T99" s="3321" t="str">
        <f t="shared" ref="T99" si="32">IF(D99+E99=2,1,"-")</f>
        <v>-</v>
      </c>
    </row>
    <row r="100" spans="1:20" s="145" customFormat="1" ht="25.5">
      <c r="A100" s="1706"/>
      <c r="B100" s="3353" t="s">
        <v>631</v>
      </c>
      <c r="C100" s="3354" t="s">
        <v>569</v>
      </c>
      <c r="D100" s="3004">
        <v>1</v>
      </c>
      <c r="E100" s="3097">
        <v>1</v>
      </c>
      <c r="F100" s="3355">
        <v>1</v>
      </c>
      <c r="G100" s="3356">
        <v>1</v>
      </c>
      <c r="H100" s="3356"/>
      <c r="I100" s="3356"/>
      <c r="J100" s="3004"/>
      <c r="K100" s="3097"/>
      <c r="L100" s="3004">
        <v>1</v>
      </c>
      <c r="M100" s="3097">
        <v>1</v>
      </c>
      <c r="N100" s="3356"/>
      <c r="O100" s="3356"/>
      <c r="P100" s="3004">
        <v>1</v>
      </c>
      <c r="Q100" s="3097">
        <v>1</v>
      </c>
      <c r="R100" s="3254" t="str">
        <f t="shared" si="13"/>
        <v>-</v>
      </c>
      <c r="S100" s="3357" t="str">
        <f t="shared" si="13"/>
        <v>-</v>
      </c>
      <c r="T100" s="3358">
        <f t="shared" si="14"/>
        <v>1</v>
      </c>
    </row>
    <row r="101" spans="1:20" s="145" customFormat="1" ht="15" customHeight="1">
      <c r="A101" s="1706"/>
      <c r="B101" s="3323" t="s">
        <v>632</v>
      </c>
      <c r="C101" s="3348" t="s">
        <v>582</v>
      </c>
      <c r="D101" s="2563">
        <v>1</v>
      </c>
      <c r="E101" s="2564"/>
      <c r="F101" s="2589"/>
      <c r="G101" s="2525"/>
      <c r="H101" s="2525">
        <v>1</v>
      </c>
      <c r="I101" s="2525"/>
      <c r="J101" s="2563"/>
      <c r="K101" s="2564"/>
      <c r="L101" s="2563">
        <v>1</v>
      </c>
      <c r="M101" s="2564"/>
      <c r="N101" s="2525"/>
      <c r="O101" s="2525"/>
      <c r="P101" s="2563">
        <v>1</v>
      </c>
      <c r="Q101" s="2564"/>
      <c r="R101" s="3320">
        <f t="shared" si="13"/>
        <v>1</v>
      </c>
      <c r="S101" s="3279">
        <f t="shared" si="13"/>
        <v>0</v>
      </c>
      <c r="T101" s="3321" t="str">
        <f t="shared" si="14"/>
        <v>-</v>
      </c>
    </row>
    <row r="102" spans="1:20" s="145" customFormat="1" ht="15" customHeight="1">
      <c r="A102" s="1706"/>
      <c r="B102" s="3323" t="s">
        <v>633</v>
      </c>
      <c r="C102" s="3348" t="s">
        <v>574</v>
      </c>
      <c r="D102" s="2563">
        <v>1</v>
      </c>
      <c r="E102" s="2564"/>
      <c r="F102" s="2589"/>
      <c r="G102" s="2525"/>
      <c r="H102" s="2525">
        <v>1</v>
      </c>
      <c r="I102" s="2525"/>
      <c r="J102" s="2563"/>
      <c r="K102" s="2564"/>
      <c r="L102" s="2563">
        <v>1</v>
      </c>
      <c r="M102" s="2564"/>
      <c r="N102" s="2525"/>
      <c r="O102" s="2525"/>
      <c r="P102" s="2563">
        <v>1</v>
      </c>
      <c r="Q102" s="2564"/>
      <c r="R102" s="3320">
        <f t="shared" si="13"/>
        <v>1</v>
      </c>
      <c r="S102" s="3279">
        <f t="shared" si="13"/>
        <v>0</v>
      </c>
      <c r="T102" s="3321" t="str">
        <f t="shared" si="14"/>
        <v>-</v>
      </c>
    </row>
    <row r="103" spans="1:20" s="145" customFormat="1" ht="15" customHeight="1">
      <c r="A103" s="1706"/>
      <c r="B103" s="3323" t="s">
        <v>634</v>
      </c>
      <c r="C103" s="3348" t="s">
        <v>572</v>
      </c>
      <c r="D103" s="2563">
        <v>1</v>
      </c>
      <c r="E103" s="2564"/>
      <c r="F103" s="2589"/>
      <c r="G103" s="2525"/>
      <c r="H103" s="2525">
        <v>1</v>
      </c>
      <c r="I103" s="2525"/>
      <c r="J103" s="2563"/>
      <c r="K103" s="2564"/>
      <c r="L103" s="2563">
        <v>1</v>
      </c>
      <c r="M103" s="2564"/>
      <c r="N103" s="2525"/>
      <c r="O103" s="2525"/>
      <c r="P103" s="2563">
        <v>1</v>
      </c>
      <c r="Q103" s="2564"/>
      <c r="R103" s="3320">
        <f t="shared" si="13"/>
        <v>1</v>
      </c>
      <c r="S103" s="3279">
        <f t="shared" si="13"/>
        <v>0</v>
      </c>
      <c r="T103" s="3321" t="str">
        <f t="shared" si="14"/>
        <v>-</v>
      </c>
    </row>
    <row r="104" spans="1:20" s="145" customFormat="1" ht="15" customHeight="1">
      <c r="A104" s="1706"/>
      <c r="B104" s="3359" t="s">
        <v>635</v>
      </c>
      <c r="C104" s="3348" t="s">
        <v>572</v>
      </c>
      <c r="D104" s="2563"/>
      <c r="E104" s="2564">
        <v>1</v>
      </c>
      <c r="F104" s="2589"/>
      <c r="G104" s="2525"/>
      <c r="H104" s="2525"/>
      <c r="I104" s="2525">
        <v>1</v>
      </c>
      <c r="J104" s="2563"/>
      <c r="K104" s="2564"/>
      <c r="L104" s="2563"/>
      <c r="M104" s="2564">
        <v>1</v>
      </c>
      <c r="N104" s="2525"/>
      <c r="O104" s="2525"/>
      <c r="P104" s="2563"/>
      <c r="Q104" s="2564">
        <v>1</v>
      </c>
      <c r="R104" s="3320">
        <f t="shared" ref="R104" si="33">IF($T104=1,"-",D104)</f>
        <v>0</v>
      </c>
      <c r="S104" s="3279">
        <f t="shared" ref="S104" si="34">IF($T104=1,"-",E104)</f>
        <v>1</v>
      </c>
      <c r="T104" s="3321" t="str">
        <f t="shared" ref="T104" si="35">IF(D104+E104=2,1,"-")</f>
        <v>-</v>
      </c>
    </row>
    <row r="105" spans="1:20" s="145" customFormat="1" ht="15" customHeight="1">
      <c r="A105" s="1706"/>
      <c r="B105" s="3323" t="s">
        <v>636</v>
      </c>
      <c r="C105" s="3348" t="s">
        <v>578</v>
      </c>
      <c r="D105" s="2563">
        <v>1</v>
      </c>
      <c r="E105" s="2564"/>
      <c r="F105" s="2589"/>
      <c r="G105" s="2525"/>
      <c r="H105" s="2525">
        <v>1</v>
      </c>
      <c r="I105" s="2525"/>
      <c r="J105" s="2563"/>
      <c r="K105" s="2564"/>
      <c r="L105" s="2563">
        <v>1</v>
      </c>
      <c r="M105" s="2564"/>
      <c r="N105" s="2525"/>
      <c r="O105" s="2525"/>
      <c r="P105" s="2563">
        <v>1</v>
      </c>
      <c r="Q105" s="2564"/>
      <c r="R105" s="3320">
        <f t="shared" si="13"/>
        <v>1</v>
      </c>
      <c r="S105" s="3279">
        <f t="shared" si="13"/>
        <v>0</v>
      </c>
      <c r="T105" s="3321" t="str">
        <f t="shared" si="14"/>
        <v>-</v>
      </c>
    </row>
    <row r="106" spans="1:20" s="145" customFormat="1" ht="25.5">
      <c r="A106" s="1706"/>
      <c r="B106" s="3323" t="s">
        <v>637</v>
      </c>
      <c r="C106" s="3348" t="s">
        <v>578</v>
      </c>
      <c r="D106" s="2563">
        <v>1</v>
      </c>
      <c r="E106" s="2564"/>
      <c r="F106" s="2589"/>
      <c r="G106" s="2525"/>
      <c r="H106" s="2525">
        <v>1</v>
      </c>
      <c r="I106" s="2525"/>
      <c r="J106" s="2563"/>
      <c r="K106" s="2564"/>
      <c r="L106" s="2563">
        <v>1</v>
      </c>
      <c r="M106" s="2564"/>
      <c r="N106" s="2525"/>
      <c r="O106" s="2525"/>
      <c r="P106" s="2563">
        <v>1</v>
      </c>
      <c r="Q106" s="2564"/>
      <c r="R106" s="3320">
        <f t="shared" si="13"/>
        <v>1</v>
      </c>
      <c r="S106" s="3279">
        <f t="shared" si="13"/>
        <v>0</v>
      </c>
      <c r="T106" s="3321" t="str">
        <f t="shared" si="14"/>
        <v>-</v>
      </c>
    </row>
    <row r="107" spans="1:20" s="145" customFormat="1" ht="15" customHeight="1">
      <c r="A107" s="1706"/>
      <c r="B107" s="3323" t="s">
        <v>638</v>
      </c>
      <c r="C107" s="3348" t="s">
        <v>564</v>
      </c>
      <c r="D107" s="2563">
        <v>1</v>
      </c>
      <c r="E107" s="2564"/>
      <c r="F107" s="2589"/>
      <c r="G107" s="2525"/>
      <c r="H107" s="2525">
        <v>1</v>
      </c>
      <c r="I107" s="2525"/>
      <c r="J107" s="2563"/>
      <c r="K107" s="2564"/>
      <c r="L107" s="2563">
        <v>1</v>
      </c>
      <c r="M107" s="2564"/>
      <c r="N107" s="2525"/>
      <c r="O107" s="2525"/>
      <c r="P107" s="2563">
        <v>1</v>
      </c>
      <c r="Q107" s="2564"/>
      <c r="R107" s="3320">
        <f t="shared" ref="R107:S141" si="36">IF($T107=1,"-",D107)</f>
        <v>1</v>
      </c>
      <c r="S107" s="3279">
        <f t="shared" si="36"/>
        <v>0</v>
      </c>
      <c r="T107" s="3321" t="str">
        <f t="shared" ref="T107:T141" si="37">IF(D107+E107=2,1,"-")</f>
        <v>-</v>
      </c>
    </row>
    <row r="108" spans="1:20" s="145" customFormat="1" ht="25.5">
      <c r="A108" s="1706"/>
      <c r="B108" s="3350" t="s">
        <v>639</v>
      </c>
      <c r="C108" s="3348" t="s">
        <v>564</v>
      </c>
      <c r="D108" s="2563">
        <v>1</v>
      </c>
      <c r="E108" s="2564">
        <v>1</v>
      </c>
      <c r="F108" s="2589">
        <v>1</v>
      </c>
      <c r="G108" s="2525">
        <v>1</v>
      </c>
      <c r="H108" s="2525"/>
      <c r="I108" s="2525"/>
      <c r="J108" s="2563"/>
      <c r="K108" s="2564"/>
      <c r="L108" s="2563">
        <v>1</v>
      </c>
      <c r="M108" s="2564">
        <v>1</v>
      </c>
      <c r="N108" s="2525"/>
      <c r="O108" s="2525"/>
      <c r="P108" s="2563">
        <v>1</v>
      </c>
      <c r="Q108" s="2564">
        <v>1</v>
      </c>
      <c r="R108" s="3320" t="str">
        <f t="shared" si="36"/>
        <v>-</v>
      </c>
      <c r="S108" s="3279" t="str">
        <f t="shared" si="36"/>
        <v>-</v>
      </c>
      <c r="T108" s="3321">
        <f t="shared" si="37"/>
        <v>1</v>
      </c>
    </row>
    <row r="109" spans="1:20" s="145" customFormat="1" ht="15" customHeight="1">
      <c r="A109" s="1706"/>
      <c r="B109" s="3323" t="s">
        <v>640</v>
      </c>
      <c r="C109" s="3348" t="s">
        <v>641</v>
      </c>
      <c r="D109" s="2563">
        <v>1</v>
      </c>
      <c r="E109" s="2564"/>
      <c r="F109" s="2589"/>
      <c r="G109" s="2525"/>
      <c r="H109" s="2525">
        <v>1</v>
      </c>
      <c r="I109" s="2525"/>
      <c r="J109" s="2563"/>
      <c r="K109" s="2564"/>
      <c r="L109" s="2563">
        <v>1</v>
      </c>
      <c r="M109" s="2564"/>
      <c r="N109" s="2525"/>
      <c r="O109" s="2525"/>
      <c r="P109" s="2563">
        <v>1</v>
      </c>
      <c r="Q109" s="2564"/>
      <c r="R109" s="3320">
        <f t="shared" si="36"/>
        <v>1</v>
      </c>
      <c r="S109" s="3279">
        <f t="shared" si="36"/>
        <v>0</v>
      </c>
      <c r="T109" s="3321" t="str">
        <f t="shared" si="37"/>
        <v>-</v>
      </c>
    </row>
    <row r="110" spans="1:20" s="145" customFormat="1" ht="15" customHeight="1">
      <c r="A110" s="1706"/>
      <c r="B110" s="3323" t="s">
        <v>642</v>
      </c>
      <c r="C110" s="3348" t="s">
        <v>582</v>
      </c>
      <c r="D110" s="2563">
        <v>1</v>
      </c>
      <c r="E110" s="2564">
        <v>1</v>
      </c>
      <c r="F110" s="2589"/>
      <c r="G110" s="2525"/>
      <c r="H110" s="2525">
        <v>1</v>
      </c>
      <c r="I110" s="2525">
        <v>1</v>
      </c>
      <c r="J110" s="2563"/>
      <c r="K110" s="2564"/>
      <c r="L110" s="2563">
        <v>1</v>
      </c>
      <c r="M110" s="2564">
        <v>1</v>
      </c>
      <c r="N110" s="2525"/>
      <c r="O110" s="2525"/>
      <c r="P110" s="2563">
        <v>1</v>
      </c>
      <c r="Q110" s="2564">
        <v>1</v>
      </c>
      <c r="R110" s="3320" t="str">
        <f t="shared" si="36"/>
        <v>-</v>
      </c>
      <c r="S110" s="3279" t="str">
        <f t="shared" si="36"/>
        <v>-</v>
      </c>
      <c r="T110" s="3321">
        <f t="shared" si="37"/>
        <v>1</v>
      </c>
    </row>
    <row r="111" spans="1:20" s="145" customFormat="1" ht="15" customHeight="1">
      <c r="A111" s="1706"/>
      <c r="B111" s="3323" t="s">
        <v>643</v>
      </c>
      <c r="C111" s="3348"/>
      <c r="D111" s="2563">
        <v>1</v>
      </c>
      <c r="E111" s="2564"/>
      <c r="F111" s="2589"/>
      <c r="G111" s="2525"/>
      <c r="H111" s="2525">
        <v>1</v>
      </c>
      <c r="I111" s="2525"/>
      <c r="J111" s="2563"/>
      <c r="K111" s="2564"/>
      <c r="L111" s="2563">
        <v>1</v>
      </c>
      <c r="M111" s="2564"/>
      <c r="N111" s="2525"/>
      <c r="O111" s="2525"/>
      <c r="P111" s="2563">
        <v>1</v>
      </c>
      <c r="Q111" s="2564"/>
      <c r="R111" s="3320">
        <f t="shared" ref="R111" si="38">IF($T111=1,"-",D111)</f>
        <v>1</v>
      </c>
      <c r="S111" s="3279">
        <f t="shared" ref="S111" si="39">IF($T111=1,"-",E111)</f>
        <v>0</v>
      </c>
      <c r="T111" s="3321" t="str">
        <f t="shared" ref="T111" si="40">IF(D111+E111=2,1,"-")</f>
        <v>-</v>
      </c>
    </row>
    <row r="112" spans="1:20" s="145" customFormat="1" ht="25.5">
      <c r="A112" s="1706"/>
      <c r="B112" s="3323" t="s">
        <v>644</v>
      </c>
      <c r="C112" s="3348" t="s">
        <v>582</v>
      </c>
      <c r="D112" s="2563">
        <v>1</v>
      </c>
      <c r="E112" s="2564">
        <v>1</v>
      </c>
      <c r="F112" s="2589"/>
      <c r="G112" s="2525"/>
      <c r="H112" s="2525">
        <v>1</v>
      </c>
      <c r="I112" s="2525">
        <v>1</v>
      </c>
      <c r="J112" s="2563"/>
      <c r="K112" s="2564"/>
      <c r="L112" s="2563">
        <v>1</v>
      </c>
      <c r="M112" s="2564">
        <v>1</v>
      </c>
      <c r="N112" s="2525"/>
      <c r="O112" s="2525"/>
      <c r="P112" s="2563">
        <v>1</v>
      </c>
      <c r="Q112" s="2564">
        <v>1</v>
      </c>
      <c r="R112" s="3320" t="str">
        <f t="shared" si="36"/>
        <v>-</v>
      </c>
      <c r="S112" s="3279" t="str">
        <f t="shared" si="36"/>
        <v>-</v>
      </c>
      <c r="T112" s="3321">
        <f t="shared" si="37"/>
        <v>1</v>
      </c>
    </row>
    <row r="113" spans="1:20" s="145" customFormat="1" ht="25.5">
      <c r="A113" s="1706"/>
      <c r="B113" s="3323" t="s">
        <v>645</v>
      </c>
      <c r="C113" s="3348" t="s">
        <v>564</v>
      </c>
      <c r="D113" s="2563">
        <v>1</v>
      </c>
      <c r="E113" s="2564"/>
      <c r="F113" s="2589"/>
      <c r="G113" s="2525"/>
      <c r="H113" s="2525">
        <v>1</v>
      </c>
      <c r="I113" s="2525"/>
      <c r="J113" s="2563"/>
      <c r="K113" s="2564"/>
      <c r="L113" s="2563">
        <v>1</v>
      </c>
      <c r="M113" s="2564"/>
      <c r="N113" s="2525"/>
      <c r="O113" s="2525"/>
      <c r="P113" s="2563">
        <v>1</v>
      </c>
      <c r="Q113" s="2564"/>
      <c r="R113" s="3320">
        <f t="shared" si="36"/>
        <v>1</v>
      </c>
      <c r="S113" s="3279">
        <f t="shared" si="36"/>
        <v>0</v>
      </c>
      <c r="T113" s="3321" t="str">
        <f t="shared" si="37"/>
        <v>-</v>
      </c>
    </row>
    <row r="114" spans="1:20" s="145" customFormat="1" ht="15" customHeight="1">
      <c r="A114" s="1706"/>
      <c r="B114" s="3323" t="s">
        <v>646</v>
      </c>
      <c r="C114" s="3348" t="s">
        <v>566</v>
      </c>
      <c r="D114" s="2563">
        <v>1</v>
      </c>
      <c r="E114" s="2564"/>
      <c r="F114" s="2589"/>
      <c r="G114" s="2525"/>
      <c r="H114" s="2525">
        <v>1</v>
      </c>
      <c r="I114" s="2525"/>
      <c r="J114" s="2563"/>
      <c r="K114" s="2564"/>
      <c r="L114" s="2563">
        <v>1</v>
      </c>
      <c r="M114" s="2564"/>
      <c r="N114" s="2525"/>
      <c r="O114" s="2525"/>
      <c r="P114" s="2563">
        <v>1</v>
      </c>
      <c r="Q114" s="2564"/>
      <c r="R114" s="3320">
        <f t="shared" si="36"/>
        <v>1</v>
      </c>
      <c r="S114" s="3279">
        <f t="shared" si="36"/>
        <v>0</v>
      </c>
      <c r="T114" s="3321" t="str">
        <f t="shared" si="37"/>
        <v>-</v>
      </c>
    </row>
    <row r="115" spans="1:20" s="145" customFormat="1" ht="15" customHeight="1">
      <c r="A115" s="1706"/>
      <c r="B115" s="3323" t="s">
        <v>647</v>
      </c>
      <c r="C115" s="3348" t="s">
        <v>566</v>
      </c>
      <c r="D115" s="2563">
        <v>1</v>
      </c>
      <c r="E115" s="2564"/>
      <c r="F115" s="2589"/>
      <c r="G115" s="2525"/>
      <c r="H115" s="2525">
        <v>1</v>
      </c>
      <c r="I115" s="2525"/>
      <c r="J115" s="2563"/>
      <c r="K115" s="2564"/>
      <c r="L115" s="2563">
        <v>1</v>
      </c>
      <c r="M115" s="2564"/>
      <c r="N115" s="2525"/>
      <c r="O115" s="2525"/>
      <c r="P115" s="2563">
        <v>1</v>
      </c>
      <c r="Q115" s="2564"/>
      <c r="R115" s="3320">
        <f t="shared" si="36"/>
        <v>1</v>
      </c>
      <c r="S115" s="3279">
        <f t="shared" si="36"/>
        <v>0</v>
      </c>
      <c r="T115" s="3321" t="str">
        <f t="shared" si="37"/>
        <v>-</v>
      </c>
    </row>
    <row r="116" spans="1:20" s="145" customFormat="1" ht="15" customHeight="1">
      <c r="A116" s="1706"/>
      <c r="B116" s="3323" t="s">
        <v>648</v>
      </c>
      <c r="C116" s="3348" t="s">
        <v>578</v>
      </c>
      <c r="D116" s="2563">
        <v>1</v>
      </c>
      <c r="E116" s="2564"/>
      <c r="F116" s="2589"/>
      <c r="G116" s="2525"/>
      <c r="H116" s="2525">
        <v>1</v>
      </c>
      <c r="I116" s="2525"/>
      <c r="J116" s="2563"/>
      <c r="K116" s="2564"/>
      <c r="L116" s="2563">
        <v>1</v>
      </c>
      <c r="M116" s="2564"/>
      <c r="N116" s="2525"/>
      <c r="O116" s="2525"/>
      <c r="P116" s="2563">
        <v>1</v>
      </c>
      <c r="Q116" s="2564"/>
      <c r="R116" s="3320">
        <f t="shared" si="36"/>
        <v>1</v>
      </c>
      <c r="S116" s="3279">
        <f t="shared" si="36"/>
        <v>0</v>
      </c>
      <c r="T116" s="3321" t="str">
        <f t="shared" si="37"/>
        <v>-</v>
      </c>
    </row>
    <row r="117" spans="1:20" s="145" customFormat="1" ht="25.5">
      <c r="A117" s="1706"/>
      <c r="B117" s="3323" t="s">
        <v>649</v>
      </c>
      <c r="C117" s="3348" t="s">
        <v>566</v>
      </c>
      <c r="D117" s="2563">
        <v>1</v>
      </c>
      <c r="E117" s="2564"/>
      <c r="F117" s="2589"/>
      <c r="G117" s="2525"/>
      <c r="H117" s="2525">
        <v>1</v>
      </c>
      <c r="I117" s="2525"/>
      <c r="J117" s="2563"/>
      <c r="K117" s="2564"/>
      <c r="L117" s="2563">
        <v>1</v>
      </c>
      <c r="M117" s="2564"/>
      <c r="N117" s="2525"/>
      <c r="O117" s="2525"/>
      <c r="P117" s="2563">
        <v>1</v>
      </c>
      <c r="Q117" s="2564"/>
      <c r="R117" s="3320">
        <f t="shared" si="36"/>
        <v>1</v>
      </c>
      <c r="S117" s="3279">
        <f t="shared" si="36"/>
        <v>0</v>
      </c>
      <c r="T117" s="3321" t="str">
        <f t="shared" si="37"/>
        <v>-</v>
      </c>
    </row>
    <row r="118" spans="1:20" s="145" customFormat="1" ht="25.5">
      <c r="A118" s="1706"/>
      <c r="B118" s="3323" t="s">
        <v>650</v>
      </c>
      <c r="C118" s="3348"/>
      <c r="D118" s="2563">
        <v>1</v>
      </c>
      <c r="E118" s="2564"/>
      <c r="F118" s="2589"/>
      <c r="G118" s="2525"/>
      <c r="H118" s="2525">
        <v>1</v>
      </c>
      <c r="I118" s="2525"/>
      <c r="J118" s="2563"/>
      <c r="K118" s="2564"/>
      <c r="L118" s="2563">
        <v>1</v>
      </c>
      <c r="M118" s="2564"/>
      <c r="N118" s="2525"/>
      <c r="O118" s="2525"/>
      <c r="P118" s="2563">
        <v>1</v>
      </c>
      <c r="Q118" s="2564"/>
      <c r="R118" s="3320">
        <f t="shared" si="36"/>
        <v>1</v>
      </c>
      <c r="S118" s="3279">
        <f t="shared" si="36"/>
        <v>0</v>
      </c>
      <c r="T118" s="3321" t="str">
        <f t="shared" si="37"/>
        <v>-</v>
      </c>
    </row>
    <row r="119" spans="1:20" s="145" customFormat="1" ht="25.5">
      <c r="A119" s="1706"/>
      <c r="B119" s="3323" t="s">
        <v>651</v>
      </c>
      <c r="C119" s="3348" t="s">
        <v>564</v>
      </c>
      <c r="D119" s="2563">
        <v>1</v>
      </c>
      <c r="E119" s="2564"/>
      <c r="F119" s="2589"/>
      <c r="G119" s="2525"/>
      <c r="H119" s="2525">
        <v>1</v>
      </c>
      <c r="I119" s="2525"/>
      <c r="J119" s="2563"/>
      <c r="K119" s="2564"/>
      <c r="L119" s="2563">
        <v>1</v>
      </c>
      <c r="M119" s="2564"/>
      <c r="N119" s="2525"/>
      <c r="O119" s="2525"/>
      <c r="P119" s="2563">
        <v>1</v>
      </c>
      <c r="Q119" s="2564"/>
      <c r="R119" s="3320">
        <f t="shared" si="36"/>
        <v>1</v>
      </c>
      <c r="S119" s="3279">
        <f t="shared" si="36"/>
        <v>0</v>
      </c>
      <c r="T119" s="3321" t="str">
        <f t="shared" si="37"/>
        <v>-</v>
      </c>
    </row>
    <row r="120" spans="1:20" s="145" customFormat="1" ht="15" customHeight="1">
      <c r="A120" s="1706"/>
      <c r="B120" s="3323" t="s">
        <v>652</v>
      </c>
      <c r="C120" s="3348" t="s">
        <v>653</v>
      </c>
      <c r="D120" s="2563">
        <v>1</v>
      </c>
      <c r="E120" s="2564"/>
      <c r="F120" s="2589"/>
      <c r="G120" s="2525"/>
      <c r="H120" s="2525">
        <v>1</v>
      </c>
      <c r="I120" s="2525"/>
      <c r="J120" s="2563"/>
      <c r="K120" s="2564"/>
      <c r="L120" s="2563">
        <v>1</v>
      </c>
      <c r="M120" s="2564"/>
      <c r="N120" s="2525"/>
      <c r="O120" s="2525"/>
      <c r="P120" s="2563">
        <v>1</v>
      </c>
      <c r="Q120" s="2564"/>
      <c r="R120" s="3320">
        <f t="shared" ref="R120" si="41">IF($T120=1,"-",D120)</f>
        <v>1</v>
      </c>
      <c r="S120" s="3279">
        <f t="shared" ref="S120" si="42">IF($T120=1,"-",E120)</f>
        <v>0</v>
      </c>
      <c r="T120" s="3321" t="str">
        <f t="shared" ref="T120" si="43">IF(D120+E120=2,1,"-")</f>
        <v>-</v>
      </c>
    </row>
    <row r="121" spans="1:20" s="145" customFormat="1" ht="25.5">
      <c r="A121" s="1706"/>
      <c r="B121" s="3350" t="s">
        <v>654</v>
      </c>
      <c r="C121" s="3348" t="s">
        <v>582</v>
      </c>
      <c r="D121" s="2563">
        <v>1</v>
      </c>
      <c r="E121" s="2564">
        <v>1</v>
      </c>
      <c r="F121" s="2589">
        <v>1</v>
      </c>
      <c r="G121" s="2525">
        <v>1</v>
      </c>
      <c r="H121" s="2525"/>
      <c r="I121" s="2525"/>
      <c r="J121" s="2563"/>
      <c r="K121" s="2564"/>
      <c r="L121" s="2563">
        <v>1</v>
      </c>
      <c r="M121" s="2564">
        <v>1</v>
      </c>
      <c r="N121" s="2525"/>
      <c r="O121" s="2525"/>
      <c r="P121" s="2563">
        <v>1</v>
      </c>
      <c r="Q121" s="2564">
        <v>1</v>
      </c>
      <c r="R121" s="3320" t="str">
        <f t="shared" si="36"/>
        <v>-</v>
      </c>
      <c r="S121" s="3279" t="str">
        <f t="shared" si="36"/>
        <v>-</v>
      </c>
      <c r="T121" s="3321">
        <f t="shared" si="37"/>
        <v>1</v>
      </c>
    </row>
    <row r="122" spans="1:20" s="145" customFormat="1" ht="15" customHeight="1">
      <c r="A122" s="1706"/>
      <c r="B122" s="3323" t="s">
        <v>655</v>
      </c>
      <c r="C122" s="3348" t="s">
        <v>564</v>
      </c>
      <c r="D122" s="2563">
        <v>1</v>
      </c>
      <c r="E122" s="2564"/>
      <c r="F122" s="2589"/>
      <c r="G122" s="2525"/>
      <c r="H122" s="2525">
        <v>1</v>
      </c>
      <c r="I122" s="2525"/>
      <c r="J122" s="2563"/>
      <c r="K122" s="2564"/>
      <c r="L122" s="2563">
        <v>1</v>
      </c>
      <c r="M122" s="2564"/>
      <c r="N122" s="2525"/>
      <c r="O122" s="2525"/>
      <c r="P122" s="2563">
        <v>1</v>
      </c>
      <c r="Q122" s="2564"/>
      <c r="R122" s="3320">
        <f t="shared" si="36"/>
        <v>1</v>
      </c>
      <c r="S122" s="3279">
        <f t="shared" si="36"/>
        <v>0</v>
      </c>
      <c r="T122" s="3321" t="str">
        <f t="shared" si="37"/>
        <v>-</v>
      </c>
    </row>
    <row r="123" spans="1:20" s="145" customFormat="1" ht="15" customHeight="1">
      <c r="A123" s="1706"/>
      <c r="B123" s="3323" t="s">
        <v>656</v>
      </c>
      <c r="C123" s="3348" t="s">
        <v>564</v>
      </c>
      <c r="D123" s="2563">
        <v>1</v>
      </c>
      <c r="E123" s="2564"/>
      <c r="F123" s="2589"/>
      <c r="G123" s="2525"/>
      <c r="H123" s="2525">
        <v>1</v>
      </c>
      <c r="I123" s="2525"/>
      <c r="J123" s="2563"/>
      <c r="K123" s="2564"/>
      <c r="L123" s="2563">
        <v>1</v>
      </c>
      <c r="M123" s="2564"/>
      <c r="N123" s="2525"/>
      <c r="O123" s="2525"/>
      <c r="P123" s="2563">
        <v>1</v>
      </c>
      <c r="Q123" s="2564"/>
      <c r="R123" s="3320">
        <f t="shared" si="36"/>
        <v>1</v>
      </c>
      <c r="S123" s="3279">
        <f t="shared" si="36"/>
        <v>0</v>
      </c>
      <c r="T123" s="3321" t="str">
        <f t="shared" si="37"/>
        <v>-</v>
      </c>
    </row>
    <row r="124" spans="1:20" s="145" customFormat="1" ht="15" customHeight="1">
      <c r="A124" s="1706"/>
      <c r="B124" s="3323" t="s">
        <v>657</v>
      </c>
      <c r="C124" s="3348" t="s">
        <v>566</v>
      </c>
      <c r="D124" s="2563">
        <v>1</v>
      </c>
      <c r="E124" s="2564">
        <v>1</v>
      </c>
      <c r="F124" s="2589"/>
      <c r="G124" s="2525"/>
      <c r="H124" s="2525">
        <v>1</v>
      </c>
      <c r="I124" s="2525">
        <v>1</v>
      </c>
      <c r="J124" s="2563"/>
      <c r="K124" s="2564"/>
      <c r="L124" s="2563">
        <v>1</v>
      </c>
      <c r="M124" s="2564">
        <v>1</v>
      </c>
      <c r="N124" s="2525"/>
      <c r="O124" s="2525"/>
      <c r="P124" s="2563">
        <v>1</v>
      </c>
      <c r="Q124" s="2564">
        <v>1</v>
      </c>
      <c r="R124" s="3320" t="str">
        <f t="shared" si="36"/>
        <v>-</v>
      </c>
      <c r="S124" s="3279" t="str">
        <f t="shared" si="36"/>
        <v>-</v>
      </c>
      <c r="T124" s="3321">
        <f t="shared" si="37"/>
        <v>1</v>
      </c>
    </row>
    <row r="125" spans="1:20" s="145" customFormat="1" ht="15" customHeight="1">
      <c r="A125" s="1706"/>
      <c r="B125" s="3323" t="s">
        <v>658</v>
      </c>
      <c r="C125" s="3348"/>
      <c r="D125" s="2563">
        <v>1</v>
      </c>
      <c r="E125" s="2564"/>
      <c r="F125" s="2589"/>
      <c r="G125" s="2525"/>
      <c r="H125" s="2525">
        <v>1</v>
      </c>
      <c r="I125" s="2525"/>
      <c r="J125" s="2563"/>
      <c r="K125" s="2564"/>
      <c r="L125" s="2563">
        <v>1</v>
      </c>
      <c r="M125" s="2564"/>
      <c r="N125" s="2525"/>
      <c r="O125" s="2525"/>
      <c r="P125" s="2563">
        <v>1</v>
      </c>
      <c r="Q125" s="2564"/>
      <c r="R125" s="3320"/>
      <c r="S125" s="3279"/>
      <c r="T125" s="3321"/>
    </row>
    <row r="126" spans="1:20" s="145" customFormat="1" ht="15" customHeight="1">
      <c r="A126" s="1706"/>
      <c r="B126" s="3323" t="s">
        <v>659</v>
      </c>
      <c r="C126" s="3348" t="s">
        <v>578</v>
      </c>
      <c r="D126" s="2563">
        <v>1</v>
      </c>
      <c r="E126" s="2564"/>
      <c r="F126" s="2589"/>
      <c r="G126" s="2525"/>
      <c r="H126" s="2525">
        <v>1</v>
      </c>
      <c r="I126" s="2525"/>
      <c r="J126" s="2563"/>
      <c r="K126" s="2564"/>
      <c r="L126" s="2563">
        <v>1</v>
      </c>
      <c r="M126" s="2564"/>
      <c r="N126" s="2525"/>
      <c r="O126" s="2525"/>
      <c r="P126" s="2563">
        <v>1</v>
      </c>
      <c r="Q126" s="2564"/>
      <c r="R126" s="3320">
        <f t="shared" si="36"/>
        <v>1</v>
      </c>
      <c r="S126" s="3279">
        <f t="shared" si="36"/>
        <v>0</v>
      </c>
      <c r="T126" s="3321" t="str">
        <f t="shared" si="37"/>
        <v>-</v>
      </c>
    </row>
    <row r="127" spans="1:20" s="145" customFormat="1" ht="25.5">
      <c r="A127" s="1706"/>
      <c r="B127" s="3350" t="s">
        <v>660</v>
      </c>
      <c r="C127" s="3348" t="s">
        <v>566</v>
      </c>
      <c r="D127" s="2563">
        <v>1</v>
      </c>
      <c r="E127" s="2564">
        <v>1</v>
      </c>
      <c r="F127" s="2589">
        <v>1</v>
      </c>
      <c r="G127" s="2525">
        <v>1</v>
      </c>
      <c r="H127" s="2525"/>
      <c r="I127" s="2525"/>
      <c r="J127" s="2563"/>
      <c r="K127" s="2564"/>
      <c r="L127" s="2563">
        <v>1</v>
      </c>
      <c r="M127" s="2564">
        <v>1</v>
      </c>
      <c r="N127" s="2525"/>
      <c r="O127" s="2525"/>
      <c r="P127" s="2563">
        <v>1</v>
      </c>
      <c r="Q127" s="2564">
        <v>1</v>
      </c>
      <c r="R127" s="3320" t="str">
        <f t="shared" si="36"/>
        <v>-</v>
      </c>
      <c r="S127" s="3279" t="str">
        <f t="shared" si="36"/>
        <v>-</v>
      </c>
      <c r="T127" s="3321">
        <f t="shared" si="37"/>
        <v>1</v>
      </c>
    </row>
    <row r="128" spans="1:20" s="145" customFormat="1" ht="15" customHeight="1">
      <c r="A128" s="1706"/>
      <c r="B128" s="3323" t="s">
        <v>661</v>
      </c>
      <c r="C128" s="3348" t="s">
        <v>572</v>
      </c>
      <c r="D128" s="2563">
        <v>1</v>
      </c>
      <c r="E128" s="2564"/>
      <c r="F128" s="2589"/>
      <c r="G128" s="2525"/>
      <c r="H128" s="2525">
        <v>1</v>
      </c>
      <c r="I128" s="2525"/>
      <c r="J128" s="2563"/>
      <c r="K128" s="2564"/>
      <c r="L128" s="2563">
        <v>1</v>
      </c>
      <c r="M128" s="2564"/>
      <c r="N128" s="2525"/>
      <c r="O128" s="2525"/>
      <c r="P128" s="2563">
        <v>1</v>
      </c>
      <c r="Q128" s="2564"/>
      <c r="R128" s="3320">
        <f t="shared" si="36"/>
        <v>1</v>
      </c>
      <c r="S128" s="3279">
        <f t="shared" si="36"/>
        <v>0</v>
      </c>
      <c r="T128" s="3321" t="str">
        <f t="shared" si="37"/>
        <v>-</v>
      </c>
    </row>
    <row r="129" spans="1:20" s="145" customFormat="1" ht="15" customHeight="1">
      <c r="A129" s="1706"/>
      <c r="B129" s="3323" t="s">
        <v>662</v>
      </c>
      <c r="C129" s="3348"/>
      <c r="D129" s="2563">
        <v>1</v>
      </c>
      <c r="E129" s="2564"/>
      <c r="F129" s="2589"/>
      <c r="G129" s="2525"/>
      <c r="H129" s="2525">
        <v>1</v>
      </c>
      <c r="I129" s="2525"/>
      <c r="J129" s="2563"/>
      <c r="K129" s="2564"/>
      <c r="L129" s="2563">
        <v>1</v>
      </c>
      <c r="M129" s="2564"/>
      <c r="N129" s="2525"/>
      <c r="O129" s="2525"/>
      <c r="P129" s="2563">
        <v>1</v>
      </c>
      <c r="Q129" s="2564"/>
      <c r="R129" s="3320">
        <f t="shared" si="36"/>
        <v>1</v>
      </c>
      <c r="S129" s="3279">
        <f t="shared" si="36"/>
        <v>0</v>
      </c>
      <c r="T129" s="3321" t="str">
        <f t="shared" si="37"/>
        <v>-</v>
      </c>
    </row>
    <row r="130" spans="1:20" s="145" customFormat="1" ht="15" customHeight="1">
      <c r="A130" s="1706"/>
      <c r="B130" s="3323" t="s">
        <v>663</v>
      </c>
      <c r="C130" s="3348" t="s">
        <v>578</v>
      </c>
      <c r="D130" s="2563">
        <v>1</v>
      </c>
      <c r="E130" s="2564"/>
      <c r="F130" s="2589"/>
      <c r="G130" s="2525"/>
      <c r="H130" s="2525">
        <v>1</v>
      </c>
      <c r="I130" s="2525"/>
      <c r="J130" s="2563"/>
      <c r="K130" s="2564"/>
      <c r="L130" s="2563">
        <v>1</v>
      </c>
      <c r="M130" s="2564"/>
      <c r="N130" s="2525"/>
      <c r="O130" s="2525"/>
      <c r="P130" s="2563">
        <v>1</v>
      </c>
      <c r="Q130" s="2564"/>
      <c r="R130" s="3320">
        <f t="shared" si="36"/>
        <v>1</v>
      </c>
      <c r="S130" s="3279">
        <f t="shared" si="36"/>
        <v>0</v>
      </c>
      <c r="T130" s="3321" t="str">
        <f t="shared" si="37"/>
        <v>-</v>
      </c>
    </row>
    <row r="131" spans="1:20" s="145" customFormat="1" ht="25.5">
      <c r="A131" s="1706"/>
      <c r="B131" s="3323" t="s">
        <v>664</v>
      </c>
      <c r="C131" s="3348" t="s">
        <v>665</v>
      </c>
      <c r="D131" s="2563">
        <v>1</v>
      </c>
      <c r="E131" s="2564">
        <v>1</v>
      </c>
      <c r="F131" s="2589"/>
      <c r="G131" s="2525"/>
      <c r="H131" s="2525">
        <v>1</v>
      </c>
      <c r="I131" s="2525">
        <v>1</v>
      </c>
      <c r="J131" s="2563"/>
      <c r="K131" s="2564"/>
      <c r="L131" s="2563">
        <v>1</v>
      </c>
      <c r="M131" s="2564">
        <v>1</v>
      </c>
      <c r="N131" s="2525"/>
      <c r="O131" s="2525"/>
      <c r="P131" s="2563">
        <v>1</v>
      </c>
      <c r="Q131" s="2564">
        <v>1</v>
      </c>
      <c r="R131" s="3320" t="str">
        <f t="shared" si="36"/>
        <v>-</v>
      </c>
      <c r="S131" s="3279" t="str">
        <f t="shared" si="36"/>
        <v>-</v>
      </c>
      <c r="T131" s="3321">
        <f t="shared" si="37"/>
        <v>1</v>
      </c>
    </row>
    <row r="132" spans="1:20" s="145" customFormat="1" ht="15" customHeight="1">
      <c r="A132" s="1706"/>
      <c r="B132" s="3323" t="s">
        <v>666</v>
      </c>
      <c r="C132" s="3348" t="s">
        <v>667</v>
      </c>
      <c r="D132" s="2563">
        <v>1</v>
      </c>
      <c r="E132" s="2564"/>
      <c r="F132" s="2589"/>
      <c r="G132" s="2525"/>
      <c r="H132" s="2525">
        <v>1</v>
      </c>
      <c r="I132" s="2525"/>
      <c r="J132" s="2563"/>
      <c r="K132" s="2564"/>
      <c r="L132" s="2563">
        <v>1</v>
      </c>
      <c r="M132" s="2564"/>
      <c r="N132" s="2525"/>
      <c r="O132" s="2525"/>
      <c r="P132" s="2563">
        <v>1</v>
      </c>
      <c r="Q132" s="2564"/>
      <c r="R132" s="3320">
        <f t="shared" si="36"/>
        <v>1</v>
      </c>
      <c r="S132" s="3279">
        <f t="shared" si="36"/>
        <v>0</v>
      </c>
      <c r="T132" s="3321" t="str">
        <f t="shared" si="37"/>
        <v>-</v>
      </c>
    </row>
    <row r="133" spans="1:20" s="145" customFormat="1" ht="15" customHeight="1">
      <c r="A133" s="1706"/>
      <c r="B133" s="3323" t="s">
        <v>668</v>
      </c>
      <c r="C133" s="3348" t="s">
        <v>578</v>
      </c>
      <c r="D133" s="2563">
        <v>1</v>
      </c>
      <c r="E133" s="2564"/>
      <c r="F133" s="2589"/>
      <c r="G133" s="2525"/>
      <c r="H133" s="2525">
        <v>1</v>
      </c>
      <c r="I133" s="2525"/>
      <c r="J133" s="2563"/>
      <c r="K133" s="2564"/>
      <c r="L133" s="2563">
        <v>1</v>
      </c>
      <c r="M133" s="2564"/>
      <c r="N133" s="2525"/>
      <c r="O133" s="2525"/>
      <c r="P133" s="2563">
        <v>1</v>
      </c>
      <c r="Q133" s="2564"/>
      <c r="R133" s="3320">
        <f t="shared" si="36"/>
        <v>1</v>
      </c>
      <c r="S133" s="3279">
        <f t="shared" si="36"/>
        <v>0</v>
      </c>
      <c r="T133" s="3321" t="str">
        <f t="shared" si="37"/>
        <v>-</v>
      </c>
    </row>
    <row r="134" spans="1:20" s="145" customFormat="1" ht="15" customHeight="1">
      <c r="A134" s="1706"/>
      <c r="B134" s="3323" t="s">
        <v>669</v>
      </c>
      <c r="C134" s="3348" t="s">
        <v>569</v>
      </c>
      <c r="D134" s="2563">
        <v>1</v>
      </c>
      <c r="E134" s="2564"/>
      <c r="F134" s="2589"/>
      <c r="G134" s="2525"/>
      <c r="H134" s="2525">
        <v>1</v>
      </c>
      <c r="I134" s="2525"/>
      <c r="J134" s="2563"/>
      <c r="K134" s="2564"/>
      <c r="L134" s="2563">
        <v>1</v>
      </c>
      <c r="M134" s="2564"/>
      <c r="N134" s="2525"/>
      <c r="O134" s="2525"/>
      <c r="P134" s="2563">
        <v>1</v>
      </c>
      <c r="Q134" s="2564"/>
      <c r="R134" s="3320">
        <f t="shared" si="36"/>
        <v>1</v>
      </c>
      <c r="S134" s="3279">
        <f t="shared" si="36"/>
        <v>0</v>
      </c>
      <c r="T134" s="3321" t="str">
        <f t="shared" si="37"/>
        <v>-</v>
      </c>
    </row>
    <row r="135" spans="1:20" s="145" customFormat="1" ht="25.5">
      <c r="A135" s="1706"/>
      <c r="B135" s="3323" t="s">
        <v>670</v>
      </c>
      <c r="C135" s="3348" t="s">
        <v>582</v>
      </c>
      <c r="D135" s="2563">
        <v>1</v>
      </c>
      <c r="E135" s="2564"/>
      <c r="F135" s="2589"/>
      <c r="G135" s="2525"/>
      <c r="H135" s="2525">
        <v>1</v>
      </c>
      <c r="I135" s="2525"/>
      <c r="J135" s="2563"/>
      <c r="K135" s="2564"/>
      <c r="L135" s="2563">
        <v>1</v>
      </c>
      <c r="M135" s="2564"/>
      <c r="N135" s="2525"/>
      <c r="O135" s="2525"/>
      <c r="P135" s="2563">
        <v>1</v>
      </c>
      <c r="Q135" s="2564"/>
      <c r="R135" s="3320">
        <f t="shared" si="36"/>
        <v>1</v>
      </c>
      <c r="S135" s="3279">
        <f t="shared" si="36"/>
        <v>0</v>
      </c>
      <c r="T135" s="3321" t="str">
        <f t="shared" si="37"/>
        <v>-</v>
      </c>
    </row>
    <row r="136" spans="1:20" s="145" customFormat="1" ht="15" customHeight="1">
      <c r="A136" s="1706"/>
      <c r="B136" s="3323" t="s">
        <v>671</v>
      </c>
      <c r="C136" s="3348" t="s">
        <v>672</v>
      </c>
      <c r="D136" s="2563">
        <v>1</v>
      </c>
      <c r="E136" s="2564"/>
      <c r="F136" s="2589"/>
      <c r="G136" s="2525"/>
      <c r="H136" s="2525">
        <v>1</v>
      </c>
      <c r="I136" s="2525"/>
      <c r="J136" s="2563"/>
      <c r="K136" s="2564"/>
      <c r="L136" s="2563">
        <v>1</v>
      </c>
      <c r="M136" s="2564"/>
      <c r="N136" s="2525"/>
      <c r="O136" s="2525"/>
      <c r="P136" s="2563">
        <v>1</v>
      </c>
      <c r="Q136" s="2564"/>
      <c r="R136" s="3320">
        <f t="shared" si="36"/>
        <v>1</v>
      </c>
      <c r="S136" s="3279">
        <f t="shared" si="36"/>
        <v>0</v>
      </c>
      <c r="T136" s="3321" t="str">
        <f t="shared" si="37"/>
        <v>-</v>
      </c>
    </row>
    <row r="137" spans="1:20" s="145" customFormat="1" ht="15" customHeight="1">
      <c r="A137" s="1706"/>
      <c r="B137" s="3323" t="s">
        <v>673</v>
      </c>
      <c r="C137" s="3348" t="s">
        <v>667</v>
      </c>
      <c r="D137" s="2563">
        <v>1</v>
      </c>
      <c r="E137" s="2564"/>
      <c r="F137" s="2589"/>
      <c r="G137" s="2525"/>
      <c r="H137" s="2525">
        <v>1</v>
      </c>
      <c r="I137" s="2525"/>
      <c r="J137" s="2563"/>
      <c r="K137" s="2564"/>
      <c r="L137" s="2563">
        <v>1</v>
      </c>
      <c r="M137" s="2564"/>
      <c r="N137" s="2525"/>
      <c r="O137" s="2525"/>
      <c r="P137" s="2563">
        <v>1</v>
      </c>
      <c r="Q137" s="2564"/>
      <c r="R137" s="3320">
        <f t="shared" si="36"/>
        <v>1</v>
      </c>
      <c r="S137" s="3279">
        <f t="shared" si="36"/>
        <v>0</v>
      </c>
      <c r="T137" s="3321" t="str">
        <f t="shared" si="37"/>
        <v>-</v>
      </c>
    </row>
    <row r="138" spans="1:20" s="145" customFormat="1" ht="25.5">
      <c r="A138" s="1706"/>
      <c r="B138" s="3323" t="s">
        <v>674</v>
      </c>
      <c r="C138" s="3348" t="s">
        <v>564</v>
      </c>
      <c r="D138" s="2563">
        <v>1</v>
      </c>
      <c r="E138" s="2564"/>
      <c r="F138" s="2589"/>
      <c r="G138" s="2525"/>
      <c r="H138" s="2525">
        <v>1</v>
      </c>
      <c r="I138" s="2525"/>
      <c r="J138" s="2563"/>
      <c r="K138" s="2564"/>
      <c r="L138" s="2563">
        <v>1</v>
      </c>
      <c r="M138" s="2564"/>
      <c r="N138" s="2525"/>
      <c r="O138" s="2525"/>
      <c r="P138" s="2563">
        <v>1</v>
      </c>
      <c r="Q138" s="2564"/>
      <c r="R138" s="3320">
        <f t="shared" si="36"/>
        <v>1</v>
      </c>
      <c r="S138" s="3279">
        <f t="shared" si="36"/>
        <v>0</v>
      </c>
      <c r="T138" s="3321" t="str">
        <f t="shared" si="37"/>
        <v>-</v>
      </c>
    </row>
    <row r="139" spans="1:20" s="145" customFormat="1" ht="15" customHeight="1">
      <c r="A139" s="1706"/>
      <c r="B139" s="3323" t="s">
        <v>675</v>
      </c>
      <c r="C139" s="3348" t="s">
        <v>572</v>
      </c>
      <c r="D139" s="2563">
        <v>1</v>
      </c>
      <c r="E139" s="2564"/>
      <c r="F139" s="2589"/>
      <c r="G139" s="2525"/>
      <c r="H139" s="2525">
        <v>1</v>
      </c>
      <c r="I139" s="2525"/>
      <c r="J139" s="2563"/>
      <c r="K139" s="2564"/>
      <c r="L139" s="2563">
        <v>1</v>
      </c>
      <c r="M139" s="2564"/>
      <c r="N139" s="2525"/>
      <c r="O139" s="2525"/>
      <c r="P139" s="2563">
        <v>1</v>
      </c>
      <c r="Q139" s="2564"/>
      <c r="R139" s="3320">
        <f t="shared" si="36"/>
        <v>1</v>
      </c>
      <c r="S139" s="3279">
        <f t="shared" si="36"/>
        <v>0</v>
      </c>
      <c r="T139" s="3321" t="str">
        <f t="shared" si="37"/>
        <v>-</v>
      </c>
    </row>
    <row r="140" spans="1:20" s="145" customFormat="1" ht="25.5">
      <c r="A140" s="1706"/>
      <c r="B140" s="3323" t="s">
        <v>676</v>
      </c>
      <c r="C140" s="2218" t="s">
        <v>566</v>
      </c>
      <c r="D140" s="2563">
        <v>1</v>
      </c>
      <c r="E140" s="2564"/>
      <c r="F140" s="2589"/>
      <c r="G140" s="2525"/>
      <c r="H140" s="2525">
        <v>1</v>
      </c>
      <c r="I140" s="2525"/>
      <c r="J140" s="2563"/>
      <c r="K140" s="2564"/>
      <c r="L140" s="2563">
        <v>1</v>
      </c>
      <c r="M140" s="2564"/>
      <c r="N140" s="2525"/>
      <c r="O140" s="2525"/>
      <c r="P140" s="2563">
        <v>1</v>
      </c>
      <c r="Q140" s="2564"/>
      <c r="R140" s="3320">
        <f t="shared" si="36"/>
        <v>1</v>
      </c>
      <c r="S140" s="3279">
        <f t="shared" si="36"/>
        <v>0</v>
      </c>
      <c r="T140" s="3321" t="str">
        <f t="shared" si="37"/>
        <v>-</v>
      </c>
    </row>
    <row r="141" spans="1:20" s="145" customFormat="1" ht="15" customHeight="1">
      <c r="A141" s="1706"/>
      <c r="B141" s="3323" t="s">
        <v>677</v>
      </c>
      <c r="C141" s="3348" t="s">
        <v>566</v>
      </c>
      <c r="D141" s="2563">
        <v>1</v>
      </c>
      <c r="E141" s="2564"/>
      <c r="F141" s="2589"/>
      <c r="G141" s="2525"/>
      <c r="H141" s="2525">
        <v>1</v>
      </c>
      <c r="I141" s="2525"/>
      <c r="J141" s="2563"/>
      <c r="K141" s="2564"/>
      <c r="L141" s="2563">
        <v>1</v>
      </c>
      <c r="M141" s="2564"/>
      <c r="N141" s="2525"/>
      <c r="O141" s="2525"/>
      <c r="P141" s="2563">
        <v>1</v>
      </c>
      <c r="Q141" s="2564"/>
      <c r="R141" s="3320">
        <f t="shared" si="36"/>
        <v>1</v>
      </c>
      <c r="S141" s="3279">
        <f t="shared" si="36"/>
        <v>0</v>
      </c>
      <c r="T141" s="3321" t="str">
        <f t="shared" si="37"/>
        <v>-</v>
      </c>
    </row>
    <row r="142" spans="1:20" s="410" customFormat="1" ht="13.5" customHeight="1" thickBot="1">
      <c r="B142" s="2544" t="s">
        <v>347</v>
      </c>
      <c r="C142" s="3322"/>
      <c r="D142" s="2545">
        <f t="shared" ref="D142:T142" si="44">SUM(D42:D141)</f>
        <v>95</v>
      </c>
      <c r="E142" s="2546">
        <f t="shared" si="44"/>
        <v>24</v>
      </c>
      <c r="F142" s="2545">
        <f t="shared" si="44"/>
        <v>6</v>
      </c>
      <c r="G142" s="2547">
        <f t="shared" si="44"/>
        <v>9</v>
      </c>
      <c r="H142" s="2547">
        <f t="shared" si="44"/>
        <v>89</v>
      </c>
      <c r="I142" s="2547">
        <f t="shared" si="44"/>
        <v>15</v>
      </c>
      <c r="J142" s="2547">
        <f t="shared" si="44"/>
        <v>0</v>
      </c>
      <c r="K142" s="2547">
        <f t="shared" si="44"/>
        <v>0</v>
      </c>
      <c r="L142" s="2547">
        <f t="shared" si="44"/>
        <v>95</v>
      </c>
      <c r="M142" s="2547">
        <f t="shared" si="44"/>
        <v>24</v>
      </c>
      <c r="N142" s="2547">
        <f t="shared" si="44"/>
        <v>0</v>
      </c>
      <c r="O142" s="2547">
        <f t="shared" si="44"/>
        <v>0</v>
      </c>
      <c r="P142" s="2547">
        <f t="shared" si="44"/>
        <v>95</v>
      </c>
      <c r="Q142" s="2548">
        <f t="shared" si="44"/>
        <v>24</v>
      </c>
      <c r="R142" s="2972">
        <f t="shared" si="44"/>
        <v>75</v>
      </c>
      <c r="S142" s="3332">
        <f t="shared" si="44"/>
        <v>5</v>
      </c>
      <c r="T142" s="3333">
        <f t="shared" si="44"/>
        <v>19</v>
      </c>
    </row>
    <row r="143" spans="1:20" s="589" customFormat="1" ht="13.5" customHeight="1" thickTop="1" thickBot="1">
      <c r="B143" s="1199"/>
      <c r="D143" s="667"/>
      <c r="E143" s="667"/>
      <c r="F143" s="632">
        <f>D142+E142</f>
        <v>119</v>
      </c>
      <c r="G143" s="632"/>
      <c r="H143" s="632"/>
      <c r="I143" s="632"/>
      <c r="J143" s="632"/>
      <c r="K143" s="632"/>
      <c r="L143" s="632"/>
      <c r="M143" s="632">
        <f>L142+M142+K142+J142</f>
        <v>119</v>
      </c>
      <c r="N143" s="632"/>
      <c r="O143" s="632"/>
      <c r="P143" s="632"/>
      <c r="Q143" s="1119"/>
      <c r="R143" s="632">
        <f>R142+S142+(2*T142)</f>
        <v>118</v>
      </c>
      <c r="S143" s="632"/>
      <c r="T143" s="818"/>
    </row>
    <row r="144" spans="1:20" s="25" customFormat="1" ht="13.5" customHeight="1" thickBot="1">
      <c r="B144" s="1200" t="s">
        <v>678</v>
      </c>
      <c r="C144" s="1201"/>
      <c r="D144" s="1191"/>
      <c r="E144" s="1191"/>
      <c r="F144" s="1191"/>
      <c r="G144" s="1191"/>
      <c r="H144" s="1191"/>
      <c r="I144" s="1191"/>
      <c r="J144" s="1191"/>
      <c r="K144" s="1191"/>
      <c r="L144" s="1191"/>
      <c r="M144" s="1191"/>
      <c r="N144" s="1191"/>
      <c r="O144" s="1191"/>
      <c r="P144" s="1191"/>
      <c r="Q144" s="1192"/>
      <c r="R144" s="1191"/>
      <c r="S144" s="1191"/>
      <c r="T144" s="661"/>
    </row>
    <row r="145" spans="1:20" s="1501" customFormat="1" ht="14.85" customHeight="1">
      <c r="B145" s="3329" t="s">
        <v>679</v>
      </c>
      <c r="C145" s="3349" t="s">
        <v>680</v>
      </c>
      <c r="D145" s="2563"/>
      <c r="E145" s="2564">
        <v>1</v>
      </c>
      <c r="F145" s="2604"/>
      <c r="G145" s="3360">
        <v>1</v>
      </c>
      <c r="H145" s="3360"/>
      <c r="I145" s="3360"/>
      <c r="J145" s="2563"/>
      <c r="K145" s="2564">
        <v>1</v>
      </c>
      <c r="L145" s="3360"/>
      <c r="M145" s="3360"/>
      <c r="N145" s="3121"/>
      <c r="O145" s="3121"/>
      <c r="P145" s="2563"/>
      <c r="Q145" s="2564">
        <v>1</v>
      </c>
      <c r="R145" s="3336">
        <f t="shared" ref="R145:S147" si="45">IF($T145=1,"-",D145)</f>
        <v>0</v>
      </c>
      <c r="S145" s="3337">
        <f t="shared" si="45"/>
        <v>1</v>
      </c>
      <c r="T145" s="3338" t="str">
        <f>IF(D145+E145=2,1,"-")</f>
        <v>-</v>
      </c>
    </row>
    <row r="146" spans="1:20" s="1502" customFormat="1" ht="13.5" customHeight="1">
      <c r="B146" s="3334" t="s">
        <v>681</v>
      </c>
      <c r="C146" s="3361" t="s">
        <v>682</v>
      </c>
      <c r="D146" s="2563">
        <v>1</v>
      </c>
      <c r="E146" s="2564"/>
      <c r="F146" s="2604"/>
      <c r="G146" s="3360"/>
      <c r="H146" s="3360">
        <v>1</v>
      </c>
      <c r="I146" s="3360"/>
      <c r="J146" s="2563">
        <v>1</v>
      </c>
      <c r="K146" s="2564"/>
      <c r="L146" s="3360"/>
      <c r="M146" s="3360"/>
      <c r="N146" s="3121"/>
      <c r="O146" s="3121"/>
      <c r="P146" s="2563">
        <v>1</v>
      </c>
      <c r="Q146" s="2564"/>
      <c r="R146" s="3362">
        <f t="shared" si="45"/>
        <v>1</v>
      </c>
      <c r="S146" s="3363">
        <f t="shared" si="45"/>
        <v>0</v>
      </c>
      <c r="T146" s="3364" t="str">
        <f>IF(D146+E146=2,1,"-")</f>
        <v>-</v>
      </c>
    </row>
    <row r="147" spans="1:20" s="1502" customFormat="1" ht="13.5" customHeight="1">
      <c r="B147" s="3334" t="s">
        <v>683</v>
      </c>
      <c r="C147" s="3361" t="s">
        <v>682</v>
      </c>
      <c r="D147" s="2563">
        <v>1</v>
      </c>
      <c r="E147" s="2564">
        <v>1</v>
      </c>
      <c r="F147" s="2604"/>
      <c r="G147" s="3360"/>
      <c r="H147" s="3360">
        <v>1</v>
      </c>
      <c r="I147" s="3360">
        <v>1</v>
      </c>
      <c r="J147" s="2563">
        <v>1</v>
      </c>
      <c r="K147" s="2564"/>
      <c r="L147" s="3360"/>
      <c r="M147" s="3360"/>
      <c r="N147" s="3121"/>
      <c r="O147" s="3121"/>
      <c r="P147" s="2563">
        <v>1</v>
      </c>
      <c r="Q147" s="2564">
        <v>1</v>
      </c>
      <c r="R147" s="3362" t="str">
        <f t="shared" si="45"/>
        <v>-</v>
      </c>
      <c r="S147" s="3363" t="str">
        <f t="shared" si="45"/>
        <v>-</v>
      </c>
      <c r="T147" s="3364">
        <f>IF(D147+E147=2,1,"-")</f>
        <v>1</v>
      </c>
    </row>
    <row r="148" spans="1:20" s="1501" customFormat="1" ht="14.85" customHeight="1">
      <c r="B148" s="3329" t="s">
        <v>684</v>
      </c>
      <c r="C148" s="3349" t="s">
        <v>685</v>
      </c>
      <c r="D148" s="2563"/>
      <c r="E148" s="2564">
        <v>1</v>
      </c>
      <c r="F148" s="2604"/>
      <c r="G148" s="3360"/>
      <c r="H148" s="3360"/>
      <c r="I148" s="3360"/>
      <c r="J148" s="2563"/>
      <c r="K148" s="2564">
        <v>1</v>
      </c>
      <c r="L148" s="3360"/>
      <c r="M148" s="3360"/>
      <c r="N148" s="3121"/>
      <c r="O148" s="3121"/>
      <c r="P148" s="2563"/>
      <c r="Q148" s="2564">
        <v>1</v>
      </c>
      <c r="R148" s="3336">
        <f>IF($T148=1,"-",D148)</f>
        <v>0</v>
      </c>
      <c r="S148" s="3337">
        <f>IF($T148=1,"-",E148)</f>
        <v>1</v>
      </c>
      <c r="T148" s="3338" t="str">
        <f>IF(D148+E148=2,1,"-")</f>
        <v>-</v>
      </c>
    </row>
    <row r="149" spans="1:20" s="410" customFormat="1" ht="13.5" customHeight="1" thickBot="1">
      <c r="B149" s="2544" t="s">
        <v>347</v>
      </c>
      <c r="C149" s="3322"/>
      <c r="D149" s="2545">
        <f t="shared" ref="D149:T149" si="46">SUM(D145:D148)</f>
        <v>2</v>
      </c>
      <c r="E149" s="2546">
        <f t="shared" si="46"/>
        <v>3</v>
      </c>
      <c r="F149" s="2545">
        <f t="shared" si="46"/>
        <v>0</v>
      </c>
      <c r="G149" s="2547">
        <f t="shared" si="46"/>
        <v>1</v>
      </c>
      <c r="H149" s="2547">
        <f t="shared" si="46"/>
        <v>2</v>
      </c>
      <c r="I149" s="2547">
        <f t="shared" si="46"/>
        <v>1</v>
      </c>
      <c r="J149" s="2547">
        <f t="shared" si="46"/>
        <v>2</v>
      </c>
      <c r="K149" s="2547">
        <f t="shared" si="46"/>
        <v>2</v>
      </c>
      <c r="L149" s="2547">
        <f t="shared" si="46"/>
        <v>0</v>
      </c>
      <c r="M149" s="2547">
        <f t="shared" si="46"/>
        <v>0</v>
      </c>
      <c r="N149" s="2547">
        <f t="shared" si="46"/>
        <v>0</v>
      </c>
      <c r="O149" s="2547">
        <f t="shared" si="46"/>
        <v>0</v>
      </c>
      <c r="P149" s="2547">
        <f t="shared" si="46"/>
        <v>2</v>
      </c>
      <c r="Q149" s="2548">
        <f t="shared" si="46"/>
        <v>3</v>
      </c>
      <c r="R149" s="2972">
        <f t="shared" si="46"/>
        <v>1</v>
      </c>
      <c r="S149" s="3332">
        <f t="shared" si="46"/>
        <v>2</v>
      </c>
      <c r="T149" s="3333">
        <f t="shared" si="46"/>
        <v>1</v>
      </c>
    </row>
    <row r="150" spans="1:20" s="589" customFormat="1" ht="13.5" customHeight="1" thickTop="1" thickBot="1">
      <c r="B150" s="1199"/>
      <c r="D150" s="667"/>
      <c r="E150" s="667"/>
      <c r="F150" s="632">
        <f>D149+E149</f>
        <v>5</v>
      </c>
      <c r="G150" s="632"/>
      <c r="H150" s="632"/>
      <c r="I150" s="632"/>
      <c r="J150" s="632"/>
      <c r="K150" s="632"/>
      <c r="L150" s="632"/>
      <c r="M150" s="632">
        <f>L149+M149+K149+J149</f>
        <v>4</v>
      </c>
      <c r="N150" s="632"/>
      <c r="O150" s="632"/>
      <c r="P150" s="632"/>
      <c r="Q150" s="1119"/>
      <c r="R150" s="632">
        <f>R149+S149+(2*T149)</f>
        <v>5</v>
      </c>
      <c r="S150" s="632"/>
      <c r="T150" s="818"/>
    </row>
    <row r="151" spans="1:20" s="25" customFormat="1" ht="13.5" customHeight="1" thickBot="1">
      <c r="B151" s="1200" t="s">
        <v>686</v>
      </c>
      <c r="C151" s="1201"/>
      <c r="D151" s="1191"/>
      <c r="E151" s="1191"/>
      <c r="F151" s="1191"/>
      <c r="G151" s="1191"/>
      <c r="H151" s="1191"/>
      <c r="I151" s="1191"/>
      <c r="J151" s="1191"/>
      <c r="K151" s="1191"/>
      <c r="L151" s="1191"/>
      <c r="M151" s="1191"/>
      <c r="N151" s="1191"/>
      <c r="O151" s="1191"/>
      <c r="P151" s="1191"/>
      <c r="Q151" s="1192"/>
      <c r="R151" s="1191"/>
      <c r="S151" s="1191"/>
      <c r="T151" s="661"/>
    </row>
    <row r="152" spans="1:20" s="145" customFormat="1" ht="13.5" customHeight="1">
      <c r="B152" s="3323" t="s">
        <v>687</v>
      </c>
      <c r="C152" s="1045" t="s">
        <v>688</v>
      </c>
      <c r="D152" s="3314">
        <v>1</v>
      </c>
      <c r="E152" s="3315"/>
      <c r="F152" s="3342"/>
      <c r="G152" s="3343"/>
      <c r="H152" s="3343">
        <v>1</v>
      </c>
      <c r="I152" s="3343"/>
      <c r="J152" s="3343">
        <v>1</v>
      </c>
      <c r="K152" s="3343"/>
      <c r="L152" s="3343"/>
      <c r="M152" s="3343"/>
      <c r="N152" s="3344"/>
      <c r="O152" s="3344"/>
      <c r="P152" s="3343">
        <v>1</v>
      </c>
      <c r="Q152" s="3365"/>
      <c r="R152" s="1195">
        <f>IF($T152=1,"-",D152)</f>
        <v>1</v>
      </c>
      <c r="S152" s="3346">
        <f>IF($T152=1,"-",E152)</f>
        <v>0</v>
      </c>
      <c r="T152" s="3347" t="str">
        <f>IF(D152+E152=2,1,"-")</f>
        <v>-</v>
      </c>
    </row>
    <row r="153" spans="1:20" s="410" customFormat="1" ht="13.5" customHeight="1" thickBot="1">
      <c r="B153" s="2544" t="s">
        <v>347</v>
      </c>
      <c r="C153" s="3322"/>
      <c r="D153" s="2545">
        <f>SUM(D152)</f>
        <v>1</v>
      </c>
      <c r="E153" s="2546">
        <f>E152</f>
        <v>0</v>
      </c>
      <c r="F153" s="2545">
        <f t="shared" ref="F153:Q153" si="47">SUM(F152:F152)</f>
        <v>0</v>
      </c>
      <c r="G153" s="2547">
        <f t="shared" si="47"/>
        <v>0</v>
      </c>
      <c r="H153" s="2547">
        <f t="shared" si="47"/>
        <v>1</v>
      </c>
      <c r="I153" s="2547">
        <f t="shared" si="47"/>
        <v>0</v>
      </c>
      <c r="J153" s="2547">
        <f t="shared" si="47"/>
        <v>1</v>
      </c>
      <c r="K153" s="2547">
        <f t="shared" si="47"/>
        <v>0</v>
      </c>
      <c r="L153" s="2547">
        <f t="shared" si="47"/>
        <v>0</v>
      </c>
      <c r="M153" s="2547">
        <f t="shared" si="47"/>
        <v>0</v>
      </c>
      <c r="N153" s="2547">
        <f t="shared" si="47"/>
        <v>0</v>
      </c>
      <c r="O153" s="2547">
        <f t="shared" si="47"/>
        <v>0</v>
      </c>
      <c r="P153" s="2547">
        <f t="shared" si="47"/>
        <v>1</v>
      </c>
      <c r="Q153" s="2548">
        <f t="shared" si="47"/>
        <v>0</v>
      </c>
      <c r="R153" s="2972">
        <f>SUM(R152)</f>
        <v>1</v>
      </c>
      <c r="S153" s="3332">
        <f>SUM(S152)</f>
        <v>0</v>
      </c>
      <c r="T153" s="3333">
        <f>SUM(T152)</f>
        <v>0</v>
      </c>
    </row>
    <row r="154" spans="1:20" s="589" customFormat="1" ht="13.5" customHeight="1" thickTop="1" thickBot="1">
      <c r="B154" s="1199"/>
      <c r="D154" s="667"/>
      <c r="E154" s="667"/>
      <c r="F154" s="632">
        <f>D153+E153</f>
        <v>1</v>
      </c>
      <c r="G154" s="632"/>
      <c r="H154" s="632"/>
      <c r="I154" s="632"/>
      <c r="J154" s="632"/>
      <c r="K154" s="632"/>
      <c r="L154" s="632"/>
      <c r="M154" s="632">
        <f>L153+M153+K153+J153</f>
        <v>1</v>
      </c>
      <c r="N154" s="632"/>
      <c r="O154" s="632"/>
      <c r="P154" s="632"/>
      <c r="Q154" s="1119"/>
      <c r="R154" s="632"/>
      <c r="S154" s="632"/>
      <c r="T154" s="818"/>
    </row>
    <row r="155" spans="1:20" s="25" customFormat="1" ht="13.5" customHeight="1" thickBot="1">
      <c r="B155" s="1200" t="s">
        <v>689</v>
      </c>
      <c r="C155" s="1201"/>
      <c r="D155" s="1191"/>
      <c r="E155" s="1191"/>
      <c r="F155" s="1191"/>
      <c r="G155" s="1191"/>
      <c r="H155" s="1191"/>
      <c r="I155" s="1191"/>
      <c r="J155" s="1191"/>
      <c r="K155" s="1191"/>
      <c r="L155" s="1191"/>
      <c r="M155" s="1191"/>
      <c r="N155" s="1191"/>
      <c r="O155" s="1191"/>
      <c r="P155" s="1191"/>
      <c r="Q155" s="1192"/>
      <c r="R155" s="1191"/>
      <c r="S155" s="1191"/>
      <c r="T155" s="661"/>
    </row>
    <row r="156" spans="1:20" s="25" customFormat="1" ht="13.5" customHeight="1">
      <c r="B156" s="1829" t="s">
        <v>690</v>
      </c>
      <c r="C156" s="1829" t="s">
        <v>691</v>
      </c>
      <c r="D156" s="2563"/>
      <c r="E156" s="2564"/>
      <c r="F156" s="3120"/>
      <c r="G156" s="3360"/>
      <c r="H156" s="3360"/>
      <c r="I156" s="3360"/>
      <c r="J156" s="2563"/>
      <c r="K156" s="2564"/>
      <c r="L156" s="3360"/>
      <c r="M156" s="3360"/>
      <c r="N156" s="3121"/>
      <c r="O156" s="3121"/>
      <c r="P156" s="2563"/>
      <c r="Q156" s="2564"/>
      <c r="R156" s="3336">
        <f t="shared" ref="R156:S158" si="48">IF($T156=1,"-",D156)</f>
        <v>0</v>
      </c>
      <c r="S156" s="3337">
        <f t="shared" si="48"/>
        <v>0</v>
      </c>
      <c r="T156" s="3338" t="str">
        <f t="shared" ref="T156" si="49">IF(D156+E156=2,1,"-")</f>
        <v>-</v>
      </c>
    </row>
    <row r="157" spans="1:20" s="1501" customFormat="1" ht="14.85" customHeight="1">
      <c r="A157" s="1501" t="s">
        <v>692</v>
      </c>
      <c r="B157" s="3329" t="s">
        <v>692</v>
      </c>
      <c r="C157" s="3349" t="s">
        <v>693</v>
      </c>
      <c r="D157" s="2563"/>
      <c r="E157" s="2564">
        <v>1</v>
      </c>
      <c r="F157" s="3120"/>
      <c r="G157" s="3360">
        <v>1</v>
      </c>
      <c r="H157" s="3360"/>
      <c r="I157" s="3360"/>
      <c r="J157" s="2563"/>
      <c r="K157" s="2564"/>
      <c r="L157" s="3360"/>
      <c r="M157" s="3360">
        <v>1</v>
      </c>
      <c r="N157" s="3121"/>
      <c r="O157" s="3121"/>
      <c r="P157" s="2563"/>
      <c r="Q157" s="2564">
        <v>1</v>
      </c>
      <c r="R157" s="3336">
        <f t="shared" si="48"/>
        <v>0</v>
      </c>
      <c r="S157" s="3337">
        <f t="shared" si="48"/>
        <v>1</v>
      </c>
      <c r="T157" s="3338" t="str">
        <f t="shared" ref="T157:T187" si="50">IF(D157+E157=2,1,"-")</f>
        <v>-</v>
      </c>
    </row>
    <row r="158" spans="1:20" s="1502" customFormat="1" ht="13.5" customHeight="1">
      <c r="A158" s="1502" t="s">
        <v>694</v>
      </c>
      <c r="B158" s="3334" t="s">
        <v>694</v>
      </c>
      <c r="C158" s="3361" t="s">
        <v>695</v>
      </c>
      <c r="D158" s="2563">
        <v>1</v>
      </c>
      <c r="E158" s="2564"/>
      <c r="F158" s="3120"/>
      <c r="G158" s="3360"/>
      <c r="H158" s="3360">
        <v>1</v>
      </c>
      <c r="I158" s="3360"/>
      <c r="J158" s="2563"/>
      <c r="K158" s="2564"/>
      <c r="L158" s="3360">
        <v>1</v>
      </c>
      <c r="M158" s="3360"/>
      <c r="N158" s="3121"/>
      <c r="O158" s="3121"/>
      <c r="P158" s="2563">
        <v>1</v>
      </c>
      <c r="Q158" s="2564"/>
      <c r="R158" s="3362">
        <f t="shared" si="48"/>
        <v>1</v>
      </c>
      <c r="S158" s="3363">
        <f t="shared" si="48"/>
        <v>0</v>
      </c>
      <c r="T158" s="3364" t="str">
        <f t="shared" si="50"/>
        <v>-</v>
      </c>
    </row>
    <row r="159" spans="1:20" s="1502" customFormat="1" ht="27" customHeight="1">
      <c r="A159" s="1502" t="s">
        <v>696</v>
      </c>
      <c r="B159" s="3366" t="s">
        <v>697</v>
      </c>
      <c r="C159" s="3361" t="s">
        <v>698</v>
      </c>
      <c r="D159" s="2563">
        <v>1</v>
      </c>
      <c r="E159" s="2564"/>
      <c r="F159" s="3120"/>
      <c r="G159" s="3360"/>
      <c r="H159" s="3360">
        <v>1</v>
      </c>
      <c r="I159" s="3360"/>
      <c r="J159" s="2563"/>
      <c r="K159" s="2564"/>
      <c r="L159" s="3360">
        <v>1</v>
      </c>
      <c r="M159" s="3360"/>
      <c r="N159" s="3121"/>
      <c r="O159" s="3121"/>
      <c r="P159" s="2563">
        <v>1</v>
      </c>
      <c r="Q159" s="2564"/>
      <c r="R159" s="3362">
        <f t="shared" ref="R159" si="51">IF($T159=1,"-",D159)</f>
        <v>1</v>
      </c>
      <c r="S159" s="3363">
        <f t="shared" ref="S159" si="52">IF($T159=1,"-",E159)</f>
        <v>0</v>
      </c>
      <c r="T159" s="3364" t="str">
        <f t="shared" ref="T159" si="53">IF(D159+E159=2,1,"-")</f>
        <v>-</v>
      </c>
    </row>
    <row r="160" spans="1:20" s="1502" customFormat="1" ht="13.5" customHeight="1">
      <c r="A160" s="1502" t="s">
        <v>699</v>
      </c>
      <c r="B160" s="3334" t="s">
        <v>699</v>
      </c>
      <c r="C160" s="3361" t="s">
        <v>700</v>
      </c>
      <c r="D160" s="2563">
        <v>1</v>
      </c>
      <c r="E160" s="2564"/>
      <c r="F160" s="3120"/>
      <c r="G160" s="3360"/>
      <c r="H160" s="3360">
        <v>1</v>
      </c>
      <c r="I160" s="3360"/>
      <c r="J160" s="2563"/>
      <c r="K160" s="2564"/>
      <c r="L160" s="3360">
        <v>1</v>
      </c>
      <c r="M160" s="3360"/>
      <c r="N160" s="3121"/>
      <c r="O160" s="3121"/>
      <c r="P160" s="2563">
        <v>1</v>
      </c>
      <c r="Q160" s="2564"/>
      <c r="R160" s="3362">
        <f t="shared" ref="R160:S166" si="54">IF($T160=1,"-",D160)</f>
        <v>1</v>
      </c>
      <c r="S160" s="3363">
        <f t="shared" si="54"/>
        <v>0</v>
      </c>
      <c r="T160" s="3364" t="str">
        <f t="shared" si="50"/>
        <v>-</v>
      </c>
    </row>
    <row r="161" spans="1:20" s="1502" customFormat="1" ht="13.5" customHeight="1">
      <c r="A161" s="1502" t="s">
        <v>701</v>
      </c>
      <c r="B161" s="3334" t="s">
        <v>702</v>
      </c>
      <c r="C161" s="3361" t="s">
        <v>703</v>
      </c>
      <c r="D161" s="2563"/>
      <c r="E161" s="2564">
        <v>1</v>
      </c>
      <c r="F161" s="3120"/>
      <c r="G161" s="3360"/>
      <c r="H161" s="3360"/>
      <c r="I161" s="3360">
        <v>1</v>
      </c>
      <c r="J161" s="2563"/>
      <c r="K161" s="2564"/>
      <c r="L161" s="3360"/>
      <c r="M161" s="3360">
        <v>1</v>
      </c>
      <c r="N161" s="3121"/>
      <c r="O161" s="3121"/>
      <c r="P161" s="2563"/>
      <c r="Q161" s="2564">
        <v>1</v>
      </c>
      <c r="R161" s="3362">
        <f t="shared" si="54"/>
        <v>0</v>
      </c>
      <c r="S161" s="3363">
        <f t="shared" si="54"/>
        <v>1</v>
      </c>
      <c r="T161" s="3364" t="str">
        <f t="shared" si="50"/>
        <v>-</v>
      </c>
    </row>
    <row r="162" spans="1:20" s="1501" customFormat="1" ht="14.85" customHeight="1">
      <c r="A162" s="1501" t="s">
        <v>704</v>
      </c>
      <c r="B162" s="3329" t="s">
        <v>704</v>
      </c>
      <c r="C162" s="3349" t="s">
        <v>705</v>
      </c>
      <c r="D162" s="2563"/>
      <c r="E162" s="2564">
        <v>1</v>
      </c>
      <c r="F162" s="3120"/>
      <c r="G162" s="3360"/>
      <c r="H162" s="3360"/>
      <c r="I162" s="3360">
        <v>1</v>
      </c>
      <c r="J162" s="2563"/>
      <c r="K162" s="2564"/>
      <c r="L162" s="3360"/>
      <c r="M162" s="3360">
        <v>1</v>
      </c>
      <c r="N162" s="3121"/>
      <c r="O162" s="3121"/>
      <c r="P162" s="2563"/>
      <c r="Q162" s="2564">
        <v>1</v>
      </c>
      <c r="R162" s="3336">
        <f t="shared" si="54"/>
        <v>0</v>
      </c>
      <c r="S162" s="3337">
        <f t="shared" si="54"/>
        <v>1</v>
      </c>
      <c r="T162" s="3338" t="str">
        <f t="shared" si="50"/>
        <v>-</v>
      </c>
    </row>
    <row r="163" spans="1:20" s="1502" customFormat="1" ht="13.5" customHeight="1">
      <c r="A163" s="1502" t="s">
        <v>706</v>
      </c>
      <c r="B163" s="3334" t="s">
        <v>706</v>
      </c>
      <c r="C163" s="3361" t="s">
        <v>707</v>
      </c>
      <c r="D163" s="2563">
        <v>1</v>
      </c>
      <c r="E163" s="2564"/>
      <c r="F163" s="3120"/>
      <c r="G163" s="3360"/>
      <c r="H163" s="3360">
        <v>1</v>
      </c>
      <c r="I163" s="3360"/>
      <c r="J163" s="2563">
        <v>1</v>
      </c>
      <c r="K163" s="2564"/>
      <c r="L163" s="3360"/>
      <c r="M163" s="3360"/>
      <c r="N163" s="3121"/>
      <c r="O163" s="3121"/>
      <c r="P163" s="2563">
        <v>1</v>
      </c>
      <c r="Q163" s="2564"/>
      <c r="R163" s="3362">
        <f t="shared" si="54"/>
        <v>1</v>
      </c>
      <c r="S163" s="3363">
        <f t="shared" si="54"/>
        <v>0</v>
      </c>
      <c r="T163" s="3364" t="str">
        <f t="shared" si="50"/>
        <v>-</v>
      </c>
    </row>
    <row r="164" spans="1:20" s="1502" customFormat="1" ht="13.5" customHeight="1">
      <c r="A164" s="1502" t="s">
        <v>708</v>
      </c>
      <c r="B164" s="3334" t="s">
        <v>708</v>
      </c>
      <c r="C164" s="3361" t="s">
        <v>709</v>
      </c>
      <c r="D164" s="2563">
        <v>1</v>
      </c>
      <c r="E164" s="2564"/>
      <c r="F164" s="3120"/>
      <c r="G164" s="3360"/>
      <c r="H164" s="3360">
        <v>1</v>
      </c>
      <c r="I164" s="3360"/>
      <c r="J164" s="2563"/>
      <c r="K164" s="2564"/>
      <c r="L164" s="3360">
        <v>1</v>
      </c>
      <c r="M164" s="3360"/>
      <c r="N164" s="3121"/>
      <c r="O164" s="3121"/>
      <c r="P164" s="2563">
        <v>1</v>
      </c>
      <c r="Q164" s="2564"/>
      <c r="R164" s="3362">
        <f t="shared" si="54"/>
        <v>1</v>
      </c>
      <c r="S164" s="3363">
        <f t="shared" si="54"/>
        <v>0</v>
      </c>
      <c r="T164" s="3364" t="str">
        <f t="shared" si="50"/>
        <v>-</v>
      </c>
    </row>
    <row r="165" spans="1:20" s="1502" customFormat="1" ht="13.5" customHeight="1">
      <c r="A165" s="1502" t="s">
        <v>710</v>
      </c>
      <c r="B165" s="3334" t="s">
        <v>710</v>
      </c>
      <c r="C165" s="3361" t="s">
        <v>711</v>
      </c>
      <c r="D165" s="2563">
        <v>1</v>
      </c>
      <c r="E165" s="2564"/>
      <c r="F165" s="3120"/>
      <c r="G165" s="3360"/>
      <c r="H165" s="3360">
        <v>1</v>
      </c>
      <c r="I165" s="3360"/>
      <c r="J165" s="2563"/>
      <c r="K165" s="2564"/>
      <c r="L165" s="3360">
        <v>1</v>
      </c>
      <c r="M165" s="3360"/>
      <c r="N165" s="3121"/>
      <c r="O165" s="3121"/>
      <c r="P165" s="2563">
        <v>1</v>
      </c>
      <c r="Q165" s="2564"/>
      <c r="R165" s="3362">
        <f t="shared" si="54"/>
        <v>1</v>
      </c>
      <c r="S165" s="3363">
        <f t="shared" si="54"/>
        <v>0</v>
      </c>
      <c r="T165" s="3364" t="str">
        <f t="shared" si="50"/>
        <v>-</v>
      </c>
    </row>
    <row r="166" spans="1:20" s="1501" customFormat="1" ht="14.85" customHeight="1">
      <c r="A166" s="1501" t="s">
        <v>712</v>
      </c>
      <c r="B166" s="3329" t="s">
        <v>712</v>
      </c>
      <c r="C166" s="3349" t="s">
        <v>713</v>
      </c>
      <c r="D166" s="2563"/>
      <c r="E166" s="2564">
        <v>1</v>
      </c>
      <c r="F166" s="3120"/>
      <c r="G166" s="3360">
        <v>1</v>
      </c>
      <c r="H166" s="3360"/>
      <c r="I166" s="3360"/>
      <c r="J166" s="2563"/>
      <c r="K166" s="2564"/>
      <c r="L166" s="3360"/>
      <c r="M166" s="3360">
        <v>1</v>
      </c>
      <c r="N166" s="3121"/>
      <c r="O166" s="3121"/>
      <c r="P166" s="2563"/>
      <c r="Q166" s="2564">
        <v>1</v>
      </c>
      <c r="R166" s="3336">
        <f t="shared" si="54"/>
        <v>0</v>
      </c>
      <c r="S166" s="3337">
        <f t="shared" si="54"/>
        <v>1</v>
      </c>
      <c r="T166" s="3338" t="str">
        <f t="shared" si="50"/>
        <v>-</v>
      </c>
    </row>
    <row r="167" spans="1:20" s="1502" customFormat="1" ht="13.5" customHeight="1">
      <c r="A167" s="1502" t="s">
        <v>714</v>
      </c>
      <c r="B167" s="3334" t="s">
        <v>714</v>
      </c>
      <c r="C167" s="3361" t="s">
        <v>715</v>
      </c>
      <c r="D167" s="2563">
        <v>1</v>
      </c>
      <c r="E167" s="2564"/>
      <c r="F167" s="3120"/>
      <c r="G167" s="3360"/>
      <c r="H167" s="3360">
        <v>1</v>
      </c>
      <c r="I167" s="3360"/>
      <c r="J167" s="2563"/>
      <c r="K167" s="2564"/>
      <c r="L167" s="3360">
        <v>1</v>
      </c>
      <c r="M167" s="3360"/>
      <c r="N167" s="3121"/>
      <c r="O167" s="3121"/>
      <c r="P167" s="2563">
        <v>1</v>
      </c>
      <c r="Q167" s="2564"/>
      <c r="R167" s="3336">
        <f t="shared" ref="R167:R169" si="55">IF($T167=1,"-",D167)</f>
        <v>1</v>
      </c>
      <c r="S167" s="3337">
        <f t="shared" ref="S167:S169" si="56">IF($T167=1,"-",E167)</f>
        <v>0</v>
      </c>
      <c r="T167" s="3338" t="str">
        <f t="shared" ref="T167:T168" si="57">IF(D167+E167=2,1,"-")</f>
        <v>-</v>
      </c>
    </row>
    <row r="168" spans="1:20" s="1502" customFormat="1" ht="13.5" customHeight="1">
      <c r="A168" s="1502" t="s">
        <v>716</v>
      </c>
      <c r="B168" s="3334" t="s">
        <v>716</v>
      </c>
      <c r="C168" s="3361" t="s">
        <v>717</v>
      </c>
      <c r="D168" s="2563">
        <v>1</v>
      </c>
      <c r="E168" s="2564"/>
      <c r="F168" s="3120"/>
      <c r="G168" s="3360"/>
      <c r="H168" s="3360">
        <v>1</v>
      </c>
      <c r="I168" s="3360"/>
      <c r="J168" s="2563"/>
      <c r="K168" s="2564"/>
      <c r="L168" s="3360">
        <v>1</v>
      </c>
      <c r="M168" s="3360"/>
      <c r="N168" s="3121"/>
      <c r="O168" s="3121"/>
      <c r="P168" s="2563">
        <v>1</v>
      </c>
      <c r="Q168" s="2564"/>
      <c r="R168" s="3336">
        <f t="shared" si="55"/>
        <v>1</v>
      </c>
      <c r="S168" s="3337">
        <f t="shared" si="56"/>
        <v>0</v>
      </c>
      <c r="T168" s="3338" t="str">
        <f t="shared" si="57"/>
        <v>-</v>
      </c>
    </row>
    <row r="169" spans="1:20" s="1502" customFormat="1" ht="13.5" customHeight="1">
      <c r="A169" s="1502" t="s">
        <v>718</v>
      </c>
      <c r="B169" s="3334" t="s">
        <v>718</v>
      </c>
      <c r="C169" s="3361" t="s">
        <v>719</v>
      </c>
      <c r="D169" s="2563">
        <v>1</v>
      </c>
      <c r="E169" s="2564"/>
      <c r="F169" s="3120"/>
      <c r="G169" s="3360"/>
      <c r="H169" s="3360">
        <v>1</v>
      </c>
      <c r="I169" s="3360"/>
      <c r="J169" s="2563"/>
      <c r="K169" s="2564"/>
      <c r="L169" s="3360">
        <v>1</v>
      </c>
      <c r="M169" s="3360"/>
      <c r="N169" s="3121"/>
      <c r="O169" s="3121"/>
      <c r="P169" s="2563">
        <v>1</v>
      </c>
      <c r="Q169" s="2564"/>
      <c r="R169" s="3336">
        <f t="shared" si="55"/>
        <v>1</v>
      </c>
      <c r="S169" s="3337">
        <f t="shared" si="56"/>
        <v>0</v>
      </c>
      <c r="T169" s="3338" t="s">
        <v>720</v>
      </c>
    </row>
    <row r="170" spans="1:20" s="1502" customFormat="1" ht="13.5" customHeight="1">
      <c r="A170" s="1502" t="s">
        <v>721</v>
      </c>
      <c r="B170" s="3334" t="s">
        <v>721</v>
      </c>
      <c r="C170" s="3361" t="s">
        <v>722</v>
      </c>
      <c r="D170" s="2563">
        <v>1</v>
      </c>
      <c r="E170" s="2564"/>
      <c r="F170" s="3120"/>
      <c r="G170" s="3360"/>
      <c r="H170" s="3360">
        <v>1</v>
      </c>
      <c r="I170" s="3360"/>
      <c r="J170" s="2563"/>
      <c r="K170" s="2564"/>
      <c r="L170" s="3360">
        <v>1</v>
      </c>
      <c r="M170" s="3360"/>
      <c r="N170" s="3121"/>
      <c r="O170" s="3121"/>
      <c r="P170" s="2563">
        <v>1</v>
      </c>
      <c r="Q170" s="2564"/>
      <c r="R170" s="3362">
        <f t="shared" ref="R170:S173" si="58">IF($T170=1,"-",D170)</f>
        <v>1</v>
      </c>
      <c r="S170" s="3363">
        <f t="shared" si="58"/>
        <v>0</v>
      </c>
      <c r="T170" s="3364" t="str">
        <f t="shared" si="50"/>
        <v>-</v>
      </c>
    </row>
    <row r="171" spans="1:20" s="1502" customFormat="1" ht="13.5" customHeight="1">
      <c r="A171" s="1502" t="s">
        <v>723</v>
      </c>
      <c r="B171" s="3334" t="s">
        <v>723</v>
      </c>
      <c r="C171" s="3361" t="s">
        <v>717</v>
      </c>
      <c r="D171" s="2563">
        <v>1</v>
      </c>
      <c r="E171" s="2564"/>
      <c r="F171" s="3120"/>
      <c r="G171" s="3360"/>
      <c r="H171" s="3360">
        <v>1</v>
      </c>
      <c r="I171" s="3360"/>
      <c r="J171" s="2563"/>
      <c r="K171" s="2564"/>
      <c r="L171" s="3360">
        <v>1</v>
      </c>
      <c r="M171" s="3360"/>
      <c r="N171" s="3121"/>
      <c r="O171" s="3121"/>
      <c r="P171" s="2563">
        <v>1</v>
      </c>
      <c r="Q171" s="2564"/>
      <c r="R171" s="3362">
        <f t="shared" si="58"/>
        <v>1</v>
      </c>
      <c r="S171" s="3363">
        <f t="shared" si="58"/>
        <v>0</v>
      </c>
      <c r="T171" s="3364" t="str">
        <f t="shared" si="50"/>
        <v>-</v>
      </c>
    </row>
    <row r="172" spans="1:20" s="1502" customFormat="1" ht="13.5" customHeight="1">
      <c r="A172" s="1502" t="s">
        <v>724</v>
      </c>
      <c r="B172" s="3334" t="s">
        <v>724</v>
      </c>
      <c r="C172" s="3361" t="s">
        <v>725</v>
      </c>
      <c r="D172" s="2563">
        <v>1</v>
      </c>
      <c r="E172" s="2564"/>
      <c r="F172" s="3120"/>
      <c r="G172" s="3360"/>
      <c r="H172" s="3360">
        <v>1</v>
      </c>
      <c r="I172" s="3360"/>
      <c r="J172" s="2563"/>
      <c r="K172" s="2564"/>
      <c r="L172" s="3360">
        <v>1</v>
      </c>
      <c r="M172" s="3360"/>
      <c r="N172" s="3121"/>
      <c r="O172" s="3121"/>
      <c r="P172" s="2563">
        <v>1</v>
      </c>
      <c r="Q172" s="2564"/>
      <c r="R172" s="3362">
        <f t="shared" si="58"/>
        <v>1</v>
      </c>
      <c r="S172" s="3363">
        <f t="shared" si="58"/>
        <v>0</v>
      </c>
      <c r="T172" s="3364" t="str">
        <f t="shared" si="50"/>
        <v>-</v>
      </c>
    </row>
    <row r="173" spans="1:20" s="1502" customFormat="1" ht="13.5" customHeight="1">
      <c r="A173" s="1502" t="s">
        <v>726</v>
      </c>
      <c r="B173" s="3334" t="s">
        <v>726</v>
      </c>
      <c r="C173" s="3361" t="s">
        <v>727</v>
      </c>
      <c r="D173" s="2563">
        <v>1</v>
      </c>
      <c r="E173" s="2564"/>
      <c r="F173" s="3120"/>
      <c r="G173" s="3360"/>
      <c r="H173" s="3360">
        <v>1</v>
      </c>
      <c r="I173" s="3360"/>
      <c r="J173" s="2563"/>
      <c r="K173" s="2564"/>
      <c r="L173" s="3360">
        <v>1</v>
      </c>
      <c r="M173" s="3360"/>
      <c r="N173" s="3121"/>
      <c r="O173" s="3121"/>
      <c r="P173" s="2563">
        <v>1</v>
      </c>
      <c r="Q173" s="2564"/>
      <c r="R173" s="3362">
        <f t="shared" si="58"/>
        <v>1</v>
      </c>
      <c r="S173" s="3363">
        <f t="shared" si="58"/>
        <v>0</v>
      </c>
      <c r="T173" s="3364" t="str">
        <f t="shared" si="50"/>
        <v>-</v>
      </c>
    </row>
    <row r="174" spans="1:20" s="1502" customFormat="1" ht="13.5" customHeight="1">
      <c r="A174" s="1502" t="s">
        <v>728</v>
      </c>
      <c r="B174" s="3334" t="s">
        <v>728</v>
      </c>
      <c r="C174" s="3361" t="s">
        <v>729</v>
      </c>
      <c r="D174" s="2563">
        <v>1</v>
      </c>
      <c r="E174" s="2564"/>
      <c r="F174" s="2604">
        <v>1</v>
      </c>
      <c r="G174" s="3360"/>
      <c r="H174" s="3360"/>
      <c r="I174" s="3360"/>
      <c r="J174" s="2563"/>
      <c r="K174" s="2564"/>
      <c r="L174" s="3360">
        <v>1</v>
      </c>
      <c r="M174" s="3360"/>
      <c r="N174" s="3121"/>
      <c r="O174" s="3121"/>
      <c r="P174" s="2563">
        <v>1</v>
      </c>
      <c r="Q174" s="2564"/>
      <c r="R174" s="3362">
        <f t="shared" ref="R174" si="59">IF($T174=1,"-",D174)</f>
        <v>1</v>
      </c>
      <c r="S174" s="3363">
        <f t="shared" ref="S174" si="60">IF($T174=1,"-",E174)</f>
        <v>0</v>
      </c>
      <c r="T174" s="3364" t="str">
        <f t="shared" ref="T174" si="61">IF(D174+E174=2,1,"-")</f>
        <v>-</v>
      </c>
    </row>
    <row r="175" spans="1:20" s="1502" customFormat="1" ht="13.5" customHeight="1">
      <c r="A175" s="1502" t="s">
        <v>730</v>
      </c>
      <c r="B175" s="3329" t="s">
        <v>730</v>
      </c>
      <c r="C175" s="3361" t="s">
        <v>731</v>
      </c>
      <c r="D175" s="2563">
        <v>1</v>
      </c>
      <c r="E175" s="2564"/>
      <c r="F175" s="3120"/>
      <c r="G175" s="3360">
        <v>1</v>
      </c>
      <c r="H175" s="3360">
        <v>1</v>
      </c>
      <c r="I175" s="3360"/>
      <c r="J175" s="2563"/>
      <c r="K175" s="2564"/>
      <c r="L175" s="3360">
        <v>1</v>
      </c>
      <c r="M175" s="3360">
        <v>1</v>
      </c>
      <c r="N175" s="3121"/>
      <c r="O175" s="3121"/>
      <c r="P175" s="2563">
        <v>1</v>
      </c>
      <c r="Q175" s="2564"/>
      <c r="R175" s="3362">
        <f>IF($T175=1,"-",D175)</f>
        <v>1</v>
      </c>
      <c r="S175" s="3363">
        <f>IF($T175=1,"-",E175)</f>
        <v>0</v>
      </c>
      <c r="T175" s="3364" t="str">
        <f t="shared" si="50"/>
        <v>-</v>
      </c>
    </row>
    <row r="176" spans="1:20" s="1502" customFormat="1" ht="13.5" customHeight="1">
      <c r="A176" s="1502" t="s">
        <v>732</v>
      </c>
      <c r="B176" s="3334" t="s">
        <v>732</v>
      </c>
      <c r="C176" s="3361" t="s">
        <v>733</v>
      </c>
      <c r="D176" s="2563">
        <v>1</v>
      </c>
      <c r="E176" s="2564"/>
      <c r="F176" s="3120"/>
      <c r="G176" s="3360"/>
      <c r="H176" s="3360">
        <v>1</v>
      </c>
      <c r="I176" s="3360"/>
      <c r="J176" s="2563"/>
      <c r="K176" s="2564"/>
      <c r="L176" s="3360">
        <v>1</v>
      </c>
      <c r="M176" s="3360"/>
      <c r="N176" s="3121"/>
      <c r="O176" s="3121"/>
      <c r="P176" s="2563">
        <v>1</v>
      </c>
      <c r="Q176" s="2564"/>
      <c r="R176" s="3362">
        <f>IF($T176=1,"-",D176)</f>
        <v>1</v>
      </c>
      <c r="S176" s="3363">
        <f>IF($T176=1,"-",E176)</f>
        <v>0</v>
      </c>
      <c r="T176" s="3364" t="str">
        <f t="shared" si="50"/>
        <v>-</v>
      </c>
    </row>
    <row r="177" spans="1:20" s="1502" customFormat="1" ht="13.5" customHeight="1">
      <c r="A177" s="1502" t="s">
        <v>734</v>
      </c>
      <c r="B177" s="3329" t="s">
        <v>734</v>
      </c>
      <c r="C177" s="3349" t="s">
        <v>735</v>
      </c>
      <c r="D177" s="2563"/>
      <c r="E177" s="2564">
        <v>1</v>
      </c>
      <c r="F177" s="2604"/>
      <c r="G177" s="3360">
        <v>1</v>
      </c>
      <c r="H177" s="3360"/>
      <c r="I177" s="3360"/>
      <c r="J177" s="2563"/>
      <c r="K177" s="2564"/>
      <c r="L177" s="3360">
        <v>1</v>
      </c>
      <c r="M177" s="3360"/>
      <c r="N177" s="3121"/>
      <c r="O177" s="3121"/>
      <c r="P177" s="2563"/>
      <c r="Q177" s="2564">
        <v>1</v>
      </c>
      <c r="R177" s="3362">
        <f t="shared" ref="R177" si="62">IF($T177=1,"-",D177)</f>
        <v>0</v>
      </c>
      <c r="S177" s="3363">
        <f t="shared" ref="S177" si="63">IF($T177=1,"-",E177)</f>
        <v>1</v>
      </c>
      <c r="T177" s="3364" t="str">
        <f t="shared" ref="T177" si="64">IF(D177+E177=2,1,"-")</f>
        <v>-</v>
      </c>
    </row>
    <row r="178" spans="1:20" s="1502" customFormat="1" ht="13.5" customHeight="1">
      <c r="A178" s="1502" t="s">
        <v>736</v>
      </c>
      <c r="B178" s="3334" t="s">
        <v>736</v>
      </c>
      <c r="C178" s="3361" t="s">
        <v>737</v>
      </c>
      <c r="D178" s="2563">
        <v>1</v>
      </c>
      <c r="E178" s="2564"/>
      <c r="F178" s="3120"/>
      <c r="G178" s="3360"/>
      <c r="H178" s="3360">
        <v>1</v>
      </c>
      <c r="I178" s="3360"/>
      <c r="J178" s="2563"/>
      <c r="K178" s="2564"/>
      <c r="L178" s="3360">
        <v>1</v>
      </c>
      <c r="M178" s="3360"/>
      <c r="N178" s="3121"/>
      <c r="O178" s="3121"/>
      <c r="P178" s="2563">
        <v>1</v>
      </c>
      <c r="Q178" s="2564"/>
      <c r="R178" s="3362">
        <f t="shared" ref="R178:S181" si="65">IF($T178=1,"-",D178)</f>
        <v>1</v>
      </c>
      <c r="S178" s="3363">
        <f t="shared" si="65"/>
        <v>0</v>
      </c>
      <c r="T178" s="3364" t="str">
        <f t="shared" si="50"/>
        <v>-</v>
      </c>
    </row>
    <row r="179" spans="1:20" s="1502" customFormat="1" ht="13.5" customHeight="1">
      <c r="A179" s="1502" t="s">
        <v>738</v>
      </c>
      <c r="B179" s="3334" t="s">
        <v>738</v>
      </c>
      <c r="C179" s="3361" t="s">
        <v>739</v>
      </c>
      <c r="D179" s="2563">
        <v>1</v>
      </c>
      <c r="E179" s="2564"/>
      <c r="F179" s="3120"/>
      <c r="G179" s="3360"/>
      <c r="H179" s="3360">
        <v>1</v>
      </c>
      <c r="I179" s="3360"/>
      <c r="J179" s="2563"/>
      <c r="K179" s="2564"/>
      <c r="L179" s="3360">
        <v>1</v>
      </c>
      <c r="M179" s="3360"/>
      <c r="N179" s="3121"/>
      <c r="O179" s="3121"/>
      <c r="P179" s="2563">
        <v>1</v>
      </c>
      <c r="Q179" s="2564"/>
      <c r="R179" s="3362">
        <f t="shared" si="65"/>
        <v>1</v>
      </c>
      <c r="S179" s="3363">
        <f t="shared" si="65"/>
        <v>0</v>
      </c>
      <c r="T179" s="3364" t="str">
        <f t="shared" si="50"/>
        <v>-</v>
      </c>
    </row>
    <row r="180" spans="1:20" s="1502" customFormat="1" ht="13.5" customHeight="1">
      <c r="A180" s="1502" t="s">
        <v>740</v>
      </c>
      <c r="B180" s="3334" t="s">
        <v>740</v>
      </c>
      <c r="C180" s="3361" t="s">
        <v>693</v>
      </c>
      <c r="D180" s="2563">
        <v>1</v>
      </c>
      <c r="E180" s="2564"/>
      <c r="F180" s="3120"/>
      <c r="G180" s="3360"/>
      <c r="H180" s="3360">
        <v>1</v>
      </c>
      <c r="I180" s="3360"/>
      <c r="J180" s="2563"/>
      <c r="K180" s="2564"/>
      <c r="L180" s="3360">
        <v>1</v>
      </c>
      <c r="M180" s="3360"/>
      <c r="N180" s="3121"/>
      <c r="O180" s="3121"/>
      <c r="P180" s="2563">
        <v>1</v>
      </c>
      <c r="Q180" s="2564"/>
      <c r="R180" s="3362">
        <f t="shared" si="65"/>
        <v>1</v>
      </c>
      <c r="S180" s="3363">
        <f t="shared" si="65"/>
        <v>0</v>
      </c>
      <c r="T180" s="3364" t="str">
        <f t="shared" si="50"/>
        <v>-</v>
      </c>
    </row>
    <row r="181" spans="1:20" s="1501" customFormat="1" ht="14.85" customHeight="1">
      <c r="A181" s="1501" t="s">
        <v>741</v>
      </c>
      <c r="B181" s="3329" t="s">
        <v>741</v>
      </c>
      <c r="C181" s="3349" t="s">
        <v>742</v>
      </c>
      <c r="D181" s="2563"/>
      <c r="E181" s="2564">
        <v>1</v>
      </c>
      <c r="F181" s="3120"/>
      <c r="G181" s="3360">
        <v>1</v>
      </c>
      <c r="H181" s="3360"/>
      <c r="I181" s="3360"/>
      <c r="J181" s="2563"/>
      <c r="K181" s="2564"/>
      <c r="L181" s="3360"/>
      <c r="M181" s="3360">
        <v>1</v>
      </c>
      <c r="N181" s="3121"/>
      <c r="O181" s="3121"/>
      <c r="P181" s="2563"/>
      <c r="Q181" s="2564">
        <v>1</v>
      </c>
      <c r="R181" s="3336">
        <f t="shared" si="65"/>
        <v>0</v>
      </c>
      <c r="S181" s="3337">
        <f t="shared" si="65"/>
        <v>1</v>
      </c>
      <c r="T181" s="3338" t="str">
        <f t="shared" si="50"/>
        <v>-</v>
      </c>
    </row>
    <row r="182" spans="1:20" s="1501" customFormat="1" ht="14.85" customHeight="1">
      <c r="A182" s="1501" t="s">
        <v>743</v>
      </c>
      <c r="B182" s="3334" t="s">
        <v>744</v>
      </c>
      <c r="C182" s="3361" t="s">
        <v>727</v>
      </c>
      <c r="D182" s="2563">
        <v>1</v>
      </c>
      <c r="E182" s="2564"/>
      <c r="F182" s="3120"/>
      <c r="G182" s="3360"/>
      <c r="H182" s="3360">
        <v>1</v>
      </c>
      <c r="I182" s="3360"/>
      <c r="J182" s="2563"/>
      <c r="K182" s="2564"/>
      <c r="L182" s="3360">
        <v>1</v>
      </c>
      <c r="M182" s="3360"/>
      <c r="N182" s="3121"/>
      <c r="O182" s="3121"/>
      <c r="P182" s="2563">
        <v>1</v>
      </c>
      <c r="Q182" s="2564"/>
      <c r="R182" s="3362">
        <f t="shared" ref="R182" si="66">IF($T182=1,"-",D182)</f>
        <v>1</v>
      </c>
      <c r="S182" s="3363">
        <f t="shared" ref="S182" si="67">IF($T182=1,"-",E182)</f>
        <v>0</v>
      </c>
      <c r="T182" s="3364" t="str">
        <f t="shared" ref="T182" si="68">IF(D182+E182=2,1,"-")</f>
        <v>-</v>
      </c>
    </row>
    <row r="183" spans="1:20" s="1502" customFormat="1" ht="13.5" customHeight="1">
      <c r="A183" s="1502" t="s">
        <v>745</v>
      </c>
      <c r="B183" s="3334" t="s">
        <v>745</v>
      </c>
      <c r="C183" s="3361" t="s">
        <v>746</v>
      </c>
      <c r="D183" s="2563">
        <v>1</v>
      </c>
      <c r="E183" s="2564"/>
      <c r="F183" s="3120"/>
      <c r="G183" s="3360"/>
      <c r="H183" s="3360">
        <v>1</v>
      </c>
      <c r="I183" s="3360"/>
      <c r="J183" s="2563"/>
      <c r="K183" s="2564"/>
      <c r="L183" s="3360">
        <v>1</v>
      </c>
      <c r="M183" s="3360"/>
      <c r="N183" s="3121"/>
      <c r="O183" s="3121"/>
      <c r="P183" s="2563">
        <v>1</v>
      </c>
      <c r="Q183" s="2564"/>
      <c r="R183" s="3362">
        <f t="shared" ref="R183:R186" si="69">IF($T183=1,"-",D183)</f>
        <v>1</v>
      </c>
      <c r="S183" s="3363">
        <f t="shared" ref="S183:S186" si="70">IF($T183=1,"-",E183)</f>
        <v>0</v>
      </c>
      <c r="T183" s="3364" t="str">
        <f t="shared" ref="T183:T186" si="71">IF(D183+E183=2,1,"-")</f>
        <v>-</v>
      </c>
    </row>
    <row r="184" spans="1:20" s="1502" customFormat="1" ht="13.5" customHeight="1">
      <c r="A184" s="1502" t="s">
        <v>747</v>
      </c>
      <c r="B184" s="3334" t="s">
        <v>747</v>
      </c>
      <c r="C184" s="3361" t="s">
        <v>748</v>
      </c>
      <c r="D184" s="2563">
        <v>1</v>
      </c>
      <c r="E184" s="2564"/>
      <c r="F184" s="3120"/>
      <c r="G184" s="3360"/>
      <c r="H184" s="3360">
        <v>1</v>
      </c>
      <c r="I184" s="3360"/>
      <c r="J184" s="2563"/>
      <c r="K184" s="2564"/>
      <c r="L184" s="3360">
        <v>1</v>
      </c>
      <c r="M184" s="3360"/>
      <c r="N184" s="3121"/>
      <c r="O184" s="3121"/>
      <c r="P184" s="2563">
        <v>1</v>
      </c>
      <c r="Q184" s="2564"/>
      <c r="R184" s="3362">
        <f t="shared" si="69"/>
        <v>1</v>
      </c>
      <c r="S184" s="3363">
        <f t="shared" si="70"/>
        <v>0</v>
      </c>
      <c r="T184" s="3364" t="str">
        <f t="shared" si="71"/>
        <v>-</v>
      </c>
    </row>
    <row r="185" spans="1:20" s="1502" customFormat="1" ht="13.5" customHeight="1">
      <c r="B185" s="3367" t="s">
        <v>749</v>
      </c>
      <c r="C185" s="3368"/>
      <c r="D185" s="2563">
        <v>1</v>
      </c>
      <c r="E185" s="2564"/>
      <c r="F185" s="3120"/>
      <c r="G185" s="3360"/>
      <c r="H185" s="3360">
        <v>1</v>
      </c>
      <c r="I185" s="3360"/>
      <c r="J185" s="2563"/>
      <c r="K185" s="2564"/>
      <c r="L185" s="3360">
        <v>1</v>
      </c>
      <c r="M185" s="3360"/>
      <c r="N185" s="3121"/>
      <c r="O185" s="3121"/>
      <c r="P185" s="2563">
        <v>1</v>
      </c>
      <c r="Q185" s="2564"/>
      <c r="R185" s="3362">
        <f t="shared" si="69"/>
        <v>1</v>
      </c>
      <c r="S185" s="3363">
        <f t="shared" si="70"/>
        <v>0</v>
      </c>
      <c r="T185" s="3364" t="str">
        <f t="shared" si="71"/>
        <v>-</v>
      </c>
    </row>
    <row r="186" spans="1:20" s="1502" customFormat="1" ht="13.5" customHeight="1">
      <c r="B186" s="3334" t="s">
        <v>750</v>
      </c>
      <c r="C186" s="3361" t="s">
        <v>751</v>
      </c>
      <c r="D186" s="2563">
        <v>1</v>
      </c>
      <c r="E186" s="2564"/>
      <c r="F186" s="3120"/>
      <c r="G186" s="3360"/>
      <c r="H186" s="3360">
        <v>1</v>
      </c>
      <c r="I186" s="3360"/>
      <c r="J186" s="3360"/>
      <c r="K186" s="3360"/>
      <c r="L186" s="3360">
        <v>1</v>
      </c>
      <c r="M186" s="3360"/>
      <c r="N186" s="3121"/>
      <c r="O186" s="3121"/>
      <c r="P186" s="2563">
        <v>1</v>
      </c>
      <c r="Q186" s="2564"/>
      <c r="R186" s="3362">
        <f t="shared" si="69"/>
        <v>1</v>
      </c>
      <c r="S186" s="3363">
        <f t="shared" si="70"/>
        <v>0</v>
      </c>
      <c r="T186" s="3364" t="str">
        <f t="shared" si="71"/>
        <v>-</v>
      </c>
    </row>
    <row r="187" spans="1:20" s="1502" customFormat="1" ht="13.5" customHeight="1">
      <c r="B187" s="3334" t="s">
        <v>752</v>
      </c>
      <c r="C187" s="3361" t="s">
        <v>753</v>
      </c>
      <c r="D187" s="2563">
        <v>1</v>
      </c>
      <c r="E187" s="2564"/>
      <c r="F187" s="3120"/>
      <c r="G187" s="3360"/>
      <c r="H187" s="3360">
        <v>1</v>
      </c>
      <c r="I187" s="3360"/>
      <c r="J187" s="3360"/>
      <c r="K187" s="3360"/>
      <c r="L187" s="3360">
        <v>1</v>
      </c>
      <c r="M187" s="3360"/>
      <c r="N187" s="3121"/>
      <c r="O187" s="3121"/>
      <c r="P187" s="2563">
        <v>1</v>
      </c>
      <c r="Q187" s="2564"/>
      <c r="R187" s="3362">
        <f>IF($T187=1,"-",D187)</f>
        <v>1</v>
      </c>
      <c r="S187" s="3363">
        <f>IF($T187=1,"-",E187)</f>
        <v>0</v>
      </c>
      <c r="T187" s="3364" t="str">
        <f t="shared" si="50"/>
        <v>-</v>
      </c>
    </row>
    <row r="188" spans="1:20" s="1502" customFormat="1" ht="13.5" customHeight="1" thickBot="1">
      <c r="B188" s="2544" t="s">
        <v>347</v>
      </c>
      <c r="C188" s="3322"/>
      <c r="D188" s="2545">
        <f>SUM(D156:D187)</f>
        <v>25</v>
      </c>
      <c r="E188" s="2546">
        <f t="shared" ref="E188:T188" si="72">SUM(E157:E187)</f>
        <v>6</v>
      </c>
      <c r="F188" s="2545">
        <f t="shared" si="72"/>
        <v>1</v>
      </c>
      <c r="G188" s="2547">
        <f t="shared" si="72"/>
        <v>5</v>
      </c>
      <c r="H188" s="2547">
        <f t="shared" si="72"/>
        <v>24</v>
      </c>
      <c r="I188" s="2547">
        <f t="shared" si="72"/>
        <v>2</v>
      </c>
      <c r="J188" s="2547">
        <f t="shared" si="72"/>
        <v>1</v>
      </c>
      <c r="K188" s="2547">
        <f t="shared" si="72"/>
        <v>0</v>
      </c>
      <c r="L188" s="2547">
        <f t="shared" si="72"/>
        <v>25</v>
      </c>
      <c r="M188" s="2547">
        <f t="shared" si="72"/>
        <v>6</v>
      </c>
      <c r="N188" s="2547">
        <f t="shared" si="72"/>
        <v>0</v>
      </c>
      <c r="O188" s="2547">
        <f t="shared" si="72"/>
        <v>0</v>
      </c>
      <c r="P188" s="2547">
        <f t="shared" si="72"/>
        <v>25</v>
      </c>
      <c r="Q188" s="2548">
        <f t="shared" si="72"/>
        <v>6</v>
      </c>
      <c r="R188" s="2972">
        <f t="shared" si="72"/>
        <v>25</v>
      </c>
      <c r="S188" s="2973">
        <f t="shared" si="72"/>
        <v>6</v>
      </c>
      <c r="T188" s="3333">
        <f t="shared" si="72"/>
        <v>0</v>
      </c>
    </row>
    <row r="189" spans="1:20" s="1503" customFormat="1" ht="13.5" customHeight="1" thickTop="1" thickBot="1">
      <c r="B189" s="1199"/>
      <c r="C189" s="589"/>
      <c r="D189" s="667"/>
      <c r="E189" s="667"/>
      <c r="F189" s="632">
        <f>D188+E188</f>
        <v>31</v>
      </c>
      <c r="G189" s="632"/>
      <c r="H189" s="632"/>
      <c r="I189" s="632"/>
      <c r="J189" s="632"/>
      <c r="K189" s="632"/>
      <c r="L189" s="632"/>
      <c r="M189" s="632">
        <f>L188+M188+K188+J188</f>
        <v>32</v>
      </c>
      <c r="N189" s="632"/>
      <c r="O189" s="632"/>
      <c r="P189" s="632"/>
      <c r="Q189" s="1119"/>
      <c r="R189" s="632"/>
      <c r="S189" s="632"/>
      <c r="T189" s="818"/>
    </row>
    <row r="190" spans="1:20" s="410" customFormat="1" ht="13.5" customHeight="1" thickBot="1">
      <c r="B190" s="1202" t="s">
        <v>205</v>
      </c>
      <c r="C190" s="1203"/>
      <c r="D190" s="1204">
        <f t="shared" ref="D190:T190" si="73">D11+D142+D153+D39+D149+D34+D26+D188</f>
        <v>136</v>
      </c>
      <c r="E190" s="1204">
        <f t="shared" si="73"/>
        <v>38</v>
      </c>
      <c r="F190" s="1204">
        <f t="shared" si="73"/>
        <v>9</v>
      </c>
      <c r="G190" s="1204">
        <f t="shared" si="73"/>
        <v>16</v>
      </c>
      <c r="H190" s="1204">
        <f t="shared" si="73"/>
        <v>127</v>
      </c>
      <c r="I190" s="1204">
        <f t="shared" si="73"/>
        <v>22</v>
      </c>
      <c r="J190" s="1204">
        <f t="shared" si="73"/>
        <v>5</v>
      </c>
      <c r="K190" s="1204">
        <f t="shared" si="73"/>
        <v>6</v>
      </c>
      <c r="L190" s="1204">
        <f t="shared" si="73"/>
        <v>131</v>
      </c>
      <c r="M190" s="1204">
        <f t="shared" si="73"/>
        <v>31</v>
      </c>
      <c r="N190" s="1204">
        <f t="shared" si="73"/>
        <v>0</v>
      </c>
      <c r="O190" s="1204">
        <f t="shared" si="73"/>
        <v>0</v>
      </c>
      <c r="P190" s="1204">
        <f t="shared" si="73"/>
        <v>136</v>
      </c>
      <c r="Q190" s="1204">
        <f t="shared" si="73"/>
        <v>38</v>
      </c>
      <c r="R190" s="1204">
        <f t="shared" si="73"/>
        <v>114</v>
      </c>
      <c r="S190" s="1204">
        <f t="shared" si="73"/>
        <v>17</v>
      </c>
      <c r="T190" s="1204">
        <f t="shared" si="73"/>
        <v>21</v>
      </c>
    </row>
    <row r="191" spans="1:20" s="589" customFormat="1" ht="13.5" customHeight="1">
      <c r="B191" s="1019"/>
      <c r="C191" s="1046"/>
      <c r="D191" s="1020" t="s">
        <v>228</v>
      </c>
      <c r="E191" s="3369">
        <f>+D190+E190</f>
        <v>174</v>
      </c>
      <c r="F191" s="662"/>
      <c r="G191" s="663"/>
      <c r="H191" s="664"/>
      <c r="I191" s="664">
        <f>I190+H190+G190+F190</f>
        <v>174</v>
      </c>
      <c r="J191" s="664"/>
      <c r="K191" s="664"/>
      <c r="L191" s="663"/>
      <c r="M191" s="662">
        <f>L190+M190+K190+J190</f>
        <v>173</v>
      </c>
      <c r="N191" s="4293"/>
      <c r="O191" s="4293"/>
      <c r="P191" s="665"/>
      <c r="Q191" s="663"/>
      <c r="R191" s="666">
        <f>R190+S190+(T190*2)</f>
        <v>173</v>
      </c>
      <c r="S191" s="666"/>
      <c r="T191" s="1733">
        <f>R190+S190+(T190*2)</f>
        <v>173</v>
      </c>
    </row>
    <row r="192" spans="1:20" s="583" customFormat="1" ht="13.5" customHeight="1">
      <c r="B192" s="3370" t="s">
        <v>212</v>
      </c>
      <c r="C192" s="1047"/>
      <c r="D192" s="209"/>
      <c r="E192" s="209"/>
      <c r="F192" s="209"/>
      <c r="G192" s="209"/>
      <c r="H192" s="209"/>
      <c r="I192" s="209"/>
      <c r="J192" s="209"/>
      <c r="K192" s="209"/>
      <c r="L192" s="209"/>
      <c r="M192" s="209"/>
      <c r="N192" s="150"/>
      <c r="O192" s="2097" t="s">
        <v>754</v>
      </c>
      <c r="P192" s="196"/>
      <c r="Q192" s="150"/>
      <c r="R192" s="819"/>
      <c r="S192" s="417"/>
      <c r="T192" s="150"/>
    </row>
  </sheetData>
  <mergeCells count="14">
    <mergeCell ref="N7:O7"/>
    <mergeCell ref="P7:Q7"/>
    <mergeCell ref="R7:T7"/>
    <mergeCell ref="N191:O191"/>
    <mergeCell ref="B1:Q1"/>
    <mergeCell ref="B3:Q3"/>
    <mergeCell ref="B4:Q4"/>
    <mergeCell ref="F6:Q6"/>
    <mergeCell ref="R6:T6"/>
    <mergeCell ref="D7:E7"/>
    <mergeCell ref="F7:G7"/>
    <mergeCell ref="H7:I7"/>
    <mergeCell ref="J7:K7"/>
    <mergeCell ref="L7:M7"/>
  </mergeCells>
  <printOptions horizontalCentered="1"/>
  <pageMargins left="0.31496062992125984" right="0.31496062992125984" top="0.39370078740157483" bottom="0.39370078740157483" header="0.19685039370078741" footer="0.19685039370078741"/>
  <pageSetup paperSize="8" fitToHeight="0" orientation="landscape" r:id="rId1"/>
  <headerFooter>
    <oddHeader>&amp;L&amp;6&amp;A&amp;R&amp;6Page &amp;P of &amp;N</oddHeader>
  </headerFooter>
  <rowBreaks count="2" manualBreakCount="2">
    <brk id="40" min="1" max="18" man="1"/>
    <brk id="143" min="1" max="18" man="1"/>
  </rowBreaks>
  <legacyDrawing r:id="rId2"/>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pageSetUpPr fitToPage="1"/>
  </sheetPr>
  <dimension ref="A1:AU200"/>
  <sheetViews>
    <sheetView view="pageBreakPreview" topLeftCell="B4" zoomScaleNormal="150" zoomScaleSheetLayoutView="100" zoomScalePageLayoutView="150" workbookViewId="0">
      <pane xSplit="1" ySplit="6" topLeftCell="M195" activePane="bottomRight" state="frozen"/>
      <selection pane="topRight" activeCell="C4" sqref="C4"/>
      <selection pane="bottomLeft" activeCell="B10" sqref="B10"/>
      <selection pane="bottomRight" activeCell="AL177" sqref="AL177"/>
    </sheetView>
  </sheetViews>
  <sheetFormatPr defaultColWidth="9.140625" defaultRowHeight="15"/>
  <cols>
    <col min="1" max="1" width="50.42578125" style="425" hidden="1" customWidth="1"/>
    <col min="2" max="2" width="43.5703125" style="538" customWidth="1"/>
    <col min="3" max="3" width="7.28515625" style="1815" customWidth="1"/>
    <col min="4" max="4" width="6.42578125" style="425" customWidth="1"/>
    <col min="5" max="5" width="7.42578125" style="425" customWidth="1"/>
    <col min="6" max="6" width="6.85546875" style="425" customWidth="1"/>
    <col min="7" max="7" width="8.5703125" style="425" customWidth="1"/>
    <col min="8" max="8" width="6.5703125" style="425" customWidth="1"/>
    <col min="9" max="9" width="8.42578125" style="425" customWidth="1"/>
    <col min="10" max="10" width="7" style="425" customWidth="1"/>
    <col min="11" max="11" width="7.140625" style="425" customWidth="1"/>
    <col min="12" max="14" width="6.42578125" style="425" customWidth="1"/>
    <col min="15" max="15" width="6.5703125" style="425" bestFit="1" customWidth="1"/>
    <col min="16" max="16" width="5.140625" style="425" customWidth="1"/>
    <col min="17" max="17" width="5.7109375" style="425" bestFit="1" customWidth="1"/>
    <col min="18" max="18" width="7.5703125" style="425" bestFit="1" customWidth="1"/>
    <col min="19" max="19" width="8.28515625" style="535" customWidth="1"/>
    <col min="20" max="20" width="7" style="427" customWidth="1"/>
    <col min="21" max="21" width="7.5703125" style="536" bestFit="1" customWidth="1"/>
    <col min="22" max="22" width="7.42578125" style="428" customWidth="1"/>
    <col min="23" max="23" width="7.42578125" style="295" customWidth="1"/>
    <col min="24" max="24" width="6.42578125" style="426" customWidth="1"/>
    <col min="25" max="25" width="5" style="426" customWidth="1"/>
    <col min="26" max="26" width="7.28515625" style="426" customWidth="1"/>
    <col min="27" max="27" width="7.5703125" style="426" customWidth="1"/>
    <col min="28" max="28" width="6.42578125" style="426" customWidth="1"/>
    <col min="29" max="29" width="5.42578125" style="33" customWidth="1"/>
    <col min="30" max="30" width="3.85546875" style="33" customWidth="1"/>
    <col min="31" max="31" width="5.140625" style="33" customWidth="1"/>
    <col min="32" max="33" width="7.5703125" style="33" customWidth="1"/>
    <col min="34" max="34" width="6.85546875" style="165" customWidth="1"/>
    <col min="35" max="35" width="4.42578125" style="425" customWidth="1"/>
    <col min="36" max="36" width="6.5703125" style="537" customWidth="1"/>
    <col min="37" max="37" width="9.140625" style="429" customWidth="1"/>
    <col min="38" max="38" width="7.85546875" style="426" customWidth="1"/>
    <col min="39" max="39" width="6.140625" style="578" customWidth="1"/>
    <col min="40" max="40" width="4.42578125" style="571" customWidth="1"/>
    <col min="41" max="16384" width="9.140625" style="425"/>
  </cols>
  <sheetData>
    <row r="1" spans="1:44">
      <c r="A1" s="425" t="s">
        <v>0</v>
      </c>
      <c r="B1" s="4294" t="s">
        <v>755</v>
      </c>
      <c r="C1" s="4295"/>
      <c r="D1" s="4295"/>
      <c r="E1" s="4295"/>
      <c r="F1" s="4295"/>
      <c r="G1" s="4295"/>
      <c r="H1" s="4295"/>
      <c r="I1" s="4295"/>
      <c r="J1" s="4295"/>
      <c r="K1" s="4295"/>
      <c r="L1" s="4295"/>
      <c r="M1" s="4295"/>
      <c r="N1" s="4295"/>
      <c r="O1" s="4295"/>
      <c r="P1" s="4295"/>
      <c r="Q1" s="1216"/>
      <c r="R1" s="1216"/>
      <c r="S1" s="1216"/>
      <c r="T1" s="1217"/>
      <c r="U1" s="1218"/>
      <c r="V1" s="1218"/>
      <c r="W1" s="1218"/>
      <c r="X1" s="1218"/>
      <c r="Y1" s="1218"/>
      <c r="Z1" s="1218"/>
      <c r="AA1" s="1218"/>
      <c r="AB1" s="1218"/>
      <c r="AC1" s="1218"/>
      <c r="AD1" s="1218"/>
      <c r="AE1" s="1218"/>
      <c r="AF1" s="1218"/>
      <c r="AG1" s="1218"/>
      <c r="AH1" s="1218"/>
      <c r="AI1" s="1218"/>
      <c r="AJ1" s="1218"/>
      <c r="AK1" s="1218"/>
      <c r="AL1" s="1219"/>
      <c r="AM1" s="571"/>
    </row>
    <row r="2" spans="1:44" ht="6.6" customHeight="1">
      <c r="B2" s="183"/>
      <c r="C2" s="1808"/>
      <c r="D2" s="185"/>
      <c r="E2" s="185"/>
      <c r="F2" s="185"/>
      <c r="G2" s="185"/>
      <c r="H2" s="185"/>
      <c r="I2" s="185"/>
      <c r="J2" s="185"/>
      <c r="K2" s="184"/>
      <c r="L2" s="184"/>
      <c r="M2" s="184"/>
      <c r="N2" s="184"/>
      <c r="O2" s="184"/>
      <c r="P2" s="184"/>
      <c r="Q2" s="529"/>
      <c r="R2" s="529"/>
      <c r="S2" s="529"/>
      <c r="T2" s="533"/>
      <c r="U2" s="425"/>
      <c r="V2" s="425"/>
      <c r="W2" s="425"/>
      <c r="X2" s="425"/>
      <c r="Y2" s="425"/>
      <c r="Z2" s="425"/>
      <c r="AA2" s="425"/>
      <c r="AB2" s="425"/>
      <c r="AC2" s="425"/>
      <c r="AD2" s="425"/>
      <c r="AE2" s="425"/>
      <c r="AF2" s="425"/>
      <c r="AG2" s="425"/>
      <c r="AH2" s="425"/>
      <c r="AJ2" s="425"/>
      <c r="AK2" s="425"/>
      <c r="AL2" s="1205"/>
      <c r="AM2" s="571"/>
    </row>
    <row r="3" spans="1:44" ht="21.75" thickBot="1">
      <c r="B3" s="539" t="s">
        <v>1</v>
      </c>
      <c r="C3" s="1809"/>
      <c r="D3" s="166"/>
      <c r="E3" s="166"/>
      <c r="F3" s="166"/>
      <c r="G3" s="166"/>
      <c r="H3" s="166"/>
      <c r="I3" s="166"/>
      <c r="J3" s="166"/>
      <c r="K3" s="166"/>
      <c r="L3" s="166"/>
      <c r="M3" s="166"/>
      <c r="N3" s="166"/>
      <c r="O3" s="166"/>
      <c r="P3" s="166"/>
      <c r="Q3" s="529"/>
      <c r="R3" s="529"/>
      <c r="S3" s="529"/>
      <c r="T3" s="533"/>
      <c r="U3" s="425"/>
      <c r="V3" s="425"/>
      <c r="W3" s="425"/>
      <c r="X3" s="425"/>
      <c r="Y3" s="425"/>
      <c r="Z3" s="425"/>
      <c r="AA3" s="425"/>
      <c r="AB3" s="425"/>
      <c r="AC3" s="425"/>
      <c r="AD3" s="425"/>
      <c r="AE3" s="425"/>
      <c r="AF3" s="425"/>
      <c r="AG3" s="425"/>
      <c r="AH3" s="425"/>
      <c r="AJ3" s="425"/>
      <c r="AK3" s="425"/>
      <c r="AL3" s="1205"/>
      <c r="AM3" s="571"/>
    </row>
    <row r="4" spans="1:44" ht="21">
      <c r="B4" s="1215" t="s">
        <v>1</v>
      </c>
      <c r="C4" s="1810"/>
      <c r="D4" s="1177"/>
      <c r="E4" s="1177"/>
      <c r="F4" s="1177"/>
      <c r="G4" s="1177"/>
      <c r="H4" s="1177"/>
      <c r="I4" s="1177"/>
      <c r="J4" s="1177"/>
      <c r="K4" s="1177"/>
      <c r="L4" s="1177"/>
      <c r="M4" s="1177"/>
      <c r="N4" s="1177"/>
      <c r="O4" s="1177"/>
      <c r="P4" s="1177"/>
      <c r="Q4" s="1216"/>
      <c r="R4" s="1216"/>
      <c r="S4" s="1216"/>
      <c r="T4" s="1217"/>
      <c r="U4" s="1218"/>
      <c r="V4" s="1218"/>
      <c r="W4" s="1218"/>
      <c r="X4" s="1218"/>
      <c r="Y4" s="1218"/>
      <c r="Z4" s="1218"/>
      <c r="AA4" s="1219"/>
      <c r="AB4" s="425"/>
      <c r="AC4" s="425"/>
      <c r="AD4" s="425"/>
      <c r="AE4" s="425"/>
      <c r="AF4" s="425"/>
      <c r="AG4" s="425"/>
      <c r="AH4" s="425"/>
      <c r="AJ4" s="425"/>
      <c r="AK4" s="425"/>
      <c r="AL4" s="1205"/>
      <c r="AM4" s="571"/>
    </row>
    <row r="5" spans="1:44" ht="21">
      <c r="B5" s="540" t="s">
        <v>213</v>
      </c>
      <c r="C5" s="1811"/>
      <c r="D5" s="445"/>
      <c r="E5" s="445"/>
      <c r="F5" s="445"/>
      <c r="G5" s="445"/>
      <c r="H5" s="445"/>
      <c r="I5" s="445"/>
      <c r="J5" s="445"/>
      <c r="K5" s="445"/>
      <c r="L5" s="445"/>
      <c r="M5" s="445"/>
      <c r="N5" s="445"/>
      <c r="O5" s="445"/>
      <c r="P5" s="445"/>
      <c r="Q5" s="533"/>
      <c r="R5" s="533"/>
      <c r="S5" s="533"/>
      <c r="T5" s="533"/>
      <c r="U5" s="425"/>
      <c r="V5" s="425"/>
      <c r="W5" s="425"/>
      <c r="X5" s="425"/>
      <c r="Y5" s="425"/>
      <c r="Z5" s="425"/>
      <c r="AA5" s="1205"/>
      <c r="AB5" s="425"/>
      <c r="AC5" s="425"/>
      <c r="AD5" s="425"/>
      <c r="AE5" s="425"/>
      <c r="AF5" s="425"/>
      <c r="AG5" s="425"/>
      <c r="AH5" s="425"/>
      <c r="AJ5" s="425"/>
      <c r="AK5" s="425"/>
      <c r="AL5" s="1205"/>
      <c r="AM5" s="571"/>
    </row>
    <row r="6" spans="1:44" s="77" customFormat="1" ht="21.75" thickBot="1">
      <c r="B6" s="541" t="s">
        <v>756</v>
      </c>
      <c r="C6" s="652"/>
      <c r="H6" s="1036" t="s">
        <v>757</v>
      </c>
      <c r="I6" s="1037"/>
      <c r="J6" s="1037"/>
      <c r="AA6" s="1220"/>
      <c r="AL6" s="1220"/>
      <c r="AM6" s="576"/>
      <c r="AN6" s="576"/>
    </row>
    <row r="7" spans="1:44" s="163" customFormat="1" ht="16.5" thickBot="1">
      <c r="B7" s="1221" t="s">
        <v>216</v>
      </c>
      <c r="C7" s="4314" t="s">
        <v>217</v>
      </c>
      <c r="D7" s="4315"/>
      <c r="E7" s="4315"/>
      <c r="F7" s="4315"/>
      <c r="G7" s="4315"/>
      <c r="H7" s="4315"/>
      <c r="I7" s="4315"/>
      <c r="J7" s="4315"/>
      <c r="K7" s="4315"/>
      <c r="L7" s="4315"/>
      <c r="M7" s="4315"/>
      <c r="N7" s="4315"/>
      <c r="O7" s="4315"/>
      <c r="P7" s="4315"/>
      <c r="Q7" s="1222"/>
      <c r="R7" s="1222"/>
      <c r="S7" s="4314" t="s">
        <v>218</v>
      </c>
      <c r="T7" s="4315"/>
      <c r="U7" s="4315"/>
      <c r="V7" s="4315"/>
      <c r="W7" s="4316"/>
      <c r="X7" s="4317" t="s">
        <v>219</v>
      </c>
      <c r="Y7" s="4318"/>
      <c r="Z7" s="4225" t="s">
        <v>220</v>
      </c>
      <c r="AA7" s="4226"/>
      <c r="AB7" s="1632"/>
      <c r="AC7" s="4218" t="s">
        <v>350</v>
      </c>
      <c r="AD7" s="4218"/>
      <c r="AE7" s="4218"/>
      <c r="AF7" s="4218"/>
      <c r="AG7" s="4218"/>
      <c r="AH7" s="4218"/>
      <c r="AI7" s="4218"/>
      <c r="AJ7" s="4218"/>
      <c r="AK7" s="4218"/>
      <c r="AL7" s="958"/>
      <c r="AM7" s="576"/>
      <c r="AN7" s="576"/>
    </row>
    <row r="8" spans="1:44" s="199" customFormat="1" ht="32.1" customHeight="1">
      <c r="B8" s="1223"/>
      <c r="C8" s="4325" t="s">
        <v>758</v>
      </c>
      <c r="D8" s="4312" t="s">
        <v>481</v>
      </c>
      <c r="E8" s="4310">
        <v>1</v>
      </c>
      <c r="F8" s="4310">
        <v>2</v>
      </c>
      <c r="G8" s="4310">
        <v>3</v>
      </c>
      <c r="H8" s="4310">
        <v>4</v>
      </c>
      <c r="I8" s="4310">
        <v>5</v>
      </c>
      <c r="J8" s="4310">
        <v>6</v>
      </c>
      <c r="K8" s="4310">
        <v>7</v>
      </c>
      <c r="L8" s="4310">
        <v>8</v>
      </c>
      <c r="M8" s="4310">
        <v>9</v>
      </c>
      <c r="N8" s="4310">
        <v>10</v>
      </c>
      <c r="O8" s="4311">
        <v>11</v>
      </c>
      <c r="P8" s="4311">
        <v>12</v>
      </c>
      <c r="Q8" s="4311">
        <v>13</v>
      </c>
      <c r="R8" s="4319" t="s">
        <v>482</v>
      </c>
      <c r="S8" s="4321" t="s">
        <v>224</v>
      </c>
      <c r="T8" s="4322"/>
      <c r="U8" s="4323" t="s">
        <v>225</v>
      </c>
      <c r="V8" s="4324"/>
      <c r="W8" s="198" t="s">
        <v>41</v>
      </c>
      <c r="X8" s="4223" t="s">
        <v>226</v>
      </c>
      <c r="Y8" s="4224"/>
      <c r="Z8" s="4227" t="s">
        <v>227</v>
      </c>
      <c r="AA8" s="4228"/>
      <c r="AB8" s="1635"/>
      <c r="AC8" s="4138" t="s">
        <v>228</v>
      </c>
      <c r="AD8" s="4138"/>
      <c r="AE8" s="4139"/>
      <c r="AF8" s="4137" t="s">
        <v>229</v>
      </c>
      <c r="AG8" s="4138"/>
      <c r="AH8" s="4138"/>
      <c r="AI8" s="4139"/>
      <c r="AJ8" s="4137" t="s">
        <v>230</v>
      </c>
      <c r="AK8" s="4139"/>
      <c r="AL8" s="957" t="s">
        <v>231</v>
      </c>
      <c r="AM8" s="572"/>
      <c r="AN8" s="577"/>
    </row>
    <row r="9" spans="1:44" s="200" customFormat="1" ht="40.5" customHeight="1" thickBot="1">
      <c r="B9" s="1224" t="s">
        <v>7</v>
      </c>
      <c r="C9" s="4326"/>
      <c r="D9" s="4313"/>
      <c r="E9" s="4311"/>
      <c r="F9" s="4311"/>
      <c r="G9" s="4311"/>
      <c r="H9" s="4311"/>
      <c r="I9" s="4311"/>
      <c r="J9" s="4311"/>
      <c r="K9" s="4311"/>
      <c r="L9" s="4311"/>
      <c r="M9" s="4311"/>
      <c r="N9" s="4311"/>
      <c r="O9" s="4311"/>
      <c r="P9" s="4311"/>
      <c r="Q9" s="4311"/>
      <c r="R9" s="4320"/>
      <c r="S9" s="3371" t="s">
        <v>233</v>
      </c>
      <c r="T9" s="3372" t="s">
        <v>234</v>
      </c>
      <c r="U9" s="3373" t="s">
        <v>233</v>
      </c>
      <c r="V9" s="3374" t="s">
        <v>234</v>
      </c>
      <c r="W9" s="1021" t="s">
        <v>363</v>
      </c>
      <c r="X9" s="3375" t="s">
        <v>15</v>
      </c>
      <c r="Y9" s="3376" t="s">
        <v>16</v>
      </c>
      <c r="Z9" s="2250" t="s">
        <v>15</v>
      </c>
      <c r="AA9" s="3377" t="s">
        <v>16</v>
      </c>
      <c r="AB9" s="2219"/>
      <c r="AC9" s="2634" t="s">
        <v>15</v>
      </c>
      <c r="AD9" s="2635" t="s">
        <v>16</v>
      </c>
      <c r="AE9" s="2294" t="s">
        <v>236</v>
      </c>
      <c r="AF9" s="2320" t="s">
        <v>15</v>
      </c>
      <c r="AG9" s="2635" t="s">
        <v>16</v>
      </c>
      <c r="AH9" s="2635" t="s">
        <v>237</v>
      </c>
      <c r="AI9" s="2294" t="s">
        <v>238</v>
      </c>
      <c r="AJ9" s="2320" t="s">
        <v>15</v>
      </c>
      <c r="AK9" s="2294" t="s">
        <v>16</v>
      </c>
      <c r="AL9" s="3378" t="s">
        <v>239</v>
      </c>
      <c r="AM9" s="572"/>
      <c r="AN9" s="534"/>
    </row>
    <row r="10" spans="1:44" s="440" customFormat="1" ht="15" customHeight="1" thickBot="1">
      <c r="B10" s="1225" t="str">
        <f>'General TPUM'!B9</f>
        <v>American Samoa</v>
      </c>
      <c r="C10" s="1233"/>
      <c r="D10" s="1226"/>
      <c r="E10" s="1226"/>
      <c r="F10" s="1226"/>
      <c r="G10" s="1226"/>
      <c r="H10" s="1226"/>
      <c r="I10" s="1226"/>
      <c r="J10" s="1226"/>
      <c r="K10" s="1226"/>
      <c r="L10" s="1227"/>
      <c r="M10" s="1227"/>
      <c r="N10" s="1227"/>
      <c r="O10" s="1227"/>
      <c r="P10" s="1227"/>
      <c r="Q10" s="1227"/>
      <c r="R10" s="1227"/>
      <c r="S10" s="1227"/>
      <c r="T10" s="1227"/>
      <c r="U10" s="1227"/>
      <c r="V10" s="1227"/>
      <c r="W10" s="1227"/>
      <c r="X10" s="1227"/>
      <c r="Y10" s="1206"/>
      <c r="Z10" s="1206"/>
      <c r="AA10" s="1228"/>
      <c r="AB10" s="1206"/>
      <c r="AC10" s="1206"/>
      <c r="AD10" s="1206"/>
      <c r="AE10" s="1206"/>
      <c r="AF10" s="1206"/>
      <c r="AG10" s="1206"/>
      <c r="AH10" s="1206"/>
      <c r="AI10" s="1206"/>
      <c r="AJ10" s="1206"/>
      <c r="AK10" s="1206"/>
      <c r="AL10" s="1228"/>
      <c r="AM10" s="575"/>
      <c r="AN10" s="575"/>
    </row>
    <row r="11" spans="1:44" s="1518" customFormat="1" ht="15" customHeight="1">
      <c r="B11" s="3379" t="str">
        <f>'General TPUM'!B10</f>
        <v xml:space="preserve">Lakina </v>
      </c>
      <c r="C11" s="2707"/>
      <c r="D11" s="3380">
        <v>13</v>
      </c>
      <c r="E11" s="2644">
        <v>23</v>
      </c>
      <c r="F11" s="2644">
        <v>21</v>
      </c>
      <c r="G11" s="2644">
        <v>22</v>
      </c>
      <c r="H11" s="2644">
        <v>16</v>
      </c>
      <c r="I11" s="2644">
        <v>15</v>
      </c>
      <c r="J11" s="2644">
        <v>19</v>
      </c>
      <c r="K11" s="2644">
        <v>18</v>
      </c>
      <c r="L11" s="2644">
        <v>15</v>
      </c>
      <c r="M11" s="2644">
        <v>5</v>
      </c>
      <c r="N11" s="2644">
        <v>12</v>
      </c>
      <c r="O11" s="2644">
        <v>13</v>
      </c>
      <c r="P11" s="2644">
        <v>17</v>
      </c>
      <c r="Q11" s="2644"/>
      <c r="R11" s="2645"/>
      <c r="S11" s="2582">
        <v>111</v>
      </c>
      <c r="T11" s="2645">
        <v>52</v>
      </c>
      <c r="U11" s="2698">
        <v>31</v>
      </c>
      <c r="V11" s="2699">
        <v>16</v>
      </c>
      <c r="W11" s="1026">
        <f>+S11+T11+U11+V11</f>
        <v>210</v>
      </c>
      <c r="X11" s="2700"/>
      <c r="Y11" s="2701"/>
      <c r="Z11" s="2704">
        <v>12</v>
      </c>
      <c r="AA11" s="2703">
        <v>16</v>
      </c>
      <c r="AB11" s="2220"/>
      <c r="AC11" s="3381" t="str">
        <f>'General TPUM'!R10</f>
        <v>-</v>
      </c>
      <c r="AD11" s="3382" t="str">
        <f>'General TPUM'!S10</f>
        <v>-</v>
      </c>
      <c r="AE11" s="2295">
        <f>'General TPUM'!T10</f>
        <v>1</v>
      </c>
      <c r="AF11" s="1027">
        <f>S11+T11</f>
        <v>163</v>
      </c>
      <c r="AG11" s="1028">
        <f>U11+V11</f>
        <v>47</v>
      </c>
      <c r="AH11" s="1028"/>
      <c r="AI11" s="1029"/>
      <c r="AJ11" s="1027">
        <f>Z11</f>
        <v>12</v>
      </c>
      <c r="AK11" s="2295">
        <f>AA11</f>
        <v>16</v>
      </c>
      <c r="AL11" s="1030">
        <f>W12</f>
        <v>210</v>
      </c>
      <c r="AM11" s="1517"/>
      <c r="AN11" s="1517"/>
      <c r="AP11" s="441"/>
    </row>
    <row r="12" spans="1:44" s="1518" customFormat="1" ht="15" customHeight="1" thickBot="1">
      <c r="B12" s="3383" t="s">
        <v>347</v>
      </c>
      <c r="C12" s="3384">
        <f>SUM(C11)</f>
        <v>0</v>
      </c>
      <c r="D12" s="3384">
        <f t="shared" ref="D12:AK12" si="0">SUM(D11)</f>
        <v>13</v>
      </c>
      <c r="E12" s="3384">
        <f t="shared" si="0"/>
        <v>23</v>
      </c>
      <c r="F12" s="3384">
        <f t="shared" si="0"/>
        <v>21</v>
      </c>
      <c r="G12" s="3384">
        <f t="shared" si="0"/>
        <v>22</v>
      </c>
      <c r="H12" s="3384">
        <f t="shared" si="0"/>
        <v>16</v>
      </c>
      <c r="I12" s="3384">
        <f t="shared" si="0"/>
        <v>15</v>
      </c>
      <c r="J12" s="3384">
        <f t="shared" si="0"/>
        <v>19</v>
      </c>
      <c r="K12" s="3384">
        <f t="shared" si="0"/>
        <v>18</v>
      </c>
      <c r="L12" s="3384">
        <f t="shared" si="0"/>
        <v>15</v>
      </c>
      <c r="M12" s="3384">
        <f t="shared" si="0"/>
        <v>5</v>
      </c>
      <c r="N12" s="3384">
        <f t="shared" si="0"/>
        <v>12</v>
      </c>
      <c r="O12" s="3384">
        <f t="shared" si="0"/>
        <v>13</v>
      </c>
      <c r="P12" s="3384">
        <f t="shared" si="0"/>
        <v>17</v>
      </c>
      <c r="Q12" s="3384">
        <f t="shared" si="0"/>
        <v>0</v>
      </c>
      <c r="R12" s="3384">
        <f t="shared" si="0"/>
        <v>0</v>
      </c>
      <c r="S12" s="3384">
        <f t="shared" si="0"/>
        <v>111</v>
      </c>
      <c r="T12" s="3384">
        <f t="shared" si="0"/>
        <v>52</v>
      </c>
      <c r="U12" s="3384">
        <f t="shared" si="0"/>
        <v>31</v>
      </c>
      <c r="V12" s="3384">
        <f t="shared" si="0"/>
        <v>16</v>
      </c>
      <c r="W12" s="3384">
        <f>SUM(W11)</f>
        <v>210</v>
      </c>
      <c r="X12" s="3384">
        <f t="shared" si="0"/>
        <v>0</v>
      </c>
      <c r="Y12" s="3384">
        <f t="shared" si="0"/>
        <v>0</v>
      </c>
      <c r="Z12" s="3384">
        <f t="shared" si="0"/>
        <v>12</v>
      </c>
      <c r="AA12" s="3384">
        <f t="shared" si="0"/>
        <v>16</v>
      </c>
      <c r="AB12" s="3384"/>
      <c r="AC12" s="3384">
        <f t="shared" si="0"/>
        <v>0</v>
      </c>
      <c r="AD12" s="3384">
        <f t="shared" si="0"/>
        <v>0</v>
      </c>
      <c r="AE12" s="3384">
        <f t="shared" si="0"/>
        <v>1</v>
      </c>
      <c r="AF12" s="3384">
        <f t="shared" si="0"/>
        <v>163</v>
      </c>
      <c r="AG12" s="3384">
        <f t="shared" si="0"/>
        <v>47</v>
      </c>
      <c r="AH12" s="3384">
        <f t="shared" si="0"/>
        <v>0</v>
      </c>
      <c r="AI12" s="3384">
        <f t="shared" si="0"/>
        <v>0</v>
      </c>
      <c r="AJ12" s="3384">
        <f t="shared" si="0"/>
        <v>12</v>
      </c>
      <c r="AK12" s="3384">
        <f t="shared" si="0"/>
        <v>16</v>
      </c>
      <c r="AL12" s="3384">
        <f>SUM(AL11)</f>
        <v>210</v>
      </c>
      <c r="AM12" s="1517"/>
      <c r="AN12" s="1517"/>
      <c r="AP12" s="441"/>
    </row>
    <row r="13" spans="1:44" s="440" customFormat="1" ht="15" customHeight="1" thickTop="1" thickBot="1">
      <c r="B13" s="821" t="s">
        <v>517</v>
      </c>
      <c r="C13" s="1812"/>
      <c r="D13" s="1513"/>
      <c r="E13" s="1513"/>
      <c r="F13" s="1513"/>
      <c r="G13" s="1513"/>
      <c r="H13" s="1513"/>
      <c r="I13" s="1513"/>
      <c r="J13" s="1513"/>
      <c r="K13" s="1513"/>
      <c r="L13" s="1514"/>
      <c r="M13" s="1514"/>
      <c r="N13" s="1514"/>
      <c r="O13" s="1514"/>
      <c r="P13" s="1514"/>
      <c r="Q13" s="1514"/>
      <c r="R13" s="1514"/>
      <c r="S13" s="1514"/>
      <c r="T13" s="1514"/>
      <c r="U13" s="1514"/>
      <c r="V13" s="1514"/>
      <c r="W13" s="1514"/>
      <c r="X13" s="1514"/>
      <c r="Y13" s="1515"/>
      <c r="Z13" s="1515"/>
      <c r="AA13" s="1516"/>
      <c r="AB13" s="1515"/>
      <c r="AC13" s="1515"/>
      <c r="AD13" s="1515"/>
      <c r="AE13" s="1515"/>
      <c r="AF13" s="1515"/>
      <c r="AG13" s="1515"/>
      <c r="AH13" s="1515"/>
      <c r="AI13" s="1515"/>
      <c r="AJ13" s="1515"/>
      <c r="AK13" s="1515"/>
      <c r="AL13" s="1516"/>
      <c r="AM13" s="575"/>
      <c r="AN13" s="575"/>
      <c r="AP13" s="441"/>
    </row>
    <row r="14" spans="1:44" s="441" customFormat="1" ht="12.75">
      <c r="B14" s="3334" t="str">
        <f>'General TPUM'!B13</f>
        <v>Lautoka</v>
      </c>
      <c r="C14" s="2707"/>
      <c r="D14" s="2644"/>
      <c r="E14" s="2644">
        <v>41</v>
      </c>
      <c r="F14" s="2644">
        <v>41</v>
      </c>
      <c r="G14" s="2644">
        <v>40</v>
      </c>
      <c r="H14" s="2644">
        <v>42</v>
      </c>
      <c r="I14" s="2644">
        <v>42</v>
      </c>
      <c r="J14" s="2644">
        <v>38</v>
      </c>
      <c r="K14" s="2644">
        <v>39</v>
      </c>
      <c r="L14" s="2644">
        <v>42</v>
      </c>
      <c r="M14" s="2644"/>
      <c r="N14" s="2644"/>
      <c r="O14" s="2644"/>
      <c r="P14" s="2644"/>
      <c r="Q14" s="2644"/>
      <c r="R14" s="2645"/>
      <c r="S14" s="2582">
        <v>224</v>
      </c>
      <c r="T14" s="2645">
        <v>101</v>
      </c>
      <c r="U14" s="2698"/>
      <c r="V14" s="2699"/>
      <c r="W14" s="668">
        <f>+S14+T14+U14+V14</f>
        <v>325</v>
      </c>
      <c r="X14" s="2700">
        <v>15</v>
      </c>
      <c r="Y14" s="2701"/>
      <c r="Z14" s="2708">
        <v>42</v>
      </c>
      <c r="AA14" s="2706"/>
      <c r="AB14" s="1636"/>
      <c r="AC14" s="1207">
        <f>'General TPUM'!R17</f>
        <v>1</v>
      </c>
      <c r="AD14" s="2098">
        <f>'General TPUM'!S17</f>
        <v>0</v>
      </c>
      <c r="AE14" s="2296" t="str">
        <f>'General TPUM'!T17</f>
        <v>-</v>
      </c>
      <c r="AF14" s="2297">
        <f t="shared" ref="AF14:AF20" si="1">S14+T14</f>
        <v>325</v>
      </c>
      <c r="AG14" s="2098">
        <f t="shared" ref="AG14:AG26" si="2">U14+V14</f>
        <v>0</v>
      </c>
      <c r="AH14" s="2098"/>
      <c r="AI14" s="2296"/>
      <c r="AJ14" s="2297">
        <f t="shared" ref="AJ14:AJ26" si="3">Z14</f>
        <v>42</v>
      </c>
      <c r="AK14" s="2296">
        <f t="shared" ref="AK14:AK26" si="4">AA14</f>
        <v>0</v>
      </c>
      <c r="AL14" s="2298">
        <f t="shared" ref="AL14:AL26" si="5">SUM(C14:R14)</f>
        <v>325</v>
      </c>
      <c r="AM14" s="573"/>
      <c r="AN14" s="574"/>
    </row>
    <row r="15" spans="1:44" s="441" customFormat="1" ht="16.5" customHeight="1">
      <c r="B15" s="3334" t="str">
        <f>'General TPUM'!B14</f>
        <v>Lewa</v>
      </c>
      <c r="C15" s="2707"/>
      <c r="D15" s="2644">
        <v>8</v>
      </c>
      <c r="E15" s="2644">
        <v>10</v>
      </c>
      <c r="F15" s="2644">
        <v>11</v>
      </c>
      <c r="G15" s="2644">
        <v>16</v>
      </c>
      <c r="H15" s="2644">
        <v>15</v>
      </c>
      <c r="I15" s="2644">
        <v>14</v>
      </c>
      <c r="J15" s="2644">
        <v>11</v>
      </c>
      <c r="K15" s="2644">
        <v>14</v>
      </c>
      <c r="L15" s="2644"/>
      <c r="M15" s="2644"/>
      <c r="N15" s="2644"/>
      <c r="O15" s="2644"/>
      <c r="P15" s="2644"/>
      <c r="Q15" s="2644"/>
      <c r="R15" s="2645"/>
      <c r="S15" s="2582">
        <v>52</v>
      </c>
      <c r="T15" s="2645">
        <v>47</v>
      </c>
      <c r="U15" s="2698"/>
      <c r="V15" s="2699"/>
      <c r="W15" s="668">
        <f t="shared" ref="W15:W26" si="6">+S15+T15+U15+V15</f>
        <v>99</v>
      </c>
      <c r="X15" s="2700"/>
      <c r="Y15" s="2701"/>
      <c r="Z15" s="2708">
        <v>14</v>
      </c>
      <c r="AA15" s="2706"/>
      <c r="AB15" s="3385"/>
      <c r="AC15" s="3386">
        <f>'General TPUM'!R13</f>
        <v>1</v>
      </c>
      <c r="AD15" s="3387">
        <f>'General TPUM'!S13</f>
        <v>0</v>
      </c>
      <c r="AE15" s="2321" t="str">
        <f>'General TPUM'!T13</f>
        <v>-</v>
      </c>
      <c r="AF15" s="2297">
        <f t="shared" si="1"/>
        <v>99</v>
      </c>
      <c r="AG15" s="2098">
        <f t="shared" si="2"/>
        <v>0</v>
      </c>
      <c r="AH15" s="2098"/>
      <c r="AI15" s="2296"/>
      <c r="AJ15" s="2297">
        <f t="shared" si="3"/>
        <v>14</v>
      </c>
      <c r="AK15" s="2296">
        <f t="shared" si="4"/>
        <v>0</v>
      </c>
      <c r="AL15" s="2298">
        <f t="shared" si="5"/>
        <v>99</v>
      </c>
      <c r="AM15" s="573"/>
      <c r="AN15" s="574"/>
      <c r="AR15" s="440"/>
    </row>
    <row r="16" spans="1:44" s="441" customFormat="1" ht="16.5" customHeight="1">
      <c r="B16" s="3334" t="str">
        <f>'General TPUM'!B15</f>
        <v>Mana</v>
      </c>
      <c r="C16" s="2707"/>
      <c r="D16" s="2644"/>
      <c r="E16" s="2644">
        <v>5</v>
      </c>
      <c r="F16" s="2644">
        <v>8</v>
      </c>
      <c r="G16" s="2644">
        <v>6</v>
      </c>
      <c r="H16" s="2644">
        <v>6</v>
      </c>
      <c r="I16" s="2644">
        <v>5</v>
      </c>
      <c r="J16" s="2644">
        <v>9</v>
      </c>
      <c r="K16" s="2644">
        <v>7</v>
      </c>
      <c r="L16" s="2644">
        <v>8</v>
      </c>
      <c r="M16" s="2644"/>
      <c r="N16" s="2644"/>
      <c r="O16" s="2644"/>
      <c r="P16" s="2644"/>
      <c r="Q16" s="2644"/>
      <c r="R16" s="2645"/>
      <c r="S16" s="2582">
        <v>23</v>
      </c>
      <c r="T16" s="2645">
        <v>31</v>
      </c>
      <c r="U16" s="2698"/>
      <c r="V16" s="2699"/>
      <c r="W16" s="668">
        <f t="shared" si="6"/>
        <v>54</v>
      </c>
      <c r="X16" s="2700"/>
      <c r="Y16" s="2701"/>
      <c r="Z16" s="2708">
        <v>8</v>
      </c>
      <c r="AA16" s="2706"/>
      <c r="AB16" s="3385"/>
      <c r="AC16" s="3386">
        <f>'General TPUM'!R14</f>
        <v>1</v>
      </c>
      <c r="AD16" s="3387">
        <f>'General TPUM'!S14</f>
        <v>0</v>
      </c>
      <c r="AE16" s="2321" t="str">
        <f>'General TPUM'!T14</f>
        <v>-</v>
      </c>
      <c r="AF16" s="2297">
        <f t="shared" si="1"/>
        <v>54</v>
      </c>
      <c r="AG16" s="2098">
        <f t="shared" si="2"/>
        <v>0</v>
      </c>
      <c r="AH16" s="2098"/>
      <c r="AI16" s="2296"/>
      <c r="AJ16" s="2297">
        <f t="shared" si="3"/>
        <v>8</v>
      </c>
      <c r="AK16" s="2296">
        <f t="shared" si="4"/>
        <v>0</v>
      </c>
      <c r="AL16" s="2298">
        <f t="shared" si="5"/>
        <v>54</v>
      </c>
      <c r="AM16" s="573"/>
      <c r="AN16" s="574"/>
    </row>
    <row r="17" spans="2:38" s="441" customFormat="1" ht="16.5" customHeight="1">
      <c r="B17" s="3334" t="str">
        <f>'General TPUM'!B16</f>
        <v>Nagigi</v>
      </c>
      <c r="C17" s="2707"/>
      <c r="D17" s="2644"/>
      <c r="E17" s="2644">
        <v>11</v>
      </c>
      <c r="F17" s="2644">
        <v>14</v>
      </c>
      <c r="G17" s="2644">
        <v>15</v>
      </c>
      <c r="H17" s="2644">
        <v>13</v>
      </c>
      <c r="I17" s="2644">
        <v>14</v>
      </c>
      <c r="J17" s="2644">
        <v>10</v>
      </c>
      <c r="K17" s="2644">
        <v>13</v>
      </c>
      <c r="L17" s="2644">
        <v>13</v>
      </c>
      <c r="M17" s="2644"/>
      <c r="N17" s="2644"/>
      <c r="O17" s="2644"/>
      <c r="P17" s="2644"/>
      <c r="Q17" s="2644"/>
      <c r="R17" s="2645"/>
      <c r="S17" s="2582">
        <v>23</v>
      </c>
      <c r="T17" s="2645">
        <v>80</v>
      </c>
      <c r="U17" s="2698"/>
      <c r="V17" s="2699"/>
      <c r="W17" s="668">
        <f t="shared" si="6"/>
        <v>103</v>
      </c>
      <c r="X17" s="2700">
        <v>1</v>
      </c>
      <c r="Y17" s="2701"/>
      <c r="Z17" s="2708">
        <v>13</v>
      </c>
      <c r="AA17" s="2706"/>
      <c r="AB17" s="3385"/>
      <c r="AC17" s="3386">
        <f>'General TPUM'!R15</f>
        <v>1</v>
      </c>
      <c r="AD17" s="3387">
        <f>'General TPUM'!S15</f>
        <v>0</v>
      </c>
      <c r="AE17" s="2321" t="str">
        <f>'General TPUM'!T15</f>
        <v>-</v>
      </c>
      <c r="AF17" s="2297">
        <f t="shared" si="1"/>
        <v>103</v>
      </c>
      <c r="AG17" s="2098">
        <f t="shared" si="2"/>
        <v>0</v>
      </c>
      <c r="AH17" s="2098"/>
      <c r="AI17" s="2296"/>
      <c r="AJ17" s="2297">
        <f t="shared" si="3"/>
        <v>13</v>
      </c>
      <c r="AK17" s="2296">
        <f t="shared" si="4"/>
        <v>0</v>
      </c>
      <c r="AL17" s="2298">
        <f t="shared" si="5"/>
        <v>103</v>
      </c>
    </row>
    <row r="18" spans="2:38" s="441" customFormat="1" ht="16.5" customHeight="1">
      <c r="B18" s="3334" t="str">
        <f>'General TPUM'!B17</f>
        <v>Naqaqa (Previous name Fulton Primary)</v>
      </c>
      <c r="C18" s="2707"/>
      <c r="D18" s="2644">
        <v>15</v>
      </c>
      <c r="E18" s="2644">
        <v>18</v>
      </c>
      <c r="F18" s="2644">
        <v>12</v>
      </c>
      <c r="G18" s="2644">
        <v>15</v>
      </c>
      <c r="H18" s="2644">
        <v>19</v>
      </c>
      <c r="I18" s="2644">
        <v>12</v>
      </c>
      <c r="J18" s="2644">
        <v>16</v>
      </c>
      <c r="K18" s="2644">
        <v>16</v>
      </c>
      <c r="L18" s="2644">
        <v>16</v>
      </c>
      <c r="M18" s="2644"/>
      <c r="N18" s="2644"/>
      <c r="O18" s="2644"/>
      <c r="P18" s="2644"/>
      <c r="Q18" s="2644"/>
      <c r="R18" s="2645"/>
      <c r="S18" s="2582">
        <v>91</v>
      </c>
      <c r="T18" s="2645">
        <v>48</v>
      </c>
      <c r="U18" s="2698"/>
      <c r="V18" s="2699"/>
      <c r="W18" s="668">
        <f t="shared" si="6"/>
        <v>139</v>
      </c>
      <c r="X18" s="2700">
        <v>12</v>
      </c>
      <c r="Y18" s="2701"/>
      <c r="Z18" s="2708">
        <v>16</v>
      </c>
      <c r="AA18" s="2706"/>
      <c r="AB18" s="3385"/>
      <c r="AC18" s="3386">
        <f>'General TPUM'!R16</f>
        <v>1</v>
      </c>
      <c r="AD18" s="3387">
        <f>'General TPUM'!S16</f>
        <v>0</v>
      </c>
      <c r="AE18" s="2321" t="str">
        <f>'General TPUM'!T16</f>
        <v>-</v>
      </c>
      <c r="AF18" s="2297">
        <f t="shared" si="1"/>
        <v>139</v>
      </c>
      <c r="AG18" s="2098">
        <f t="shared" si="2"/>
        <v>0</v>
      </c>
      <c r="AH18" s="2098"/>
      <c r="AI18" s="2296"/>
      <c r="AJ18" s="2297">
        <f t="shared" si="3"/>
        <v>16</v>
      </c>
      <c r="AK18" s="2296">
        <f t="shared" si="4"/>
        <v>0</v>
      </c>
      <c r="AL18" s="2298">
        <f t="shared" si="5"/>
        <v>139</v>
      </c>
    </row>
    <row r="19" spans="2:38" s="441" customFormat="1" ht="16.5" customHeight="1">
      <c r="B19" s="3334" t="str">
        <f>'General TPUM'!B18</f>
        <v>Naqarawai</v>
      </c>
      <c r="C19" s="2707"/>
      <c r="D19" s="2644">
        <v>16</v>
      </c>
      <c r="E19" s="2644">
        <v>21</v>
      </c>
      <c r="F19" s="2644">
        <v>15</v>
      </c>
      <c r="G19" s="2644">
        <v>14</v>
      </c>
      <c r="H19" s="2644">
        <v>11</v>
      </c>
      <c r="I19" s="2644">
        <v>15</v>
      </c>
      <c r="J19" s="2644">
        <v>14</v>
      </c>
      <c r="K19" s="2644">
        <v>7</v>
      </c>
      <c r="L19" s="2644">
        <v>12</v>
      </c>
      <c r="M19" s="2644"/>
      <c r="N19" s="2644"/>
      <c r="O19" s="2644"/>
      <c r="P19" s="2644"/>
      <c r="Q19" s="2644"/>
      <c r="R19" s="2645"/>
      <c r="S19" s="2582">
        <v>108</v>
      </c>
      <c r="T19" s="2645">
        <v>17</v>
      </c>
      <c r="U19" s="2698"/>
      <c r="V19" s="2699"/>
      <c r="W19" s="668">
        <f t="shared" si="6"/>
        <v>125</v>
      </c>
      <c r="X19" s="2700"/>
      <c r="Y19" s="2701"/>
      <c r="Z19" s="2708">
        <v>12</v>
      </c>
      <c r="AA19" s="2706"/>
      <c r="AB19" s="3385"/>
      <c r="AC19" s="3386">
        <f>'General TPUM'!R18</f>
        <v>1</v>
      </c>
      <c r="AD19" s="3387">
        <f>'General TPUM'!S18</f>
        <v>0</v>
      </c>
      <c r="AE19" s="2321" t="str">
        <f>'General TPUM'!T18</f>
        <v>-</v>
      </c>
      <c r="AF19" s="2297">
        <f t="shared" si="1"/>
        <v>125</v>
      </c>
      <c r="AG19" s="2098">
        <f t="shared" si="2"/>
        <v>0</v>
      </c>
      <c r="AH19" s="2098"/>
      <c r="AI19" s="2296"/>
      <c r="AJ19" s="2297">
        <f t="shared" si="3"/>
        <v>12</v>
      </c>
      <c r="AK19" s="2296">
        <f t="shared" si="4"/>
        <v>0</v>
      </c>
      <c r="AL19" s="2298">
        <f t="shared" si="5"/>
        <v>125</v>
      </c>
    </row>
    <row r="20" spans="2:38" s="441" customFormat="1" ht="16.5" customHeight="1">
      <c r="B20" s="3334" t="str">
        <f>'General TPUM'!B19</f>
        <v>Naqia</v>
      </c>
      <c r="C20" s="2707"/>
      <c r="D20" s="2644"/>
      <c r="E20" s="2644">
        <v>9</v>
      </c>
      <c r="F20" s="2644">
        <v>10</v>
      </c>
      <c r="G20" s="2644">
        <v>10</v>
      </c>
      <c r="H20" s="2644">
        <v>10</v>
      </c>
      <c r="I20" s="2644">
        <v>10</v>
      </c>
      <c r="J20" s="2644">
        <v>10</v>
      </c>
      <c r="K20" s="2644">
        <v>5</v>
      </c>
      <c r="L20" s="2644"/>
      <c r="M20" s="2644"/>
      <c r="N20" s="2644"/>
      <c r="O20" s="2644"/>
      <c r="P20" s="2644"/>
      <c r="Q20" s="2644"/>
      <c r="R20" s="2645"/>
      <c r="S20" s="2582">
        <v>64</v>
      </c>
      <c r="T20" s="2645"/>
      <c r="U20" s="2698"/>
      <c r="V20" s="2699"/>
      <c r="W20" s="668">
        <f t="shared" si="6"/>
        <v>64</v>
      </c>
      <c r="X20" s="2700"/>
      <c r="Y20" s="2701"/>
      <c r="Z20" s="2708">
        <v>5</v>
      </c>
      <c r="AA20" s="2706"/>
      <c r="AB20" s="3385"/>
      <c r="AC20" s="3386">
        <f>'General TPUM'!R19</f>
        <v>1</v>
      </c>
      <c r="AD20" s="3387">
        <f>'General TPUM'!S19</f>
        <v>0</v>
      </c>
      <c r="AE20" s="2321" t="str">
        <f>'General TPUM'!T19</f>
        <v>-</v>
      </c>
      <c r="AF20" s="2297">
        <f t="shared" si="1"/>
        <v>64</v>
      </c>
      <c r="AG20" s="2098">
        <f t="shared" si="2"/>
        <v>0</v>
      </c>
      <c r="AH20" s="2098"/>
      <c r="AI20" s="2296"/>
      <c r="AJ20" s="2297">
        <f t="shared" si="3"/>
        <v>5</v>
      </c>
      <c r="AK20" s="2296">
        <f t="shared" si="4"/>
        <v>0</v>
      </c>
      <c r="AL20" s="2298">
        <f t="shared" si="5"/>
        <v>64</v>
      </c>
    </row>
    <row r="21" spans="2:38" s="441" customFormat="1" ht="16.5" customHeight="1">
      <c r="B21" s="3334" t="str">
        <f>'General TPUM'!B20</f>
        <v>Navesau</v>
      </c>
      <c r="C21" s="2707"/>
      <c r="D21" s="2644"/>
      <c r="E21" s="2644"/>
      <c r="F21" s="2644"/>
      <c r="G21" s="2644"/>
      <c r="H21" s="2644"/>
      <c r="I21" s="2644"/>
      <c r="J21" s="2644"/>
      <c r="K21" s="2644"/>
      <c r="L21" s="2644"/>
      <c r="M21" s="2644">
        <v>35</v>
      </c>
      <c r="N21" s="2644">
        <v>15</v>
      </c>
      <c r="O21" s="2644">
        <v>22</v>
      </c>
      <c r="P21" s="2644">
        <v>32</v>
      </c>
      <c r="Q21" s="2644">
        <v>30</v>
      </c>
      <c r="R21" s="2645"/>
      <c r="S21" s="2582"/>
      <c r="T21" s="2645"/>
      <c r="U21" s="2698">
        <v>120</v>
      </c>
      <c r="V21" s="2699">
        <v>14</v>
      </c>
      <c r="W21" s="668">
        <f t="shared" si="6"/>
        <v>134</v>
      </c>
      <c r="X21" s="2700"/>
      <c r="Y21" s="2701"/>
      <c r="Z21" s="2708"/>
      <c r="AA21" s="2706">
        <v>30</v>
      </c>
      <c r="AB21" s="3385"/>
      <c r="AC21" s="3386">
        <f>'General TPUM'!R20</f>
        <v>0</v>
      </c>
      <c r="AD21" s="3387">
        <f>'General TPUM'!S20</f>
        <v>1</v>
      </c>
      <c r="AE21" s="2321" t="str">
        <f>'General TPUM'!T20</f>
        <v>-</v>
      </c>
      <c r="AF21" s="2297"/>
      <c r="AG21" s="2098">
        <f t="shared" si="2"/>
        <v>134</v>
      </c>
      <c r="AH21" s="2098"/>
      <c r="AI21" s="2296"/>
      <c r="AJ21" s="2297">
        <f t="shared" si="3"/>
        <v>0</v>
      </c>
      <c r="AK21" s="2296">
        <f t="shared" si="4"/>
        <v>30</v>
      </c>
      <c r="AL21" s="2298">
        <f t="shared" si="5"/>
        <v>134</v>
      </c>
    </row>
    <row r="22" spans="2:38" s="441" customFormat="1" ht="16.5" customHeight="1">
      <c r="B22" s="3334" t="str">
        <f>'General TPUM'!B21</f>
        <v>Nelson Palmer Memorial</v>
      </c>
      <c r="C22" s="2707"/>
      <c r="D22" s="2644"/>
      <c r="E22" s="2644">
        <v>22</v>
      </c>
      <c r="F22" s="2644">
        <v>14</v>
      </c>
      <c r="G22" s="2644">
        <v>23</v>
      </c>
      <c r="H22" s="2644">
        <v>17</v>
      </c>
      <c r="I22" s="2644">
        <v>22</v>
      </c>
      <c r="J22" s="2644">
        <v>28</v>
      </c>
      <c r="K22" s="2644">
        <v>8</v>
      </c>
      <c r="L22" s="2644">
        <v>22</v>
      </c>
      <c r="M22" s="2644"/>
      <c r="N22" s="2644"/>
      <c r="O22" s="2644"/>
      <c r="P22" s="2644"/>
      <c r="Q22" s="2644"/>
      <c r="R22" s="2645"/>
      <c r="S22" s="2582">
        <v>150</v>
      </c>
      <c r="T22" s="2645">
        <v>6</v>
      </c>
      <c r="U22" s="2698"/>
      <c r="V22" s="2699"/>
      <c r="W22" s="668">
        <f t="shared" si="6"/>
        <v>156</v>
      </c>
      <c r="X22" s="2700"/>
      <c r="Y22" s="2701"/>
      <c r="Z22" s="2708">
        <v>22</v>
      </c>
      <c r="AA22" s="2706"/>
      <c r="AB22" s="3385"/>
      <c r="AC22" s="3386">
        <f>'General TPUM'!R21</f>
        <v>1</v>
      </c>
      <c r="AD22" s="3387">
        <f>'General TPUM'!S21</f>
        <v>0</v>
      </c>
      <c r="AE22" s="2321" t="str">
        <f>'General TPUM'!T21</f>
        <v>-</v>
      </c>
      <c r="AF22" s="2297">
        <f>S22+T22</f>
        <v>156</v>
      </c>
      <c r="AG22" s="2098">
        <f t="shared" si="2"/>
        <v>0</v>
      </c>
      <c r="AH22" s="2098"/>
      <c r="AI22" s="2296"/>
      <c r="AJ22" s="2297">
        <f t="shared" si="3"/>
        <v>22</v>
      </c>
      <c r="AK22" s="2296">
        <f t="shared" si="4"/>
        <v>0</v>
      </c>
      <c r="AL22" s="2298">
        <f t="shared" si="5"/>
        <v>156</v>
      </c>
    </row>
    <row r="23" spans="2:38" s="441" customFormat="1" ht="16.5" customHeight="1">
      <c r="B23" s="3334" t="str">
        <f>'General TPUM'!B22</f>
        <v>Suva Adventist College</v>
      </c>
      <c r="C23" s="2707"/>
      <c r="D23" s="2644"/>
      <c r="E23" s="2644"/>
      <c r="F23" s="2644"/>
      <c r="G23" s="2644"/>
      <c r="H23" s="2644"/>
      <c r="I23" s="2644"/>
      <c r="J23" s="2644"/>
      <c r="K23" s="2644"/>
      <c r="L23" s="2644">
        <v>79</v>
      </c>
      <c r="M23" s="2644">
        <v>66</v>
      </c>
      <c r="N23" s="2644">
        <v>55</v>
      </c>
      <c r="O23" s="2644">
        <v>37</v>
      </c>
      <c r="P23" s="2644"/>
      <c r="Q23" s="2644"/>
      <c r="R23" s="2645">
        <v>18</v>
      </c>
      <c r="S23" s="2582"/>
      <c r="T23" s="2645"/>
      <c r="U23" s="2698">
        <v>194</v>
      </c>
      <c r="V23" s="2699">
        <v>61</v>
      </c>
      <c r="W23" s="668">
        <f t="shared" si="6"/>
        <v>255</v>
      </c>
      <c r="X23" s="2700"/>
      <c r="Y23" s="2701"/>
      <c r="Z23" s="2708"/>
      <c r="AA23" s="2706">
        <v>37</v>
      </c>
      <c r="AB23" s="3385"/>
      <c r="AC23" s="3386">
        <f>'General TPUM'!R22</f>
        <v>0</v>
      </c>
      <c r="AD23" s="3387">
        <f>'General TPUM'!S22</f>
        <v>1</v>
      </c>
      <c r="AE23" s="2321" t="str">
        <f>'General TPUM'!T22</f>
        <v>-</v>
      </c>
      <c r="AF23" s="2297"/>
      <c r="AG23" s="2098">
        <f t="shared" si="2"/>
        <v>255</v>
      </c>
      <c r="AH23" s="2098"/>
      <c r="AI23" s="2296"/>
      <c r="AJ23" s="2297">
        <f t="shared" si="3"/>
        <v>0</v>
      </c>
      <c r="AK23" s="2296">
        <f t="shared" si="4"/>
        <v>37</v>
      </c>
      <c r="AL23" s="2298">
        <f t="shared" si="5"/>
        <v>255</v>
      </c>
    </row>
    <row r="24" spans="2:38" s="441" customFormat="1" ht="16.5" customHeight="1">
      <c r="B24" s="3334" t="str">
        <f>'General TPUM'!B23</f>
        <v>Suva Adventist Primary</v>
      </c>
      <c r="C24" s="2707"/>
      <c r="D24" s="2644" t="s">
        <v>147</v>
      </c>
      <c r="E24" s="2644">
        <v>84</v>
      </c>
      <c r="F24" s="2644">
        <v>84</v>
      </c>
      <c r="G24" s="2644">
        <v>70</v>
      </c>
      <c r="H24" s="2644">
        <v>78</v>
      </c>
      <c r="I24" s="2644">
        <v>64</v>
      </c>
      <c r="J24" s="2644">
        <v>68</v>
      </c>
      <c r="K24" s="2644">
        <v>60</v>
      </c>
      <c r="L24" s="2644">
        <v>76</v>
      </c>
      <c r="M24" s="2644"/>
      <c r="N24" s="2644"/>
      <c r="O24" s="2644"/>
      <c r="P24" s="2644"/>
      <c r="Q24" s="2644"/>
      <c r="R24" s="2645"/>
      <c r="S24" s="2582">
        <v>326</v>
      </c>
      <c r="T24" s="2645">
        <v>258</v>
      </c>
      <c r="U24" s="2698"/>
      <c r="V24" s="2699"/>
      <c r="W24" s="668">
        <f t="shared" si="6"/>
        <v>584</v>
      </c>
      <c r="X24" s="2700"/>
      <c r="Y24" s="2701"/>
      <c r="Z24" s="2706">
        <v>76</v>
      </c>
      <c r="AB24" s="3388"/>
      <c r="AC24" s="3386">
        <f>'General TPUM'!R23</f>
        <v>1</v>
      </c>
      <c r="AD24" s="3387">
        <f>'General TPUM'!S23</f>
        <v>0</v>
      </c>
      <c r="AE24" s="2321" t="str">
        <f>'General TPUM'!T23</f>
        <v>-</v>
      </c>
      <c r="AF24" s="2297">
        <f>S24+T24</f>
        <v>584</v>
      </c>
      <c r="AG24" s="2098">
        <f t="shared" si="2"/>
        <v>0</v>
      </c>
      <c r="AH24" s="2098"/>
      <c r="AI24" s="2296"/>
      <c r="AJ24" s="2297">
        <f t="shared" si="3"/>
        <v>76</v>
      </c>
      <c r="AK24" s="2296">
        <f t="shared" si="4"/>
        <v>0</v>
      </c>
      <c r="AL24" s="2298">
        <f t="shared" si="5"/>
        <v>584</v>
      </c>
    </row>
    <row r="25" spans="2:38" s="441" customFormat="1" ht="16.5" customHeight="1">
      <c r="B25" s="3334" t="str">
        <f>'General TPUM'!B24</f>
        <v>Vatuvonu Adventist Primary</v>
      </c>
      <c r="C25" s="2707">
        <v>11</v>
      </c>
      <c r="D25" s="2644">
        <v>18</v>
      </c>
      <c r="E25" s="2644">
        <v>7</v>
      </c>
      <c r="F25" s="2644">
        <v>12</v>
      </c>
      <c r="G25" s="2644">
        <v>13</v>
      </c>
      <c r="H25" s="2644">
        <v>10</v>
      </c>
      <c r="I25" s="2644">
        <v>15</v>
      </c>
      <c r="J25" s="2644">
        <v>14</v>
      </c>
      <c r="K25" s="2644">
        <v>11</v>
      </c>
      <c r="L25" s="2644"/>
      <c r="M25" s="2644"/>
      <c r="N25" s="2644"/>
      <c r="O25" s="2644"/>
      <c r="P25" s="2644"/>
      <c r="Q25" s="2644"/>
      <c r="R25" s="2645"/>
      <c r="S25" s="2582">
        <v>57</v>
      </c>
      <c r="T25" s="2645">
        <v>43</v>
      </c>
      <c r="U25" s="2698"/>
      <c r="V25" s="2699"/>
      <c r="W25" s="668">
        <f t="shared" si="6"/>
        <v>100</v>
      </c>
      <c r="X25" s="2700"/>
      <c r="Y25" s="2701"/>
      <c r="Z25" s="2708">
        <v>11</v>
      </c>
      <c r="AA25" s="2706"/>
      <c r="AB25" s="3385"/>
      <c r="AC25" s="3386">
        <f>'General TPUM'!R24</f>
        <v>1</v>
      </c>
      <c r="AD25" s="3387">
        <f>'General TPUM'!S24</f>
        <v>0</v>
      </c>
      <c r="AE25" s="2321" t="str">
        <f>'General TPUM'!T24</f>
        <v>-</v>
      </c>
      <c r="AF25" s="2297">
        <f>S25+T25</f>
        <v>100</v>
      </c>
      <c r="AG25" s="2098">
        <f t="shared" si="2"/>
        <v>0</v>
      </c>
      <c r="AH25" s="2098"/>
      <c r="AI25" s="2296"/>
      <c r="AJ25" s="2297">
        <f t="shared" si="3"/>
        <v>11</v>
      </c>
      <c r="AK25" s="2296">
        <f t="shared" si="4"/>
        <v>0</v>
      </c>
      <c r="AL25" s="2298">
        <f>W25</f>
        <v>100</v>
      </c>
    </row>
    <row r="26" spans="2:38" s="441" customFormat="1" ht="16.5" customHeight="1">
      <c r="B26" s="3334" t="str">
        <f>'General TPUM'!B25</f>
        <v>Wainunu</v>
      </c>
      <c r="C26" s="2707"/>
      <c r="D26" s="2644"/>
      <c r="E26" s="2644">
        <v>9</v>
      </c>
      <c r="F26" s="2644">
        <v>9</v>
      </c>
      <c r="G26" s="2644">
        <v>14</v>
      </c>
      <c r="H26" s="2644">
        <v>6</v>
      </c>
      <c r="I26" s="2644">
        <v>8</v>
      </c>
      <c r="J26" s="2644">
        <v>9</v>
      </c>
      <c r="K26" s="2644">
        <v>7</v>
      </c>
      <c r="L26" s="2644"/>
      <c r="M26" s="2644"/>
      <c r="N26" s="2644"/>
      <c r="O26" s="2644"/>
      <c r="P26" s="2644"/>
      <c r="Q26" s="2644"/>
      <c r="R26" s="2645"/>
      <c r="S26" s="2582">
        <v>50</v>
      </c>
      <c r="T26" s="2645">
        <v>12</v>
      </c>
      <c r="U26" s="2698"/>
      <c r="V26" s="2699"/>
      <c r="W26" s="1026">
        <f t="shared" si="6"/>
        <v>62</v>
      </c>
      <c r="X26" s="2700"/>
      <c r="Y26" s="2701"/>
      <c r="Z26" s="2708">
        <v>7</v>
      </c>
      <c r="AA26" s="2706"/>
      <c r="AB26" s="2221"/>
      <c r="AC26" s="3381">
        <f>'General TPUM'!R25</f>
        <v>1</v>
      </c>
      <c r="AD26" s="3382">
        <f>'General TPUM'!S25</f>
        <v>0</v>
      </c>
      <c r="AE26" s="2295" t="str">
        <f>'General TPUM'!T25</f>
        <v>-</v>
      </c>
      <c r="AF26" s="1027">
        <f>S26+T26</f>
        <v>62</v>
      </c>
      <c r="AG26" s="1028">
        <f t="shared" si="2"/>
        <v>0</v>
      </c>
      <c r="AH26" s="1028"/>
      <c r="AI26" s="1029"/>
      <c r="AJ26" s="2297">
        <f t="shared" si="3"/>
        <v>7</v>
      </c>
      <c r="AK26" s="2296">
        <f t="shared" si="4"/>
        <v>0</v>
      </c>
      <c r="AL26" s="1030">
        <f t="shared" si="5"/>
        <v>62</v>
      </c>
    </row>
    <row r="27" spans="2:38" s="586" customFormat="1" ht="16.5" customHeight="1" thickBot="1">
      <c r="B27" s="3389" t="str">
        <f>'General TPUM'!B26</f>
        <v>TOTALS</v>
      </c>
      <c r="C27" s="3384">
        <f t="shared" ref="C27:V27" si="7">SUM(C14:C26)</f>
        <v>11</v>
      </c>
      <c r="D27" s="3390">
        <f t="shared" si="7"/>
        <v>57</v>
      </c>
      <c r="E27" s="3390">
        <f t="shared" si="7"/>
        <v>237</v>
      </c>
      <c r="F27" s="3390">
        <f t="shared" si="7"/>
        <v>230</v>
      </c>
      <c r="G27" s="3390">
        <f t="shared" si="7"/>
        <v>236</v>
      </c>
      <c r="H27" s="3390">
        <f t="shared" si="7"/>
        <v>227</v>
      </c>
      <c r="I27" s="3390">
        <f t="shared" si="7"/>
        <v>221</v>
      </c>
      <c r="J27" s="3390">
        <f t="shared" si="7"/>
        <v>227</v>
      </c>
      <c r="K27" s="3390">
        <f t="shared" si="7"/>
        <v>187</v>
      </c>
      <c r="L27" s="3390">
        <f t="shared" si="7"/>
        <v>268</v>
      </c>
      <c r="M27" s="3390">
        <f t="shared" si="7"/>
        <v>101</v>
      </c>
      <c r="N27" s="3390">
        <f t="shared" si="7"/>
        <v>70</v>
      </c>
      <c r="O27" s="3390">
        <f t="shared" si="7"/>
        <v>59</v>
      </c>
      <c r="P27" s="3390">
        <f t="shared" si="7"/>
        <v>32</v>
      </c>
      <c r="Q27" s="3390">
        <f t="shared" si="7"/>
        <v>30</v>
      </c>
      <c r="R27" s="3390">
        <f t="shared" si="7"/>
        <v>18</v>
      </c>
      <c r="S27" s="3384">
        <f t="shared" si="7"/>
        <v>1168</v>
      </c>
      <c r="T27" s="3391">
        <f t="shared" si="7"/>
        <v>643</v>
      </c>
      <c r="U27" s="3392">
        <f t="shared" si="7"/>
        <v>314</v>
      </c>
      <c r="V27" s="3393">
        <f t="shared" si="7"/>
        <v>75</v>
      </c>
      <c r="W27" s="3394">
        <f>SUM(W14:W26)</f>
        <v>2200</v>
      </c>
      <c r="X27" s="3394">
        <f t="shared" ref="X27:AA27" si="8">SUM(X14:X26)</f>
        <v>28</v>
      </c>
      <c r="Y27" s="3394">
        <f t="shared" si="8"/>
        <v>0</v>
      </c>
      <c r="Z27" s="3394">
        <f t="shared" si="8"/>
        <v>226</v>
      </c>
      <c r="AA27" s="3394">
        <f t="shared" si="8"/>
        <v>67</v>
      </c>
      <c r="AB27" s="3395"/>
      <c r="AC27" s="3396">
        <f t="shared" ref="AC27:AK27" si="9">SUM(AC14:AC26)</f>
        <v>11</v>
      </c>
      <c r="AD27" s="3397">
        <f t="shared" si="9"/>
        <v>2</v>
      </c>
      <c r="AE27" s="3398">
        <f t="shared" si="9"/>
        <v>0</v>
      </c>
      <c r="AF27" s="3399">
        <f>SUM(AF14:AF26)</f>
        <v>1811</v>
      </c>
      <c r="AG27" s="3397">
        <f t="shared" si="9"/>
        <v>389</v>
      </c>
      <c r="AH27" s="3397">
        <f t="shared" si="9"/>
        <v>0</v>
      </c>
      <c r="AI27" s="3398">
        <f t="shared" si="9"/>
        <v>0</v>
      </c>
      <c r="AJ27" s="3399">
        <f t="shared" si="9"/>
        <v>226</v>
      </c>
      <c r="AK27" s="3398">
        <f t="shared" si="9"/>
        <v>67</v>
      </c>
      <c r="AL27" s="3400">
        <f>SUM(AL14:AL26)</f>
        <v>2200</v>
      </c>
    </row>
    <row r="28" spans="2:38" s="590" customFormat="1" ht="14.1" customHeight="1" thickTop="1" thickBot="1">
      <c r="B28" s="1013">
        <f>'General TPUM'!B27</f>
        <v>0</v>
      </c>
      <c r="C28" s="1024"/>
      <c r="D28" s="1024"/>
      <c r="E28" s="1024"/>
      <c r="F28" s="1024"/>
      <c r="G28" s="1024"/>
      <c r="H28" s="1024"/>
      <c r="I28" s="1024"/>
      <c r="J28" s="1024"/>
      <c r="K28" s="1024"/>
      <c r="L28" s="1024"/>
      <c r="M28" s="1024"/>
      <c r="N28" s="1024"/>
      <c r="O28" s="1024"/>
      <c r="P28" s="1024"/>
      <c r="Q28" s="1024"/>
      <c r="R28" s="1024">
        <f>SUM(D27:R27)</f>
        <v>2200</v>
      </c>
      <c r="S28" s="1024">
        <f>S27+T27+U27+V27</f>
        <v>2200</v>
      </c>
      <c r="T28" s="1024" t="s">
        <v>251</v>
      </c>
      <c r="U28" s="1024"/>
      <c r="V28" s="1024" t="s">
        <v>759</v>
      </c>
      <c r="W28" s="1024"/>
      <c r="X28" s="1024">
        <f>X27+Y27</f>
        <v>28</v>
      </c>
      <c r="Y28" s="1031"/>
      <c r="Z28" s="1032">
        <f>L28</f>
        <v>0</v>
      </c>
      <c r="AA28" s="1229">
        <f>Q28</f>
        <v>0</v>
      </c>
      <c r="AB28" s="1637"/>
      <c r="AC28" s="1024"/>
      <c r="AD28" s="1024"/>
      <c r="AE28" s="1024"/>
      <c r="AF28" s="1024"/>
      <c r="AG28" s="1024">
        <f>AF27+AG27+AH27+AI27</f>
        <v>2200</v>
      </c>
      <c r="AH28" s="1024"/>
      <c r="AI28" s="1024"/>
      <c r="AJ28" s="1024">
        <f>AJ27+AK27</f>
        <v>293</v>
      </c>
      <c r="AK28" s="1024" t="s">
        <v>250</v>
      </c>
      <c r="AL28" s="2099"/>
    </row>
    <row r="29" spans="2:38" s="440" customFormat="1" ht="15" customHeight="1" thickBot="1">
      <c r="B29" s="1225" t="str">
        <f>'General TPUM'!B28</f>
        <v>Kiribati and Nauru Mission</v>
      </c>
      <c r="C29" s="1233"/>
      <c r="D29" s="1226"/>
      <c r="E29" s="1226"/>
      <c r="F29" s="1226"/>
      <c r="G29" s="1226"/>
      <c r="H29" s="1226"/>
      <c r="I29" s="1226"/>
      <c r="J29" s="1226"/>
      <c r="K29" s="1226"/>
      <c r="L29" s="1227"/>
      <c r="M29" s="1227"/>
      <c r="N29" s="1227"/>
      <c r="O29" s="1227"/>
      <c r="P29" s="1227"/>
      <c r="Q29" s="1227"/>
      <c r="R29" s="1227"/>
      <c r="S29" s="1227"/>
      <c r="T29" s="1227"/>
      <c r="U29" s="1227"/>
      <c r="V29" s="1227"/>
      <c r="W29" s="1227"/>
      <c r="X29" s="1227"/>
      <c r="Y29" s="1230"/>
      <c r="Z29" s="1231">
        <f>L29</f>
        <v>0</v>
      </c>
      <c r="AA29" s="1232">
        <f>Q29</f>
        <v>0</v>
      </c>
      <c r="AB29" s="1638"/>
      <c r="AC29" s="1206"/>
      <c r="AD29" s="1206"/>
      <c r="AE29" s="1206"/>
      <c r="AF29" s="1206"/>
      <c r="AG29" s="1206"/>
      <c r="AH29" s="1206"/>
      <c r="AI29" s="1206"/>
      <c r="AJ29" s="1206"/>
      <c r="AK29" s="1206"/>
      <c r="AL29" s="1228"/>
    </row>
    <row r="30" spans="2:38" s="441" customFormat="1" ht="15" customHeight="1">
      <c r="B30" s="2299" t="str">
        <f>'General TPUM'!B29</f>
        <v>Kauma Adventist High School</v>
      </c>
      <c r="C30" s="3401"/>
      <c r="D30" s="2644"/>
      <c r="E30" s="2644"/>
      <c r="F30" s="2644"/>
      <c r="G30" s="2644"/>
      <c r="H30" s="2644"/>
      <c r="I30" s="2644"/>
      <c r="J30" s="2644"/>
      <c r="K30" s="2644">
        <v>15</v>
      </c>
      <c r="L30" s="2644">
        <v>11</v>
      </c>
      <c r="M30" s="2644">
        <v>25</v>
      </c>
      <c r="N30" s="2644">
        <v>130</v>
      </c>
      <c r="O30" s="2644">
        <v>61</v>
      </c>
      <c r="P30" s="2644">
        <v>64</v>
      </c>
      <c r="Q30" s="1835">
        <v>39</v>
      </c>
      <c r="R30" s="2645"/>
      <c r="S30" s="2582"/>
      <c r="T30" s="2645"/>
      <c r="U30" s="2698">
        <v>124</v>
      </c>
      <c r="V30" s="2699">
        <v>221</v>
      </c>
      <c r="W30" s="668">
        <f>+S30+T30+U30+V30</f>
        <v>345</v>
      </c>
      <c r="X30" s="1707"/>
      <c r="Y30" s="1708">
        <v>80</v>
      </c>
      <c r="Z30" s="3402"/>
      <c r="AA30" s="1709">
        <v>39</v>
      </c>
      <c r="AB30" s="1636"/>
      <c r="AC30" s="1207">
        <f>'General TPUM'!R29</f>
        <v>0</v>
      </c>
      <c r="AD30" s="2098">
        <f>'General TPUM'!S29</f>
        <v>1</v>
      </c>
      <c r="AE30" s="2296" t="str">
        <f>'General TPUM'!T29</f>
        <v>-</v>
      </c>
      <c r="AF30" s="2297"/>
      <c r="AG30" s="2098">
        <f>U30+V30</f>
        <v>345</v>
      </c>
      <c r="AH30" s="2098"/>
      <c r="AI30" s="2296"/>
      <c r="AJ30" s="2297">
        <f>Z30</f>
        <v>0</v>
      </c>
      <c r="AK30" s="2296">
        <f>AA30</f>
        <v>39</v>
      </c>
      <c r="AL30" s="2298">
        <f>SUM(C30:R30)</f>
        <v>345</v>
      </c>
    </row>
    <row r="31" spans="2:38" s="441" customFormat="1" ht="15" customHeight="1">
      <c r="B31" s="2299" t="str">
        <f>'General TPUM'!B30</f>
        <v>Betio SDA Pre-School</v>
      </c>
      <c r="C31" s="3401"/>
      <c r="D31" s="2675"/>
      <c r="E31" s="2644"/>
      <c r="F31" s="2644"/>
      <c r="G31" s="2644"/>
      <c r="H31" s="2644"/>
      <c r="I31" s="2644"/>
      <c r="J31" s="2644"/>
      <c r="K31" s="2644"/>
      <c r="L31" s="2644"/>
      <c r="M31" s="2644"/>
      <c r="N31" s="2644"/>
      <c r="O31" s="2675"/>
      <c r="P31" s="2675"/>
      <c r="Q31" s="2675"/>
      <c r="R31" s="2676"/>
      <c r="S31" s="3403"/>
      <c r="T31" s="2676"/>
      <c r="U31" s="3404"/>
      <c r="V31" s="3405"/>
      <c r="W31" s="668">
        <f t="shared" ref="W31:W34" si="10">+S31+T31+U31+V31</f>
        <v>0</v>
      </c>
      <c r="X31" s="2253"/>
      <c r="Y31" s="2326"/>
      <c r="Z31" s="2221"/>
      <c r="AA31" s="3406"/>
      <c r="AB31" s="2566"/>
      <c r="AC31" s="1207">
        <f>'General TPUM'!R30</f>
        <v>0</v>
      </c>
      <c r="AD31" s="2098">
        <f>'General TPUM'!S30</f>
        <v>0</v>
      </c>
      <c r="AE31" s="2296" t="str">
        <f>'General TPUM'!T30</f>
        <v>-</v>
      </c>
      <c r="AF31" s="3407">
        <f>SUM(D31:J31)</f>
        <v>0</v>
      </c>
      <c r="AG31" s="3387"/>
      <c r="AH31" s="3387"/>
      <c r="AI31" s="2321"/>
      <c r="AJ31" s="3407">
        <f>Z31</f>
        <v>0</v>
      </c>
      <c r="AK31" s="2321"/>
      <c r="AL31" s="2298">
        <f>SUM(C31:R31)</f>
        <v>0</v>
      </c>
    </row>
    <row r="32" spans="2:38" s="441" customFormat="1" ht="15" customHeight="1">
      <c r="B32" s="2299" t="str">
        <f>'General TPUM'!B31</f>
        <v>Korobu SDA Grammar Pre School</v>
      </c>
      <c r="C32" s="3401"/>
      <c r="D32" s="2675"/>
      <c r="E32" s="2644"/>
      <c r="F32" s="2644"/>
      <c r="G32" s="2644"/>
      <c r="H32" s="2644"/>
      <c r="I32" s="2644"/>
      <c r="J32" s="2644"/>
      <c r="K32" s="2644"/>
      <c r="L32" s="2644"/>
      <c r="M32" s="2644"/>
      <c r="N32" s="2644"/>
      <c r="O32" s="2675"/>
      <c r="P32" s="2675"/>
      <c r="Q32" s="2675"/>
      <c r="R32" s="2676"/>
      <c r="S32" s="3403"/>
      <c r="T32" s="2676"/>
      <c r="U32" s="3404"/>
      <c r="V32" s="3405"/>
      <c r="W32" s="668">
        <f t="shared" si="10"/>
        <v>0</v>
      </c>
      <c r="X32" s="2253"/>
      <c r="Y32" s="2326"/>
      <c r="Z32" s="2221"/>
      <c r="AA32" s="3406"/>
      <c r="AB32" s="2566"/>
      <c r="AC32" s="1207">
        <f>'General TPUM'!R31</f>
        <v>0</v>
      </c>
      <c r="AD32" s="2098">
        <f>'General TPUM'!S31</f>
        <v>0</v>
      </c>
      <c r="AE32" s="2296" t="str">
        <f>'General TPUM'!T31</f>
        <v>-</v>
      </c>
      <c r="AF32" s="3407">
        <f>SUM(D32:J32)</f>
        <v>0</v>
      </c>
      <c r="AG32" s="3387"/>
      <c r="AH32" s="3387"/>
      <c r="AI32" s="2321"/>
      <c r="AJ32" s="3407">
        <f t="shared" ref="AJ32:AJ34" si="11">Z32</f>
        <v>0</v>
      </c>
      <c r="AK32" s="2321"/>
      <c r="AL32" s="2298">
        <f>SUM(C32:R32)</f>
        <v>0</v>
      </c>
    </row>
    <row r="33" spans="1:45" s="441" customFormat="1" ht="15" customHeight="1">
      <c r="B33" s="2299" t="str">
        <f>'General TPUM'!B32</f>
        <v>Ronnita Pre-School</v>
      </c>
      <c r="C33" s="3401"/>
      <c r="D33" s="2675"/>
      <c r="E33" s="2644"/>
      <c r="F33" s="2644"/>
      <c r="G33" s="2644"/>
      <c r="H33" s="2644"/>
      <c r="I33" s="2644"/>
      <c r="J33" s="3408"/>
      <c r="K33" s="2644"/>
      <c r="L33" s="2644"/>
      <c r="M33" s="2644"/>
      <c r="N33" s="2644"/>
      <c r="O33" s="2675"/>
      <c r="P33" s="2675"/>
      <c r="Q33" s="2675"/>
      <c r="R33" s="2676"/>
      <c r="S33" s="3403"/>
      <c r="T33" s="2676"/>
      <c r="U33" s="3404"/>
      <c r="V33" s="3405"/>
      <c r="W33" s="668">
        <f t="shared" si="10"/>
        <v>0</v>
      </c>
      <c r="X33" s="2253"/>
      <c r="Y33" s="2326"/>
      <c r="Z33" s="2221"/>
      <c r="AA33" s="3385"/>
      <c r="AB33" s="2566"/>
      <c r="AC33" s="1207">
        <f>'General TPUM'!R32</f>
        <v>0</v>
      </c>
      <c r="AD33" s="2098">
        <f>'General TPUM'!S32</f>
        <v>0</v>
      </c>
      <c r="AE33" s="2296" t="str">
        <f>'General TPUM'!T32</f>
        <v>-</v>
      </c>
      <c r="AF33" s="3407">
        <f>SUM(D33:I33)</f>
        <v>0</v>
      </c>
      <c r="AG33" s="3387"/>
      <c r="AH33" s="3387"/>
      <c r="AI33" s="2321"/>
      <c r="AJ33" s="3407">
        <f t="shared" si="11"/>
        <v>0</v>
      </c>
      <c r="AK33" s="2321"/>
      <c r="AL33" s="2298">
        <f>SUM(C33:R33)</f>
        <v>0</v>
      </c>
      <c r="AM33" s="574"/>
      <c r="AN33" s="574"/>
    </row>
    <row r="34" spans="1:45" s="441" customFormat="1" ht="15" customHeight="1">
      <c r="B34" s="2299" t="str">
        <f>'General TPUM'!B33</f>
        <v>Tabonikabauea SDA Pre-School</v>
      </c>
      <c r="C34" s="1813"/>
      <c r="D34" s="2675"/>
      <c r="E34" s="2675"/>
      <c r="F34" s="2675"/>
      <c r="G34" s="2675"/>
      <c r="H34" s="2675"/>
      <c r="I34" s="2675"/>
      <c r="J34" s="2675"/>
      <c r="K34" s="2675"/>
      <c r="L34" s="2675"/>
      <c r="M34" s="2675"/>
      <c r="N34" s="2675"/>
      <c r="O34" s="2675"/>
      <c r="P34" s="2675"/>
      <c r="Q34" s="2675"/>
      <c r="R34" s="2676"/>
      <c r="S34" s="3403"/>
      <c r="T34" s="2676"/>
      <c r="U34" s="3404"/>
      <c r="V34" s="3405"/>
      <c r="W34" s="668">
        <f t="shared" si="10"/>
        <v>0</v>
      </c>
      <c r="X34" s="2700"/>
      <c r="Y34" s="3154"/>
      <c r="Z34" s="2221"/>
      <c r="AA34" s="3385"/>
      <c r="AB34" s="3409"/>
      <c r="AC34" s="1207">
        <f>'General TPUM'!R33</f>
        <v>0</v>
      </c>
      <c r="AD34" s="2098">
        <f>'General TPUM'!S33</f>
        <v>0</v>
      </c>
      <c r="AE34" s="2296" t="str">
        <f>'General TPUM'!T33</f>
        <v>-</v>
      </c>
      <c r="AF34" s="3407">
        <f>SUM(D34:J34)</f>
        <v>0</v>
      </c>
      <c r="AG34" s="1028"/>
      <c r="AH34" s="1028"/>
      <c r="AI34" s="1029"/>
      <c r="AJ34" s="3407">
        <f t="shared" si="11"/>
        <v>0</v>
      </c>
      <c r="AK34" s="1029"/>
      <c r="AL34" s="2298">
        <f>SUM(C34:R34)</f>
        <v>0</v>
      </c>
      <c r="AM34" s="574"/>
      <c r="AN34" s="574"/>
    </row>
    <row r="35" spans="1:45" s="586" customFormat="1" ht="16.5" customHeight="1" thickBot="1">
      <c r="B35" s="3389" t="str">
        <f>'General TPUM'!B34</f>
        <v>TOTALS</v>
      </c>
      <c r="C35" s="3384">
        <f>SUM(C30:C34)</f>
        <v>0</v>
      </c>
      <c r="D35" s="3390">
        <f>SUM(D30:D34)</f>
        <v>0</v>
      </c>
      <c r="E35" s="3390">
        <f t="shared" ref="E35:R35" si="12">SUM(E30:E34)</f>
        <v>0</v>
      </c>
      <c r="F35" s="3390">
        <f t="shared" si="12"/>
        <v>0</v>
      </c>
      <c r="G35" s="3390">
        <f t="shared" si="12"/>
        <v>0</v>
      </c>
      <c r="H35" s="3390">
        <f t="shared" si="12"/>
        <v>0</v>
      </c>
      <c r="I35" s="3390">
        <f t="shared" si="12"/>
        <v>0</v>
      </c>
      <c r="J35" s="3390">
        <f>SUM(J30:J34)</f>
        <v>0</v>
      </c>
      <c r="K35" s="3390">
        <f t="shared" si="12"/>
        <v>15</v>
      </c>
      <c r="L35" s="3390">
        <f t="shared" si="12"/>
        <v>11</v>
      </c>
      <c r="M35" s="3390">
        <f t="shared" si="12"/>
        <v>25</v>
      </c>
      <c r="N35" s="3390">
        <f t="shared" si="12"/>
        <v>130</v>
      </c>
      <c r="O35" s="3390">
        <f t="shared" si="12"/>
        <v>61</v>
      </c>
      <c r="P35" s="3390">
        <f t="shared" si="12"/>
        <v>64</v>
      </c>
      <c r="Q35" s="3390">
        <f t="shared" si="12"/>
        <v>39</v>
      </c>
      <c r="R35" s="3390">
        <f t="shared" si="12"/>
        <v>0</v>
      </c>
      <c r="S35" s="3384">
        <f>SUM(S30:S34)</f>
        <v>0</v>
      </c>
      <c r="T35" s="3391">
        <f>SUM(T30:T34)</f>
        <v>0</v>
      </c>
      <c r="U35" s="3391">
        <f t="shared" ref="U35:V35" si="13">SUM(U30:U34)</f>
        <v>124</v>
      </c>
      <c r="V35" s="3391">
        <f t="shared" si="13"/>
        <v>221</v>
      </c>
      <c r="W35" s="3394">
        <f>SUM(W30:W34)</f>
        <v>345</v>
      </c>
      <c r="X35" s="3410">
        <f>SUM(X30:X34)</f>
        <v>0</v>
      </c>
      <c r="Y35" s="3410">
        <f t="shared" ref="Y35:AA35" si="14">SUM(Y30:Y34)</f>
        <v>80</v>
      </c>
      <c r="Z35" s="3410">
        <f t="shared" si="14"/>
        <v>0</v>
      </c>
      <c r="AA35" s="3411">
        <f t="shared" si="14"/>
        <v>39</v>
      </c>
      <c r="AB35" s="3412"/>
      <c r="AC35" s="3396">
        <f>SUM(AC30:AC34)</f>
        <v>0</v>
      </c>
      <c r="AD35" s="3396">
        <f t="shared" ref="AD35:AL35" si="15">SUM(AD30:AD34)</f>
        <v>1</v>
      </c>
      <c r="AE35" s="3396">
        <f t="shared" si="15"/>
        <v>0</v>
      </c>
      <c r="AF35" s="3396">
        <f t="shared" si="15"/>
        <v>0</v>
      </c>
      <c r="AG35" s="3396">
        <f t="shared" si="15"/>
        <v>345</v>
      </c>
      <c r="AH35" s="3396">
        <f t="shared" si="15"/>
        <v>0</v>
      </c>
      <c r="AI35" s="3396">
        <f t="shared" si="15"/>
        <v>0</v>
      </c>
      <c r="AJ35" s="3396">
        <f t="shared" si="15"/>
        <v>0</v>
      </c>
      <c r="AK35" s="3396">
        <f t="shared" si="15"/>
        <v>39</v>
      </c>
      <c r="AL35" s="3396">
        <f t="shared" si="15"/>
        <v>345</v>
      </c>
      <c r="AM35" s="585"/>
      <c r="AN35" s="585"/>
      <c r="AP35" s="441"/>
    </row>
    <row r="36" spans="1:45" s="590" customFormat="1" ht="14.1" customHeight="1" thickTop="1" thickBot="1">
      <c r="B36" s="1013">
        <f>'General TPUM'!B35</f>
        <v>0</v>
      </c>
      <c r="C36" s="1024"/>
      <c r="D36" s="1024"/>
      <c r="E36" s="1024"/>
      <c r="F36" s="1024"/>
      <c r="G36" s="1024"/>
      <c r="H36" s="1024"/>
      <c r="I36" s="1024"/>
      <c r="J36" s="1024"/>
      <c r="K36" s="1024"/>
      <c r="L36" s="1024"/>
      <c r="M36" s="1024"/>
      <c r="N36" s="1024"/>
      <c r="O36" s="1024"/>
      <c r="P36" s="1024"/>
      <c r="Q36" s="1024"/>
      <c r="R36" s="1024">
        <f>SUM(D35:R35)</f>
        <v>345</v>
      </c>
      <c r="S36" s="1024">
        <f>S35+T35+U35+V35</f>
        <v>345</v>
      </c>
      <c r="T36" s="1024" t="s">
        <v>251</v>
      </c>
      <c r="U36" s="1024"/>
      <c r="V36" s="1024" t="s">
        <v>759</v>
      </c>
      <c r="W36" s="1024"/>
      <c r="X36" s="1024">
        <f>X35+Y35</f>
        <v>80</v>
      </c>
      <c r="Y36" s="1031"/>
      <c r="Z36" s="1032">
        <f>L36</f>
        <v>0</v>
      </c>
      <c r="AA36" s="1229">
        <f>Q36</f>
        <v>0</v>
      </c>
      <c r="AB36" s="1637"/>
      <c r="AC36" s="1024"/>
      <c r="AD36" s="1024"/>
      <c r="AE36" s="1024"/>
      <c r="AF36" s="1024"/>
      <c r="AG36" s="1024">
        <f>AF35+AG35+AH35+AI35</f>
        <v>345</v>
      </c>
      <c r="AH36" s="1024"/>
      <c r="AI36" s="1024"/>
      <c r="AJ36" s="1024">
        <f>AJ35+AK35</f>
        <v>39</v>
      </c>
      <c r="AK36" s="1024" t="s">
        <v>250</v>
      </c>
      <c r="AL36" s="2099"/>
      <c r="AP36" s="441"/>
    </row>
    <row r="37" spans="1:45" s="440" customFormat="1" ht="16.350000000000001" customHeight="1" thickBot="1">
      <c r="B37" s="1225" t="str">
        <f>'General TPUM'!B36</f>
        <v>Samoa Mission</v>
      </c>
      <c r="C37" s="1233"/>
      <c r="D37" s="1233"/>
      <c r="E37" s="1233"/>
      <c r="F37" s="1233"/>
      <c r="G37" s="1233"/>
      <c r="H37" s="1233"/>
      <c r="I37" s="1233"/>
      <c r="J37" s="1233"/>
      <c r="K37" s="1233"/>
      <c r="L37" s="1234"/>
      <c r="M37" s="1234"/>
      <c r="N37" s="1234"/>
      <c r="O37" s="1234"/>
      <c r="P37" s="1234"/>
      <c r="Q37" s="1234"/>
      <c r="R37" s="1234"/>
      <c r="S37" s="1234"/>
      <c r="T37" s="1234"/>
      <c r="U37" s="1234"/>
      <c r="V37" s="1234"/>
      <c r="W37" s="1234"/>
      <c r="X37" s="1234"/>
      <c r="Y37" s="1235"/>
      <c r="Z37" s="1231">
        <f>L37</f>
        <v>0</v>
      </c>
      <c r="AA37" s="1232">
        <f>Q37</f>
        <v>0</v>
      </c>
      <c r="AB37" s="1638"/>
      <c r="AC37" s="1208"/>
      <c r="AD37" s="1208"/>
      <c r="AE37" s="1208"/>
      <c r="AF37" s="1208"/>
      <c r="AG37" s="1208"/>
      <c r="AH37" s="1208"/>
      <c r="AI37" s="1208"/>
      <c r="AJ37" s="1208"/>
      <c r="AK37" s="1208"/>
      <c r="AL37" s="2100"/>
      <c r="AM37" s="573"/>
      <c r="AN37" s="575"/>
      <c r="AP37" s="441"/>
    </row>
    <row r="38" spans="1:45" s="441" customFormat="1" ht="12">
      <c r="B38" s="3413" t="str">
        <f>'General TPUM'!B37</f>
        <v>Samoa Adventist  (College)</v>
      </c>
      <c r="C38" s="3414"/>
      <c r="D38" s="2644"/>
      <c r="E38" s="2644"/>
      <c r="F38" s="2644"/>
      <c r="G38" s="2644"/>
      <c r="H38" s="2644"/>
      <c r="I38" s="2644"/>
      <c r="J38" s="2644"/>
      <c r="K38" s="2644"/>
      <c r="L38" s="2644">
        <v>53</v>
      </c>
      <c r="M38" s="2644">
        <v>40</v>
      </c>
      <c r="N38" s="2644"/>
      <c r="O38" s="2644">
        <v>38</v>
      </c>
      <c r="P38" s="2644">
        <v>26</v>
      </c>
      <c r="Q38" s="2644"/>
      <c r="R38" s="2645"/>
      <c r="S38" s="2582"/>
      <c r="T38" s="2645"/>
      <c r="U38" s="2698">
        <v>83</v>
      </c>
      <c r="V38" s="2699">
        <v>74</v>
      </c>
      <c r="W38" s="668">
        <f>+S38+T38+U38+V38</f>
        <v>157</v>
      </c>
      <c r="X38" s="2700"/>
      <c r="Y38" s="3154">
        <v>11</v>
      </c>
      <c r="Z38" s="2708"/>
      <c r="AA38" s="3415">
        <v>26</v>
      </c>
      <c r="AB38" s="3385"/>
      <c r="AC38" s="3386">
        <f>'General TPUM'!R37</f>
        <v>0</v>
      </c>
      <c r="AD38" s="3387">
        <f>'General TPUM'!S37</f>
        <v>1</v>
      </c>
      <c r="AE38" s="2321" t="str">
        <f>'General TPUM'!T37</f>
        <v>-</v>
      </c>
      <c r="AF38" s="2297">
        <f>S38+T38</f>
        <v>0</v>
      </c>
      <c r="AG38" s="2098">
        <f>U38+V38</f>
        <v>157</v>
      </c>
      <c r="AH38" s="2098"/>
      <c r="AI38" s="2296"/>
      <c r="AJ38" s="2297">
        <f>Z38</f>
        <v>0</v>
      </c>
      <c r="AK38" s="2321">
        <f>AA38</f>
        <v>26</v>
      </c>
      <c r="AL38" s="2298">
        <f>SUM(C38:R38)</f>
        <v>157</v>
      </c>
      <c r="AM38" s="573"/>
      <c r="AN38" s="574"/>
    </row>
    <row r="39" spans="1:45" s="441" customFormat="1" ht="16.350000000000001" customHeight="1">
      <c r="B39" s="3413" t="str">
        <f>'General TPUM'!B38</f>
        <v>Siufaga Adventist Primary</v>
      </c>
      <c r="C39" s="3414"/>
      <c r="D39" s="2644">
        <v>66</v>
      </c>
      <c r="E39" s="2644">
        <v>91</v>
      </c>
      <c r="F39" s="2644">
        <v>64</v>
      </c>
      <c r="G39" s="2644">
        <v>77</v>
      </c>
      <c r="H39" s="2644">
        <v>88</v>
      </c>
      <c r="I39" s="2644">
        <v>76</v>
      </c>
      <c r="J39" s="2644">
        <v>72</v>
      </c>
      <c r="K39" s="2644">
        <v>52</v>
      </c>
      <c r="L39" s="2644">
        <v>65</v>
      </c>
      <c r="M39" s="2644"/>
      <c r="N39" s="2644"/>
      <c r="O39" s="2644"/>
      <c r="P39" s="2644"/>
      <c r="Q39" s="2644"/>
      <c r="R39" s="2645"/>
      <c r="S39" s="2582">
        <v>319</v>
      </c>
      <c r="T39" s="2645">
        <v>332</v>
      </c>
      <c r="U39" s="2698"/>
      <c r="V39" s="2699"/>
      <c r="W39" s="668">
        <f>+S39+T39+U39+V39</f>
        <v>651</v>
      </c>
      <c r="X39" s="2700"/>
      <c r="Y39" s="3154"/>
      <c r="Z39" s="2708">
        <v>65</v>
      </c>
      <c r="AA39" s="3415"/>
      <c r="AB39" s="3385"/>
      <c r="AC39" s="3386">
        <f>'General TPUM'!R38</f>
        <v>1</v>
      </c>
      <c r="AD39" s="3387">
        <f>'General TPUM'!S38</f>
        <v>0</v>
      </c>
      <c r="AE39" s="2321" t="str">
        <f>'General TPUM'!T38</f>
        <v>-</v>
      </c>
      <c r="AF39" s="2297">
        <f>S39+T39</f>
        <v>651</v>
      </c>
      <c r="AG39" s="2098">
        <f>U39+V39</f>
        <v>0</v>
      </c>
      <c r="AH39" s="2098"/>
      <c r="AI39" s="2296"/>
      <c r="AJ39" s="2297">
        <f>Z39</f>
        <v>65</v>
      </c>
      <c r="AK39" s="2321">
        <f>AA39</f>
        <v>0</v>
      </c>
      <c r="AL39" s="2298">
        <f>SUM(C39:R39)</f>
        <v>651</v>
      </c>
      <c r="AM39" s="576"/>
      <c r="AN39" s="574"/>
    </row>
    <row r="40" spans="1:45" s="586" customFormat="1" ht="16.5" customHeight="1" thickBot="1">
      <c r="B40" s="3416" t="str">
        <f>'General TPUM'!B39</f>
        <v>TOTALS</v>
      </c>
      <c r="C40" s="3417">
        <f t="shared" ref="C40:Y40" si="16">SUM(C38:C39)</f>
        <v>0</v>
      </c>
      <c r="D40" s="3418">
        <f t="shared" si="16"/>
        <v>66</v>
      </c>
      <c r="E40" s="3418">
        <f t="shared" si="16"/>
        <v>91</v>
      </c>
      <c r="F40" s="3418">
        <f t="shared" si="16"/>
        <v>64</v>
      </c>
      <c r="G40" s="3418">
        <f t="shared" si="16"/>
        <v>77</v>
      </c>
      <c r="H40" s="3418">
        <f t="shared" si="16"/>
        <v>88</v>
      </c>
      <c r="I40" s="3418">
        <f t="shared" si="16"/>
        <v>76</v>
      </c>
      <c r="J40" s="3418">
        <f t="shared" si="16"/>
        <v>72</v>
      </c>
      <c r="K40" s="3418">
        <f t="shared" si="16"/>
        <v>52</v>
      </c>
      <c r="L40" s="3418">
        <f t="shared" si="16"/>
        <v>118</v>
      </c>
      <c r="M40" s="3418">
        <f t="shared" si="16"/>
        <v>40</v>
      </c>
      <c r="N40" s="3418">
        <f t="shared" si="16"/>
        <v>0</v>
      </c>
      <c r="O40" s="3418">
        <f t="shared" si="16"/>
        <v>38</v>
      </c>
      <c r="P40" s="3418">
        <f t="shared" si="16"/>
        <v>26</v>
      </c>
      <c r="Q40" s="3418">
        <f t="shared" si="16"/>
        <v>0</v>
      </c>
      <c r="R40" s="3418">
        <f t="shared" si="16"/>
        <v>0</v>
      </c>
      <c r="S40" s="3417">
        <f t="shared" si="16"/>
        <v>319</v>
      </c>
      <c r="T40" s="3419">
        <f t="shared" si="16"/>
        <v>332</v>
      </c>
      <c r="U40" s="3420">
        <f t="shared" si="16"/>
        <v>83</v>
      </c>
      <c r="V40" s="3421">
        <f t="shared" si="16"/>
        <v>74</v>
      </c>
      <c r="W40" s="3422">
        <f t="shared" si="16"/>
        <v>808</v>
      </c>
      <c r="X40" s="3423">
        <f t="shared" si="16"/>
        <v>0</v>
      </c>
      <c r="Y40" s="3424">
        <f t="shared" si="16"/>
        <v>11</v>
      </c>
      <c r="Z40" s="3425">
        <f>SUM(Z38:Z39)</f>
        <v>65</v>
      </c>
      <c r="AA40" s="3425">
        <f>SUM(AA38:AA39)</f>
        <v>26</v>
      </c>
      <c r="AB40" s="3412"/>
      <c r="AC40" s="3426">
        <f t="shared" ref="AC40:AL40" si="17">SUM(AC38:AC39)</f>
        <v>1</v>
      </c>
      <c r="AD40" s="3427">
        <f t="shared" si="17"/>
        <v>1</v>
      </c>
      <c r="AE40" s="3428">
        <f t="shared" si="17"/>
        <v>0</v>
      </c>
      <c r="AF40" s="3429">
        <f t="shared" si="17"/>
        <v>651</v>
      </c>
      <c r="AG40" s="3427">
        <f t="shared" si="17"/>
        <v>157</v>
      </c>
      <c r="AH40" s="3427">
        <f t="shared" si="17"/>
        <v>0</v>
      </c>
      <c r="AI40" s="3428">
        <f t="shared" si="17"/>
        <v>0</v>
      </c>
      <c r="AJ40" s="3429">
        <f t="shared" si="17"/>
        <v>65</v>
      </c>
      <c r="AK40" s="3428">
        <f t="shared" si="17"/>
        <v>26</v>
      </c>
      <c r="AL40" s="3430">
        <f t="shared" si="17"/>
        <v>808</v>
      </c>
      <c r="AM40" s="585"/>
      <c r="AN40" s="585"/>
      <c r="AP40" s="441"/>
    </row>
    <row r="41" spans="1:45" s="590" customFormat="1" ht="14.1" customHeight="1" thickTop="1" thickBot="1">
      <c r="B41" s="595">
        <f>'General TPUM'!B40</f>
        <v>0</v>
      </c>
      <c r="C41" s="669"/>
      <c r="D41" s="669"/>
      <c r="E41" s="669"/>
      <c r="F41" s="669"/>
      <c r="G41" s="669"/>
      <c r="H41" s="669"/>
      <c r="I41" s="669"/>
      <c r="J41" s="669"/>
      <c r="K41" s="669"/>
      <c r="L41" s="669"/>
      <c r="M41" s="669"/>
      <c r="N41" s="669"/>
      <c r="O41" s="669"/>
      <c r="P41" s="669"/>
      <c r="Q41" s="669"/>
      <c r="R41" s="669">
        <f>SUM(D40:R40)</f>
        <v>808</v>
      </c>
      <c r="S41" s="669">
        <f>S40+T40+U40+V40</f>
        <v>808</v>
      </c>
      <c r="T41" s="669" t="s">
        <v>251</v>
      </c>
      <c r="U41" s="669"/>
      <c r="V41" s="669" t="s">
        <v>759</v>
      </c>
      <c r="W41" s="669"/>
      <c r="X41" s="669">
        <f>X40+Y40</f>
        <v>11</v>
      </c>
      <c r="Y41" s="3431"/>
      <c r="Z41" s="3432">
        <f>L41</f>
        <v>0</v>
      </c>
      <c r="AA41" s="3433">
        <f>Q41</f>
        <v>0</v>
      </c>
      <c r="AB41" s="1637"/>
      <c r="AC41" s="669"/>
      <c r="AD41" s="669"/>
      <c r="AE41" s="669"/>
      <c r="AF41" s="669"/>
      <c r="AG41" s="669">
        <f>AF40+AG40+AH40+AI40</f>
        <v>808</v>
      </c>
      <c r="AH41" s="669"/>
      <c r="AI41" s="669"/>
      <c r="AJ41" s="669">
        <f>AJ40+AK40</f>
        <v>91</v>
      </c>
      <c r="AK41" s="669" t="s">
        <v>250</v>
      </c>
      <c r="AL41" s="1022"/>
      <c r="AP41" s="441"/>
    </row>
    <row r="42" spans="1:45" s="440" customFormat="1" ht="13.5" customHeight="1" thickBot="1">
      <c r="B42" s="1225" t="str">
        <f>'General TPUM'!B41</f>
        <v>Solomon Islands Mission</v>
      </c>
      <c r="C42" s="1233"/>
      <c r="D42" s="1233"/>
      <c r="E42" s="1233"/>
      <c r="F42" s="1233"/>
      <c r="G42" s="1233"/>
      <c r="H42" s="1233"/>
      <c r="I42" s="1233"/>
      <c r="J42" s="1233"/>
      <c r="K42" s="1233"/>
      <c r="L42" s="1234"/>
      <c r="M42" s="1234"/>
      <c r="N42" s="1234"/>
      <c r="O42" s="1234"/>
      <c r="P42" s="1234"/>
      <c r="Q42" s="1234"/>
      <c r="R42" s="1234"/>
      <c r="S42" s="1234"/>
      <c r="T42" s="1234"/>
      <c r="U42" s="1234"/>
      <c r="V42" s="1234"/>
      <c r="W42" s="1234"/>
      <c r="X42" s="1234"/>
      <c r="Y42" s="1235"/>
      <c r="Z42" s="1231">
        <f>L42</f>
        <v>0</v>
      </c>
      <c r="AA42" s="1232">
        <f>Q42</f>
        <v>0</v>
      </c>
      <c r="AB42" s="1638"/>
      <c r="AC42" s="1208"/>
      <c r="AD42" s="1208"/>
      <c r="AE42" s="1208"/>
      <c r="AF42" s="1208"/>
      <c r="AG42" s="1208"/>
      <c r="AH42" s="1208"/>
      <c r="AI42" s="1208"/>
      <c r="AJ42" s="1208"/>
      <c r="AK42" s="1208"/>
      <c r="AL42" s="2100"/>
      <c r="AM42" s="573"/>
      <c r="AN42" s="575"/>
      <c r="AP42" s="441"/>
    </row>
    <row r="43" spans="1:45" s="440" customFormat="1" ht="13.5" customHeight="1">
      <c r="B43" s="2300" t="str">
        <f>'General TPUM'!B42</f>
        <v>A'au Adventist Primary School</v>
      </c>
      <c r="C43" s="3434">
        <v>20</v>
      </c>
      <c r="D43" s="3435"/>
      <c r="E43" s="3435">
        <v>27</v>
      </c>
      <c r="F43" s="3435">
        <v>21</v>
      </c>
      <c r="G43" s="3435">
        <v>19</v>
      </c>
      <c r="H43" s="3435">
        <v>20</v>
      </c>
      <c r="I43" s="3435">
        <v>21</v>
      </c>
      <c r="J43" s="3435">
        <v>15</v>
      </c>
      <c r="K43" s="3435"/>
      <c r="L43" s="3436"/>
      <c r="M43" s="3436"/>
      <c r="N43" s="3436"/>
      <c r="O43" s="3436"/>
      <c r="P43" s="3436"/>
      <c r="Q43" s="3436"/>
      <c r="R43" s="1533">
        <f>SUM(C43:Q43)-SUM(S43:V43)</f>
        <v>0</v>
      </c>
      <c r="S43" s="3437">
        <v>50</v>
      </c>
      <c r="T43" s="3437">
        <v>93</v>
      </c>
      <c r="U43" s="3438"/>
      <c r="V43" s="3439"/>
      <c r="W43" s="1073">
        <f>+S43+T43+U43+V43</f>
        <v>143</v>
      </c>
      <c r="X43" s="3440"/>
      <c r="Y43" s="3441"/>
      <c r="Z43" s="3442">
        <v>15</v>
      </c>
      <c r="AA43" s="3443"/>
      <c r="AB43" s="1639"/>
      <c r="AC43" s="1209">
        <f>'General TPUM'!R42</f>
        <v>1</v>
      </c>
      <c r="AD43" s="1500">
        <f>'General TPUM'!S42</f>
        <v>0</v>
      </c>
      <c r="AE43" s="2301" t="str">
        <f>'General TPUM'!T42</f>
        <v>-</v>
      </c>
      <c r="AF43" s="2302">
        <f t="shared" ref="AF43" si="18">S43+T43</f>
        <v>143</v>
      </c>
      <c r="AG43" s="1500">
        <f t="shared" ref="AG43" si="19">U43+V43</f>
        <v>0</v>
      </c>
      <c r="AH43" s="1500"/>
      <c r="AI43" s="2301"/>
      <c r="AJ43" s="2302">
        <f t="shared" ref="AJ43" si="20">Z43</f>
        <v>15</v>
      </c>
      <c r="AK43" s="2301">
        <f t="shared" ref="AK43" si="21">AA43</f>
        <v>0</v>
      </c>
      <c r="AL43" s="2303">
        <f t="shared" ref="AL43" si="22">SUM(C43:R43)</f>
        <v>143</v>
      </c>
      <c r="AM43" s="573"/>
      <c r="AN43" s="575"/>
      <c r="AP43" s="441"/>
    </row>
    <row r="44" spans="1:45" s="1075" customFormat="1" ht="15" customHeight="1">
      <c r="B44" s="2300" t="str">
        <f>'General TPUM'!B43</f>
        <v>Aboru Adventist Primary School (Ext A'Au)</v>
      </c>
      <c r="C44" s="3434"/>
      <c r="D44" s="3435">
        <v>18</v>
      </c>
      <c r="E44" s="3435">
        <v>16</v>
      </c>
      <c r="F44" s="3435">
        <v>18</v>
      </c>
      <c r="G44" s="3435">
        <v>10</v>
      </c>
      <c r="H44" s="3435">
        <v>12</v>
      </c>
      <c r="I44" s="3435">
        <v>13</v>
      </c>
      <c r="J44" s="3435">
        <v>12</v>
      </c>
      <c r="K44" s="3435"/>
      <c r="L44" s="3436"/>
      <c r="M44" s="3436"/>
      <c r="N44" s="3436"/>
      <c r="O44" s="3436"/>
      <c r="P44" s="3436"/>
      <c r="Q44" s="3436"/>
      <c r="R44" s="1533">
        <f t="shared" ref="R44:R107" si="23">SUM(C44:Q44)-SUM(S44:V44)</f>
        <v>0</v>
      </c>
      <c r="S44" s="3437">
        <v>54</v>
      </c>
      <c r="T44" s="3437">
        <v>45</v>
      </c>
      <c r="U44" s="3438"/>
      <c r="V44" s="3439"/>
      <c r="W44" s="1073">
        <f t="shared" ref="W44:W107" si="24">+S44+T44+U44+V44</f>
        <v>99</v>
      </c>
      <c r="X44" s="3440"/>
      <c r="Y44" s="3441"/>
      <c r="Z44" s="3442">
        <v>12</v>
      </c>
      <c r="AA44" s="3443"/>
      <c r="AB44" s="1639"/>
      <c r="AC44" s="1209">
        <f>'General TPUM'!R43</f>
        <v>1</v>
      </c>
      <c r="AD44" s="1500">
        <f>'General TPUM'!S43</f>
        <v>0</v>
      </c>
      <c r="AE44" s="2301" t="str">
        <f>'General TPUM'!T43</f>
        <v>-</v>
      </c>
      <c r="AF44" s="2302">
        <f t="shared" ref="AF44:AF51" si="25">S44+T44</f>
        <v>99</v>
      </c>
      <c r="AG44" s="1500">
        <f t="shared" ref="AG44:AG75" si="26">U44+V44</f>
        <v>0</v>
      </c>
      <c r="AH44" s="1500"/>
      <c r="AI44" s="2301"/>
      <c r="AJ44" s="2302">
        <f t="shared" ref="AJ44:AJ75" si="27">Z44</f>
        <v>12</v>
      </c>
      <c r="AK44" s="2301">
        <f t="shared" ref="AK44:AK75" si="28">AA44</f>
        <v>0</v>
      </c>
      <c r="AL44" s="2303">
        <f t="shared" ref="AL44:AL75" si="29">SUM(C44:R44)</f>
        <v>99</v>
      </c>
      <c r="AM44" s="1074"/>
      <c r="AP44" s="1821"/>
      <c r="AS44" s="1075">
        <f>'Staff TPUM'!C43</f>
        <v>0</v>
      </c>
    </row>
    <row r="45" spans="1:45" s="1075" customFormat="1" ht="15" customHeight="1">
      <c r="A45" s="1075" t="s">
        <v>563</v>
      </c>
      <c r="B45" s="3323" t="str">
        <f>'General TPUM'!B44</f>
        <v>Anata Adventist Primary School</v>
      </c>
      <c r="C45" s="3444">
        <v>3</v>
      </c>
      <c r="D45" s="3445"/>
      <c r="E45" s="3445">
        <v>3</v>
      </c>
      <c r="F45" s="3445">
        <v>12</v>
      </c>
      <c r="G45" s="3445">
        <v>13</v>
      </c>
      <c r="H45" s="3445">
        <v>5</v>
      </c>
      <c r="I45" s="3445">
        <v>11</v>
      </c>
      <c r="J45" s="3445">
        <v>2</v>
      </c>
      <c r="K45" s="3446"/>
      <c r="L45" s="3446"/>
      <c r="M45" s="3446"/>
      <c r="N45" s="3446"/>
      <c r="O45" s="3446"/>
      <c r="P45" s="3446"/>
      <c r="Q45" s="3446"/>
      <c r="R45" s="1533">
        <f t="shared" si="23"/>
        <v>0</v>
      </c>
      <c r="S45" s="3447">
        <v>49</v>
      </c>
      <c r="T45" s="3448">
        <v>0</v>
      </c>
      <c r="U45" s="3438"/>
      <c r="V45" s="3439"/>
      <c r="W45" s="1073">
        <f t="shared" si="24"/>
        <v>49</v>
      </c>
      <c r="X45" s="3440"/>
      <c r="Y45" s="3441"/>
      <c r="Z45" s="3449">
        <v>2</v>
      </c>
      <c r="AA45" s="3450"/>
      <c r="AB45" s="3451"/>
      <c r="AC45" s="3452">
        <f>'General TPUM'!R44</f>
        <v>1</v>
      </c>
      <c r="AD45" s="3453">
        <f>'General TPUM'!S44</f>
        <v>0</v>
      </c>
      <c r="AE45" s="2322" t="str">
        <f>'General TPUM'!T44</f>
        <v>-</v>
      </c>
      <c r="AF45" s="2302">
        <f t="shared" si="25"/>
        <v>49</v>
      </c>
      <c r="AG45" s="1500">
        <f t="shared" si="26"/>
        <v>0</v>
      </c>
      <c r="AH45" s="1500"/>
      <c r="AI45" s="2301"/>
      <c r="AJ45" s="2302">
        <f t="shared" si="27"/>
        <v>2</v>
      </c>
      <c r="AK45" s="2301">
        <f t="shared" si="28"/>
        <v>0</v>
      </c>
      <c r="AL45" s="2303">
        <f t="shared" si="29"/>
        <v>49</v>
      </c>
      <c r="AM45" s="1074"/>
      <c r="AP45" s="441"/>
      <c r="AS45" s="1075">
        <f>'Staff TPUM'!C44</f>
        <v>0</v>
      </c>
    </row>
    <row r="46" spans="1:45" s="1075" customFormat="1" ht="15" customHeight="1">
      <c r="A46" s="1075" t="s">
        <v>565</v>
      </c>
      <c r="B46" s="3323" t="str">
        <f>'General TPUM'!B45</f>
        <v>Areatakiki Adventist Primary School</v>
      </c>
      <c r="C46" s="3444">
        <v>18</v>
      </c>
      <c r="D46" s="3445">
        <v>24</v>
      </c>
      <c r="E46" s="3445">
        <v>21</v>
      </c>
      <c r="F46" s="3445">
        <v>22</v>
      </c>
      <c r="G46" s="3445">
        <v>25</v>
      </c>
      <c r="H46" s="3445">
        <v>19</v>
      </c>
      <c r="I46" s="3445">
        <v>24</v>
      </c>
      <c r="J46" s="3445">
        <v>15</v>
      </c>
      <c r="K46" s="3446"/>
      <c r="L46" s="3446"/>
      <c r="M46" s="3446"/>
      <c r="N46" s="3446"/>
      <c r="O46" s="3446"/>
      <c r="P46" s="3446"/>
      <c r="Q46" s="3446"/>
      <c r="R46" s="1533">
        <f t="shared" si="23"/>
        <v>0</v>
      </c>
      <c r="S46" s="3447">
        <v>99</v>
      </c>
      <c r="T46" s="3448">
        <v>69</v>
      </c>
      <c r="U46" s="3438"/>
      <c r="V46" s="3439"/>
      <c r="W46" s="1073">
        <f t="shared" si="24"/>
        <v>168</v>
      </c>
      <c r="X46" s="3440"/>
      <c r="Y46" s="3441"/>
      <c r="Z46" s="3449">
        <v>15</v>
      </c>
      <c r="AA46" s="3450"/>
      <c r="AB46" s="3451"/>
      <c r="AC46" s="3452">
        <f>'General TPUM'!R45</f>
        <v>1</v>
      </c>
      <c r="AD46" s="3453">
        <f>'General TPUM'!S45</f>
        <v>0</v>
      </c>
      <c r="AE46" s="2322" t="str">
        <f>'General TPUM'!T45</f>
        <v>-</v>
      </c>
      <c r="AF46" s="2302">
        <f t="shared" si="25"/>
        <v>168</v>
      </c>
      <c r="AG46" s="1500">
        <f t="shared" si="26"/>
        <v>0</v>
      </c>
      <c r="AH46" s="1500"/>
      <c r="AI46" s="2301"/>
      <c r="AJ46" s="2302">
        <f t="shared" si="27"/>
        <v>15</v>
      </c>
      <c r="AK46" s="2301">
        <f t="shared" si="28"/>
        <v>0</v>
      </c>
      <c r="AL46" s="2303">
        <f t="shared" si="29"/>
        <v>168</v>
      </c>
      <c r="AM46" s="1074"/>
      <c r="AP46" s="441"/>
      <c r="AS46" s="1075">
        <f>'Staff TPUM'!C45</f>
        <v>0</v>
      </c>
    </row>
    <row r="47" spans="1:45" s="1075" customFormat="1" ht="15" customHeight="1">
      <c r="A47" s="1075" t="s">
        <v>567</v>
      </c>
      <c r="B47" s="3323" t="str">
        <f>'General TPUM'!B46</f>
        <v>Aruligo Adventist Primary School (Ext Kakabona and Sasa)</v>
      </c>
      <c r="C47" s="3444">
        <v>38</v>
      </c>
      <c r="D47" s="3445">
        <v>40</v>
      </c>
      <c r="E47" s="3445">
        <v>38</v>
      </c>
      <c r="F47" s="3445">
        <v>43</v>
      </c>
      <c r="G47" s="3445">
        <v>35</v>
      </c>
      <c r="H47" s="3445">
        <v>38</v>
      </c>
      <c r="I47" s="3445">
        <v>30</v>
      </c>
      <c r="J47" s="3445">
        <v>42</v>
      </c>
      <c r="K47" s="3446">
        <v>40</v>
      </c>
      <c r="L47" s="3446">
        <v>42</v>
      </c>
      <c r="M47" s="3446">
        <v>35</v>
      </c>
      <c r="N47" s="3446"/>
      <c r="O47" s="3446"/>
      <c r="P47" s="3446"/>
      <c r="Q47" s="3446"/>
      <c r="R47" s="1533">
        <f t="shared" si="23"/>
        <v>0</v>
      </c>
      <c r="S47" s="3447">
        <v>80</v>
      </c>
      <c r="T47" s="3448">
        <v>224</v>
      </c>
      <c r="U47" s="3438">
        <v>45</v>
      </c>
      <c r="V47" s="3439">
        <v>72</v>
      </c>
      <c r="W47" s="1073">
        <f t="shared" si="24"/>
        <v>421</v>
      </c>
      <c r="X47" s="3440"/>
      <c r="Y47" s="3441"/>
      <c r="Z47" s="3449">
        <v>42</v>
      </c>
      <c r="AA47" s="3450">
        <v>35</v>
      </c>
      <c r="AB47" s="3451"/>
      <c r="AC47" s="3452" t="str">
        <f>'General TPUM'!R46</f>
        <v>-</v>
      </c>
      <c r="AD47" s="3453" t="str">
        <f>'General TPUM'!S46</f>
        <v>-</v>
      </c>
      <c r="AE47" s="2322">
        <f>'General TPUM'!T46</f>
        <v>1</v>
      </c>
      <c r="AF47" s="2302">
        <f t="shared" si="25"/>
        <v>304</v>
      </c>
      <c r="AG47" s="1500">
        <f t="shared" si="26"/>
        <v>117</v>
      </c>
      <c r="AH47" s="1500"/>
      <c r="AI47" s="2301"/>
      <c r="AJ47" s="2302">
        <f t="shared" si="27"/>
        <v>42</v>
      </c>
      <c r="AK47" s="2301">
        <f t="shared" si="28"/>
        <v>35</v>
      </c>
      <c r="AL47" s="2303">
        <f t="shared" si="29"/>
        <v>421</v>
      </c>
      <c r="AM47" s="1074"/>
      <c r="AP47" s="441"/>
      <c r="AS47" s="1075">
        <f>'Staff TPUM'!C46</f>
        <v>5</v>
      </c>
    </row>
    <row r="48" spans="1:45" s="1075" customFormat="1" ht="15" customHeight="1">
      <c r="A48" s="1075" t="s">
        <v>568</v>
      </c>
      <c r="B48" s="3323" t="str">
        <f>'General TPUM'!B47</f>
        <v>Atoifi Adventist Primary School (Ext Kafrum)</v>
      </c>
      <c r="C48" s="3444"/>
      <c r="D48" s="3445">
        <v>20</v>
      </c>
      <c r="E48" s="3454">
        <v>22</v>
      </c>
      <c r="F48" s="3454">
        <v>14</v>
      </c>
      <c r="G48" s="3454">
        <v>8</v>
      </c>
      <c r="H48" s="3454">
        <v>7</v>
      </c>
      <c r="I48" s="3454">
        <v>7</v>
      </c>
      <c r="J48" s="3454">
        <v>6</v>
      </c>
      <c r="K48" s="3446"/>
      <c r="L48" s="3446"/>
      <c r="M48" s="3446"/>
      <c r="N48" s="3446"/>
      <c r="O48" s="3446"/>
      <c r="P48" s="3446"/>
      <c r="Q48" s="3446"/>
      <c r="R48" s="1533">
        <f t="shared" si="23"/>
        <v>0</v>
      </c>
      <c r="S48" s="3447">
        <v>70</v>
      </c>
      <c r="T48" s="3448">
        <v>14</v>
      </c>
      <c r="U48" s="3438"/>
      <c r="V48" s="3439"/>
      <c r="W48" s="1073">
        <f t="shared" si="24"/>
        <v>84</v>
      </c>
      <c r="X48" s="3440"/>
      <c r="Y48" s="3441"/>
      <c r="Z48" s="3449">
        <v>6</v>
      </c>
      <c r="AA48" s="3450"/>
      <c r="AB48" s="3451"/>
      <c r="AC48" s="3452">
        <f>'General TPUM'!R47</f>
        <v>1</v>
      </c>
      <c r="AD48" s="3453">
        <f>'General TPUM'!S47</f>
        <v>0</v>
      </c>
      <c r="AE48" s="2322" t="str">
        <f>'General TPUM'!T47</f>
        <v>-</v>
      </c>
      <c r="AF48" s="2302">
        <f t="shared" si="25"/>
        <v>84</v>
      </c>
      <c r="AG48" s="1500">
        <f t="shared" si="26"/>
        <v>0</v>
      </c>
      <c r="AH48" s="1500"/>
      <c r="AI48" s="2301"/>
      <c r="AJ48" s="2302">
        <f t="shared" si="27"/>
        <v>6</v>
      </c>
      <c r="AK48" s="2301">
        <f t="shared" si="28"/>
        <v>0</v>
      </c>
      <c r="AL48" s="2303">
        <f t="shared" si="29"/>
        <v>84</v>
      </c>
      <c r="AM48" s="1074"/>
      <c r="AP48" s="441"/>
      <c r="AS48" s="1075">
        <f>'Staff TPUM'!C47</f>
        <v>0</v>
      </c>
    </row>
    <row r="49" spans="1:45" s="1075" customFormat="1" ht="15" customHeight="1">
      <c r="A49" s="1075" t="s">
        <v>570</v>
      </c>
      <c r="B49" s="3323" t="str">
        <f>'General TPUM'!B48</f>
        <v>Babala Adventist Primary School (Ext Ligi)</v>
      </c>
      <c r="C49" s="3444"/>
      <c r="D49" s="3445">
        <v>36</v>
      </c>
      <c r="E49" s="3445">
        <v>40</v>
      </c>
      <c r="F49" s="3445">
        <v>25</v>
      </c>
      <c r="G49" s="3445">
        <v>14</v>
      </c>
      <c r="H49" s="3445">
        <v>20</v>
      </c>
      <c r="I49" s="3445">
        <v>18</v>
      </c>
      <c r="J49" s="3445">
        <v>14</v>
      </c>
      <c r="K49" s="3446"/>
      <c r="L49" s="3446"/>
      <c r="M49" s="3446"/>
      <c r="N49" s="3446"/>
      <c r="O49" s="3446"/>
      <c r="P49" s="3446"/>
      <c r="Q49" s="3446"/>
      <c r="R49" s="1533">
        <f t="shared" si="23"/>
        <v>0</v>
      </c>
      <c r="S49" s="3447">
        <v>100</v>
      </c>
      <c r="T49" s="3448">
        <v>67</v>
      </c>
      <c r="U49" s="3438"/>
      <c r="V49" s="3439"/>
      <c r="W49" s="1073">
        <f t="shared" si="24"/>
        <v>167</v>
      </c>
      <c r="X49" s="3440"/>
      <c r="Y49" s="3441"/>
      <c r="Z49" s="3449">
        <v>14</v>
      </c>
      <c r="AA49" s="3450"/>
      <c r="AB49" s="3451"/>
      <c r="AC49" s="3452">
        <f>'General TPUM'!R48</f>
        <v>1</v>
      </c>
      <c r="AD49" s="3453">
        <f>'General TPUM'!S48</f>
        <v>0</v>
      </c>
      <c r="AE49" s="2322" t="str">
        <f>'General TPUM'!T48</f>
        <v>-</v>
      </c>
      <c r="AF49" s="2302">
        <f t="shared" si="25"/>
        <v>167</v>
      </c>
      <c r="AG49" s="1500">
        <f t="shared" si="26"/>
        <v>0</v>
      </c>
      <c r="AH49" s="1500"/>
      <c r="AI49" s="2301"/>
      <c r="AJ49" s="2302">
        <f t="shared" si="27"/>
        <v>14</v>
      </c>
      <c r="AK49" s="2301">
        <f t="shared" si="28"/>
        <v>0</v>
      </c>
      <c r="AL49" s="2303">
        <f t="shared" si="29"/>
        <v>167</v>
      </c>
      <c r="AM49" s="1074"/>
      <c r="AP49" s="441"/>
      <c r="AS49" s="1075">
        <f>'Staff TPUM'!C48</f>
        <v>0</v>
      </c>
    </row>
    <row r="50" spans="1:45" s="1075" customFormat="1" ht="15" customHeight="1">
      <c r="A50" s="1075" t="s">
        <v>571</v>
      </c>
      <c r="B50" s="3323" t="str">
        <f>'General TPUM'!B49</f>
        <v>Bareho Adventist Primary School</v>
      </c>
      <c r="C50" s="3444"/>
      <c r="D50" s="3445">
        <v>30</v>
      </c>
      <c r="E50" s="3445">
        <v>28</v>
      </c>
      <c r="F50" s="3445">
        <v>20</v>
      </c>
      <c r="G50" s="3445">
        <v>18</v>
      </c>
      <c r="H50" s="3445">
        <v>15</v>
      </c>
      <c r="I50" s="3445">
        <v>22</v>
      </c>
      <c r="J50" s="3445">
        <v>24</v>
      </c>
      <c r="K50" s="3446"/>
      <c r="L50" s="3446"/>
      <c r="M50" s="3446"/>
      <c r="N50" s="3446"/>
      <c r="O50" s="3446"/>
      <c r="P50" s="3446"/>
      <c r="Q50" s="3446"/>
      <c r="R50" s="1533">
        <f t="shared" si="23"/>
        <v>0</v>
      </c>
      <c r="S50" s="3447">
        <v>120</v>
      </c>
      <c r="T50" s="3448">
        <v>37</v>
      </c>
      <c r="U50" s="3438"/>
      <c r="V50" s="3439"/>
      <c r="W50" s="1073">
        <f t="shared" si="24"/>
        <v>157</v>
      </c>
      <c r="X50" s="3440"/>
      <c r="Y50" s="3441"/>
      <c r="Z50" s="3449">
        <v>24</v>
      </c>
      <c r="AA50" s="3450"/>
      <c r="AB50" s="3451"/>
      <c r="AC50" s="3452">
        <f>'General TPUM'!R49</f>
        <v>1</v>
      </c>
      <c r="AD50" s="3453">
        <f>'General TPUM'!S49</f>
        <v>0</v>
      </c>
      <c r="AE50" s="2322" t="str">
        <f>'General TPUM'!T49</f>
        <v>-</v>
      </c>
      <c r="AF50" s="2302">
        <f t="shared" si="25"/>
        <v>157</v>
      </c>
      <c r="AG50" s="1500">
        <f t="shared" si="26"/>
        <v>0</v>
      </c>
      <c r="AH50" s="1500"/>
      <c r="AI50" s="2301"/>
      <c r="AJ50" s="2302">
        <f t="shared" si="27"/>
        <v>24</v>
      </c>
      <c r="AK50" s="2301">
        <f t="shared" si="28"/>
        <v>0</v>
      </c>
      <c r="AL50" s="2303">
        <f t="shared" si="29"/>
        <v>157</v>
      </c>
      <c r="AM50" s="1074"/>
      <c r="AP50" s="441"/>
      <c r="AS50" s="1075">
        <f>'Staff TPUM'!C49</f>
        <v>0</v>
      </c>
    </row>
    <row r="51" spans="1:45" s="1075" customFormat="1" ht="15" customHeight="1">
      <c r="A51" s="1075" t="s">
        <v>573</v>
      </c>
      <c r="B51" s="3323" t="str">
        <f>'General TPUM'!B50</f>
        <v>Batuna Adventist Primary School (Ext Ketoketo)</v>
      </c>
      <c r="C51" s="3444"/>
      <c r="D51" s="3454">
        <v>30</v>
      </c>
      <c r="E51" s="3454">
        <v>12</v>
      </c>
      <c r="F51" s="3454">
        <v>8</v>
      </c>
      <c r="G51" s="3454">
        <v>9</v>
      </c>
      <c r="H51" s="3454">
        <v>15</v>
      </c>
      <c r="I51" s="3454">
        <v>21</v>
      </c>
      <c r="J51" s="3454">
        <v>20</v>
      </c>
      <c r="K51" s="3446"/>
      <c r="L51" s="3446"/>
      <c r="M51" s="3446"/>
      <c r="N51" s="3446"/>
      <c r="O51" s="3446"/>
      <c r="P51" s="3446"/>
      <c r="Q51" s="3446"/>
      <c r="R51" s="1533">
        <f t="shared" si="23"/>
        <v>0</v>
      </c>
      <c r="S51" s="3447">
        <v>115</v>
      </c>
      <c r="T51" s="3448">
        <v>0</v>
      </c>
      <c r="U51" s="3438"/>
      <c r="V51" s="3439"/>
      <c r="W51" s="1073">
        <f t="shared" si="24"/>
        <v>115</v>
      </c>
      <c r="X51" s="3441"/>
      <c r="Y51" s="3441"/>
      <c r="Z51" s="3449">
        <v>20</v>
      </c>
      <c r="AA51" s="3450"/>
      <c r="AB51" s="3451"/>
      <c r="AC51" s="3452">
        <f>'General TPUM'!R50</f>
        <v>1</v>
      </c>
      <c r="AD51" s="3453">
        <f>'General TPUM'!S50</f>
        <v>0</v>
      </c>
      <c r="AE51" s="2322" t="str">
        <f>'General TPUM'!T50</f>
        <v>-</v>
      </c>
      <c r="AF51" s="2302">
        <f t="shared" si="25"/>
        <v>115</v>
      </c>
      <c r="AG51" s="1500">
        <f t="shared" si="26"/>
        <v>0</v>
      </c>
      <c r="AH51" s="1500"/>
      <c r="AI51" s="2301"/>
      <c r="AJ51" s="2302">
        <f t="shared" si="27"/>
        <v>20</v>
      </c>
      <c r="AK51" s="2301">
        <f t="shared" si="28"/>
        <v>0</v>
      </c>
      <c r="AL51" s="2303">
        <f t="shared" si="29"/>
        <v>115</v>
      </c>
      <c r="AM51" s="1074"/>
      <c r="AP51" s="441"/>
      <c r="AS51" s="1075">
        <f>'Staff TPUM'!C50</f>
        <v>0</v>
      </c>
    </row>
    <row r="52" spans="1:45" s="1532" customFormat="1" ht="15" customHeight="1">
      <c r="A52" s="1532" t="s">
        <v>575</v>
      </c>
      <c r="B52" s="3455" t="str">
        <f>'General TPUM'!B51</f>
        <v>Beka Beka Adventist Community High School</v>
      </c>
      <c r="C52" s="3456"/>
      <c r="D52" s="3456"/>
      <c r="E52" s="3456"/>
      <c r="F52" s="3456"/>
      <c r="G52" s="3456"/>
      <c r="H52" s="3456"/>
      <c r="I52" s="3456"/>
      <c r="J52" s="3456"/>
      <c r="K52" s="3445">
        <v>82</v>
      </c>
      <c r="L52" s="3445">
        <v>80</v>
      </c>
      <c r="M52" s="3445">
        <v>76</v>
      </c>
      <c r="N52" s="3445">
        <v>70</v>
      </c>
      <c r="O52" s="3445">
        <v>25</v>
      </c>
      <c r="P52" s="3446">
        <v>38</v>
      </c>
      <c r="Q52" s="3446"/>
      <c r="R52" s="1533">
        <f t="shared" si="23"/>
        <v>0</v>
      </c>
      <c r="S52" s="3457"/>
      <c r="T52" s="3458"/>
      <c r="U52" s="3459">
        <v>360</v>
      </c>
      <c r="V52" s="3460">
        <v>11</v>
      </c>
      <c r="W52" s="1073">
        <f t="shared" si="24"/>
        <v>371</v>
      </c>
      <c r="X52" s="3461"/>
      <c r="Y52" s="3462"/>
      <c r="Z52" s="3445"/>
      <c r="AA52" s="3463">
        <v>38</v>
      </c>
      <c r="AB52" s="3464"/>
      <c r="AC52" s="3465">
        <f>'General TPUM'!R51</f>
        <v>0</v>
      </c>
      <c r="AD52" s="3466">
        <f>'General TPUM'!S51</f>
        <v>1</v>
      </c>
      <c r="AE52" s="2323" t="str">
        <f>'General TPUM'!T51</f>
        <v>-</v>
      </c>
      <c r="AF52" s="2304"/>
      <c r="AG52" s="2101">
        <f t="shared" si="26"/>
        <v>371</v>
      </c>
      <c r="AH52" s="2101"/>
      <c r="AI52" s="2305"/>
      <c r="AJ52" s="2302">
        <f t="shared" si="27"/>
        <v>0</v>
      </c>
      <c r="AK52" s="2301">
        <f t="shared" si="28"/>
        <v>38</v>
      </c>
      <c r="AL52" s="2306">
        <f t="shared" si="29"/>
        <v>371</v>
      </c>
      <c r="AM52" s="1531"/>
      <c r="AP52" s="441"/>
      <c r="AQ52" s="1075"/>
      <c r="AR52" s="1075"/>
      <c r="AS52" s="1075">
        <f>'Staff TPUM'!C51</f>
        <v>18</v>
      </c>
    </row>
    <row r="53" spans="1:45" s="1532" customFormat="1" ht="15" customHeight="1">
      <c r="A53" s="1532" t="s">
        <v>576</v>
      </c>
      <c r="B53" s="3455" t="str">
        <f>'General TPUM'!B52</f>
        <v>Betikama Adventist College</v>
      </c>
      <c r="C53" s="3456"/>
      <c r="D53" s="3456"/>
      <c r="E53" s="3456"/>
      <c r="F53" s="3456"/>
      <c r="G53" s="3456"/>
      <c r="H53" s="3456"/>
      <c r="I53" s="3456"/>
      <c r="J53" s="3456"/>
      <c r="K53" s="3454">
        <v>83</v>
      </c>
      <c r="L53" s="3454">
        <v>87</v>
      </c>
      <c r="M53" s="3454">
        <v>90</v>
      </c>
      <c r="N53" s="3454">
        <v>85</v>
      </c>
      <c r="O53" s="3454">
        <v>61</v>
      </c>
      <c r="P53" s="3454">
        <v>68</v>
      </c>
      <c r="Q53" s="3454">
        <v>38</v>
      </c>
      <c r="R53" s="1533">
        <f t="shared" si="23"/>
        <v>0</v>
      </c>
      <c r="S53" s="3457"/>
      <c r="T53" s="3458"/>
      <c r="U53" s="3459">
        <v>449</v>
      </c>
      <c r="V53" s="3460">
        <v>63</v>
      </c>
      <c r="W53" s="1073">
        <f t="shared" si="24"/>
        <v>512</v>
      </c>
      <c r="X53" s="3461"/>
      <c r="Y53" s="3462"/>
      <c r="Z53" s="3445"/>
      <c r="AA53" s="3463">
        <v>38</v>
      </c>
      <c r="AB53" s="3464"/>
      <c r="AC53" s="3465">
        <f>'General TPUM'!R52</f>
        <v>0</v>
      </c>
      <c r="AD53" s="3466">
        <f>'General TPUM'!S52</f>
        <v>1</v>
      </c>
      <c r="AE53" s="2323" t="str">
        <f>'General TPUM'!T52</f>
        <v>-</v>
      </c>
      <c r="AF53" s="2304"/>
      <c r="AG53" s="2101">
        <f t="shared" si="26"/>
        <v>512</v>
      </c>
      <c r="AH53" s="2101"/>
      <c r="AI53" s="2305"/>
      <c r="AJ53" s="2302">
        <f t="shared" si="27"/>
        <v>0</v>
      </c>
      <c r="AK53" s="2301">
        <f t="shared" si="28"/>
        <v>38</v>
      </c>
      <c r="AL53" s="2306">
        <f t="shared" si="29"/>
        <v>512</v>
      </c>
      <c r="AM53" s="1531"/>
      <c r="AP53" s="441"/>
      <c r="AQ53" s="1075"/>
      <c r="AR53" s="1075"/>
      <c r="AS53" s="1075">
        <f>'Staff TPUM'!C52</f>
        <v>29</v>
      </c>
    </row>
    <row r="54" spans="1:45" s="1075" customFormat="1" ht="15" customHeight="1">
      <c r="A54" s="1075" t="s">
        <v>577</v>
      </c>
      <c r="B54" s="3323" t="str">
        <f>'General TPUM'!B53</f>
        <v>Bili Adventist Primary School</v>
      </c>
      <c r="C54" s="3444"/>
      <c r="D54" s="3445">
        <v>32</v>
      </c>
      <c r="E54" s="3454">
        <v>10</v>
      </c>
      <c r="F54" s="3454">
        <v>10</v>
      </c>
      <c r="G54" s="3454">
        <v>12</v>
      </c>
      <c r="H54" s="3454">
        <v>16</v>
      </c>
      <c r="I54" s="3454">
        <v>16</v>
      </c>
      <c r="J54" s="3454">
        <v>14</v>
      </c>
      <c r="K54" s="3456"/>
      <c r="L54" s="3456"/>
      <c r="M54" s="3456"/>
      <c r="N54" s="3456"/>
      <c r="O54" s="3456"/>
      <c r="P54" s="3456"/>
      <c r="Q54" s="3456"/>
      <c r="R54" s="1533">
        <f t="shared" si="23"/>
        <v>0</v>
      </c>
      <c r="S54" s="3447">
        <v>110</v>
      </c>
      <c r="T54" s="3448">
        <v>0</v>
      </c>
      <c r="U54" s="3438"/>
      <c r="V54" s="3439"/>
      <c r="W54" s="1073">
        <f t="shared" si="24"/>
        <v>110</v>
      </c>
      <c r="X54" s="3440"/>
      <c r="Y54" s="3441"/>
      <c r="Z54" s="3449">
        <v>14</v>
      </c>
      <c r="AA54" s="3450"/>
      <c r="AB54" s="3451"/>
      <c r="AC54" s="3452">
        <f>'General TPUM'!R53</f>
        <v>1</v>
      </c>
      <c r="AD54" s="3453">
        <f>'General TPUM'!S53</f>
        <v>0</v>
      </c>
      <c r="AE54" s="2322" t="str">
        <f>'General TPUM'!T53</f>
        <v>-</v>
      </c>
      <c r="AF54" s="2302">
        <f t="shared" ref="AF54:AF73" si="30">S54+T54</f>
        <v>110</v>
      </c>
      <c r="AG54" s="1500">
        <f t="shared" si="26"/>
        <v>0</v>
      </c>
      <c r="AH54" s="1500"/>
      <c r="AI54" s="2301"/>
      <c r="AJ54" s="2302">
        <f t="shared" si="27"/>
        <v>14</v>
      </c>
      <c r="AK54" s="2301">
        <f t="shared" si="28"/>
        <v>0</v>
      </c>
      <c r="AL54" s="2303">
        <f t="shared" si="29"/>
        <v>110</v>
      </c>
      <c r="AM54" s="1074"/>
      <c r="AP54" s="441"/>
      <c r="AS54" s="1075">
        <f>'Staff TPUM'!C53</f>
        <v>0</v>
      </c>
    </row>
    <row r="55" spans="1:45" s="1075" customFormat="1" ht="15" customHeight="1">
      <c r="A55" s="1075" t="s">
        <v>579</v>
      </c>
      <c r="B55" s="3323" t="str">
        <f>'General TPUM'!B54</f>
        <v>Boboe Adventist Primary School</v>
      </c>
      <c r="C55" s="3444">
        <v>15</v>
      </c>
      <c r="D55" s="3445"/>
      <c r="E55" s="3445">
        <v>10</v>
      </c>
      <c r="F55" s="3445">
        <v>9</v>
      </c>
      <c r="G55" s="3445">
        <v>11</v>
      </c>
      <c r="H55" s="3445">
        <v>7</v>
      </c>
      <c r="I55" s="3445">
        <v>3</v>
      </c>
      <c r="J55" s="3445">
        <v>12</v>
      </c>
      <c r="K55" s="3456"/>
      <c r="L55" s="3456"/>
      <c r="M55" s="3456"/>
      <c r="N55" s="3456"/>
      <c r="O55" s="3456"/>
      <c r="P55" s="3456"/>
      <c r="Q55" s="3456"/>
      <c r="R55" s="1533">
        <f t="shared" si="23"/>
        <v>0</v>
      </c>
      <c r="S55" s="3447">
        <v>62</v>
      </c>
      <c r="T55" s="3448">
        <v>5</v>
      </c>
      <c r="U55" s="3438"/>
      <c r="V55" s="3439"/>
      <c r="W55" s="1073">
        <f t="shared" si="24"/>
        <v>67</v>
      </c>
      <c r="X55" s="3440"/>
      <c r="Y55" s="3441"/>
      <c r="Z55" s="3449">
        <v>12</v>
      </c>
      <c r="AA55" s="3450"/>
      <c r="AB55" s="3451"/>
      <c r="AC55" s="3452">
        <f>'General TPUM'!R54</f>
        <v>1</v>
      </c>
      <c r="AD55" s="3453">
        <f>'General TPUM'!S54</f>
        <v>0</v>
      </c>
      <c r="AE55" s="2322" t="str">
        <f>'General TPUM'!T54</f>
        <v>-</v>
      </c>
      <c r="AF55" s="2302">
        <f t="shared" si="30"/>
        <v>67</v>
      </c>
      <c r="AG55" s="1500">
        <f t="shared" si="26"/>
        <v>0</v>
      </c>
      <c r="AH55" s="1500"/>
      <c r="AI55" s="2301"/>
      <c r="AJ55" s="2302">
        <f t="shared" si="27"/>
        <v>12</v>
      </c>
      <c r="AK55" s="2301">
        <f t="shared" si="28"/>
        <v>0</v>
      </c>
      <c r="AL55" s="2303">
        <f t="shared" si="29"/>
        <v>67</v>
      </c>
      <c r="AM55" s="1074"/>
      <c r="AP55" s="441"/>
      <c r="AS55" s="1075">
        <f>'Staff TPUM'!C54</f>
        <v>0</v>
      </c>
    </row>
    <row r="56" spans="1:45" s="1075" customFormat="1" ht="15" customHeight="1">
      <c r="A56" s="1075" t="s">
        <v>580</v>
      </c>
      <c r="B56" s="3323" t="str">
        <f>'General TPUM'!B55</f>
        <v>Buinitusu Adventist Primary School</v>
      </c>
      <c r="C56" s="3444">
        <v>6</v>
      </c>
      <c r="D56" s="3445"/>
      <c r="E56" s="3454">
        <v>12</v>
      </c>
      <c r="F56" s="3454">
        <v>6</v>
      </c>
      <c r="G56" s="3454">
        <v>9</v>
      </c>
      <c r="H56" s="3454">
        <v>6</v>
      </c>
      <c r="I56" s="3454">
        <v>8</v>
      </c>
      <c r="J56" s="3454">
        <v>7</v>
      </c>
      <c r="K56" s="3456"/>
      <c r="L56" s="3456"/>
      <c r="M56" s="3456"/>
      <c r="N56" s="3456"/>
      <c r="O56" s="3456"/>
      <c r="P56" s="3456"/>
      <c r="Q56" s="3456"/>
      <c r="R56" s="1533">
        <f t="shared" si="23"/>
        <v>0</v>
      </c>
      <c r="S56" s="3447">
        <v>54</v>
      </c>
      <c r="T56" s="3448">
        <v>0</v>
      </c>
      <c r="U56" s="3438"/>
      <c r="V56" s="3439"/>
      <c r="W56" s="1073">
        <f t="shared" si="24"/>
        <v>54</v>
      </c>
      <c r="X56" s="3440"/>
      <c r="Y56" s="3441"/>
      <c r="Z56" s="3449">
        <v>7</v>
      </c>
      <c r="AA56" s="3450"/>
      <c r="AB56" s="3451"/>
      <c r="AC56" s="3452">
        <f>'General TPUM'!R55</f>
        <v>1</v>
      </c>
      <c r="AD56" s="3453">
        <f>'General TPUM'!S55</f>
        <v>0</v>
      </c>
      <c r="AE56" s="2322" t="str">
        <f>'General TPUM'!T55</f>
        <v>-</v>
      </c>
      <c r="AF56" s="2302">
        <f t="shared" si="30"/>
        <v>54</v>
      </c>
      <c r="AG56" s="1500">
        <f t="shared" si="26"/>
        <v>0</v>
      </c>
      <c r="AH56" s="1500"/>
      <c r="AI56" s="2301"/>
      <c r="AJ56" s="2302">
        <f t="shared" si="27"/>
        <v>7</v>
      </c>
      <c r="AK56" s="2301">
        <f t="shared" si="28"/>
        <v>0</v>
      </c>
      <c r="AL56" s="2303">
        <f t="shared" si="29"/>
        <v>54</v>
      </c>
      <c r="AM56" s="1074"/>
      <c r="AP56" s="441"/>
      <c r="AS56" s="1075">
        <f>'Staff TPUM'!C55</f>
        <v>0</v>
      </c>
    </row>
    <row r="57" spans="1:45" s="1075" customFormat="1" ht="15" customHeight="1">
      <c r="A57" s="1075" t="s">
        <v>581</v>
      </c>
      <c r="B57" s="3323" t="str">
        <f>'General TPUM'!B56</f>
        <v>Bulungali Adventist Primary School</v>
      </c>
      <c r="C57" s="3444"/>
      <c r="D57" s="3445"/>
      <c r="E57" s="3445">
        <v>56</v>
      </c>
      <c r="F57" s="3445">
        <v>50</v>
      </c>
      <c r="G57" s="3445">
        <v>46</v>
      </c>
      <c r="H57" s="3445">
        <v>42</v>
      </c>
      <c r="I57" s="3445">
        <v>42</v>
      </c>
      <c r="J57" s="3445">
        <v>38</v>
      </c>
      <c r="K57" s="3456"/>
      <c r="L57" s="3456"/>
      <c r="M57" s="3456"/>
      <c r="N57" s="3456"/>
      <c r="O57" s="3456"/>
      <c r="P57" s="3456"/>
      <c r="Q57" s="3456"/>
      <c r="R57" s="1533">
        <f t="shared" si="23"/>
        <v>0</v>
      </c>
      <c r="S57" s="3447">
        <v>250</v>
      </c>
      <c r="T57" s="3448">
        <v>24</v>
      </c>
      <c r="U57" s="3438"/>
      <c r="V57" s="3439"/>
      <c r="W57" s="1073">
        <f t="shared" si="24"/>
        <v>274</v>
      </c>
      <c r="X57" s="3440"/>
      <c r="Y57" s="3441"/>
      <c r="Z57" s="3449">
        <v>38</v>
      </c>
      <c r="AA57" s="3450"/>
      <c r="AB57" s="3451"/>
      <c r="AC57" s="3452">
        <f>'General TPUM'!R56</f>
        <v>1</v>
      </c>
      <c r="AD57" s="3453">
        <f>'General TPUM'!S56</f>
        <v>0</v>
      </c>
      <c r="AE57" s="2322" t="str">
        <f>'General TPUM'!T56</f>
        <v>-</v>
      </c>
      <c r="AF57" s="2302">
        <f t="shared" si="30"/>
        <v>274</v>
      </c>
      <c r="AG57" s="1500">
        <f t="shared" si="26"/>
        <v>0</v>
      </c>
      <c r="AH57" s="1500"/>
      <c r="AI57" s="2301"/>
      <c r="AJ57" s="2302">
        <f t="shared" si="27"/>
        <v>38</v>
      </c>
      <c r="AK57" s="2301">
        <f t="shared" si="28"/>
        <v>0</v>
      </c>
      <c r="AL57" s="2303">
        <f t="shared" si="29"/>
        <v>274</v>
      </c>
      <c r="AM57" s="1074"/>
      <c r="AP57" s="441"/>
      <c r="AS57" s="1075">
        <f>'Staff TPUM'!C56</f>
        <v>0</v>
      </c>
    </row>
    <row r="58" spans="1:45" s="1075" customFormat="1" ht="15" customHeight="1">
      <c r="A58" s="1075" t="s">
        <v>583</v>
      </c>
      <c r="B58" s="3323" t="str">
        <f>'General TPUM'!B57</f>
        <v>Buri Adventist Primary School</v>
      </c>
      <c r="C58" s="3444">
        <v>9</v>
      </c>
      <c r="D58" s="3445"/>
      <c r="E58" s="3445">
        <v>11</v>
      </c>
      <c r="F58" s="3445">
        <v>27</v>
      </c>
      <c r="G58" s="3445">
        <v>15</v>
      </c>
      <c r="H58" s="3445">
        <v>19</v>
      </c>
      <c r="I58" s="3445">
        <v>24</v>
      </c>
      <c r="J58" s="3445">
        <v>16</v>
      </c>
      <c r="K58" s="3456"/>
      <c r="L58" s="3456"/>
      <c r="M58" s="3456"/>
      <c r="N58" s="3456"/>
      <c r="O58" s="3456"/>
      <c r="P58" s="3456"/>
      <c r="Q58" s="3456"/>
      <c r="R58" s="1533">
        <f t="shared" si="23"/>
        <v>0</v>
      </c>
      <c r="S58" s="3447">
        <v>121</v>
      </c>
      <c r="T58" s="3448">
        <v>0</v>
      </c>
      <c r="U58" s="3438"/>
      <c r="V58" s="3439"/>
      <c r="W58" s="1073">
        <f t="shared" si="24"/>
        <v>121</v>
      </c>
      <c r="X58" s="3451"/>
      <c r="Y58" s="3467"/>
      <c r="Z58" s="3449">
        <v>16</v>
      </c>
      <c r="AA58" s="3450"/>
      <c r="AB58" s="3451"/>
      <c r="AC58" s="3452">
        <f>'General TPUM'!R57</f>
        <v>1</v>
      </c>
      <c r="AD58" s="3453">
        <f>'General TPUM'!S57</f>
        <v>0</v>
      </c>
      <c r="AE58" s="2322" t="str">
        <f>'General TPUM'!T57</f>
        <v>-</v>
      </c>
      <c r="AF58" s="2302">
        <f t="shared" si="30"/>
        <v>121</v>
      </c>
      <c r="AG58" s="1500">
        <f t="shared" si="26"/>
        <v>0</v>
      </c>
      <c r="AH58" s="1500"/>
      <c r="AI58" s="2301"/>
      <c r="AJ58" s="2302">
        <f t="shared" si="27"/>
        <v>16</v>
      </c>
      <c r="AK58" s="2301">
        <f t="shared" si="28"/>
        <v>0</v>
      </c>
      <c r="AL58" s="2303">
        <f t="shared" si="29"/>
        <v>121</v>
      </c>
      <c r="AM58" s="1074"/>
      <c r="AP58" s="441"/>
      <c r="AS58" s="1075">
        <f>'Staff TPUM'!C57</f>
        <v>0</v>
      </c>
    </row>
    <row r="59" spans="1:45" s="1075" customFormat="1" ht="15" customHeight="1">
      <c r="A59" s="1075" t="s">
        <v>584</v>
      </c>
      <c r="B59" s="3323" t="str">
        <f>'General TPUM'!B58</f>
        <v>Burns Creek Adventist Community High School</v>
      </c>
      <c r="C59" s="3444">
        <v>95</v>
      </c>
      <c r="D59" s="3454"/>
      <c r="E59" s="3454">
        <v>69</v>
      </c>
      <c r="F59" s="3454">
        <v>76</v>
      </c>
      <c r="G59" s="3454">
        <v>58</v>
      </c>
      <c r="H59" s="3454">
        <v>58</v>
      </c>
      <c r="I59" s="3454">
        <v>55</v>
      </c>
      <c r="J59" s="3454">
        <v>74</v>
      </c>
      <c r="K59" s="3456">
        <v>89</v>
      </c>
      <c r="L59" s="3456">
        <v>95</v>
      </c>
      <c r="M59" s="3456">
        <v>87</v>
      </c>
      <c r="N59" s="3456">
        <v>102</v>
      </c>
      <c r="O59" s="3456">
        <v>90</v>
      </c>
      <c r="P59" s="3456">
        <v>83</v>
      </c>
      <c r="Q59" s="3456"/>
      <c r="R59" s="1533">
        <f t="shared" si="23"/>
        <v>0</v>
      </c>
      <c r="S59" s="3447">
        <v>338</v>
      </c>
      <c r="T59" s="3448">
        <v>147</v>
      </c>
      <c r="U59" s="3438">
        <v>401</v>
      </c>
      <c r="V59" s="3439">
        <v>145</v>
      </c>
      <c r="W59" s="1073">
        <f t="shared" si="24"/>
        <v>1031</v>
      </c>
      <c r="X59" s="3451">
        <v>1</v>
      </c>
      <c r="Y59" s="3467"/>
      <c r="Z59" s="3449">
        <v>74</v>
      </c>
      <c r="AA59" s="3450">
        <v>83</v>
      </c>
      <c r="AB59" s="3451"/>
      <c r="AC59" s="3452" t="str">
        <f>'General TPUM'!R58</f>
        <v>-</v>
      </c>
      <c r="AD59" s="3453" t="str">
        <f>'General TPUM'!S58</f>
        <v>-</v>
      </c>
      <c r="AE59" s="2322">
        <f>'General TPUM'!T58</f>
        <v>1</v>
      </c>
      <c r="AF59" s="2302">
        <f t="shared" si="30"/>
        <v>485</v>
      </c>
      <c r="AG59" s="1500">
        <f t="shared" si="26"/>
        <v>546</v>
      </c>
      <c r="AH59" s="1500"/>
      <c r="AI59" s="2301"/>
      <c r="AJ59" s="2302">
        <f t="shared" si="27"/>
        <v>74</v>
      </c>
      <c r="AK59" s="2301">
        <f t="shared" si="28"/>
        <v>83</v>
      </c>
      <c r="AL59" s="2303">
        <f t="shared" si="29"/>
        <v>1031</v>
      </c>
      <c r="AM59" s="1074"/>
      <c r="AP59" s="441"/>
      <c r="AS59" s="1075">
        <f>'Staff TPUM'!C58</f>
        <v>26</v>
      </c>
    </row>
    <row r="60" spans="1:45" s="1075" customFormat="1" ht="15" customHeight="1">
      <c r="A60" s="1075" t="s">
        <v>585</v>
      </c>
      <c r="B60" s="3323" t="str">
        <f>'General TPUM'!B59</f>
        <v>Buruku Adventist Community High School</v>
      </c>
      <c r="C60" s="3444">
        <v>24</v>
      </c>
      <c r="D60" s="3454"/>
      <c r="E60" s="3454">
        <v>35</v>
      </c>
      <c r="F60" s="3454">
        <v>32</v>
      </c>
      <c r="G60" s="3454">
        <v>22</v>
      </c>
      <c r="H60" s="3454">
        <v>28</v>
      </c>
      <c r="I60" s="3454">
        <v>22</v>
      </c>
      <c r="J60" s="3454">
        <v>23</v>
      </c>
      <c r="K60" s="1534">
        <v>44</v>
      </c>
      <c r="L60" s="1534">
        <v>30</v>
      </c>
      <c r="M60" s="1534">
        <v>19</v>
      </c>
      <c r="N60" s="1534">
        <v>27</v>
      </c>
      <c r="O60" s="1534">
        <v>22</v>
      </c>
      <c r="P60" s="3456"/>
      <c r="Q60" s="3456"/>
      <c r="R60" s="1533">
        <f t="shared" si="23"/>
        <v>0</v>
      </c>
      <c r="S60" s="3447">
        <v>185</v>
      </c>
      <c r="T60" s="3448">
        <v>1</v>
      </c>
      <c r="U60" s="3438">
        <v>140</v>
      </c>
      <c r="V60" s="3439">
        <v>2</v>
      </c>
      <c r="W60" s="1073">
        <f t="shared" si="24"/>
        <v>328</v>
      </c>
      <c r="X60" s="3451"/>
      <c r="Y60" s="3467"/>
      <c r="Z60" s="3449">
        <v>23</v>
      </c>
      <c r="AA60" s="3450">
        <v>22</v>
      </c>
      <c r="AB60" s="3451"/>
      <c r="AC60" s="3452" t="str">
        <f>'General TPUM'!R59</f>
        <v>-</v>
      </c>
      <c r="AD60" s="3453" t="str">
        <f>'General TPUM'!S59</f>
        <v>-</v>
      </c>
      <c r="AE60" s="2322">
        <f>'General TPUM'!T59</f>
        <v>1</v>
      </c>
      <c r="AF60" s="2302">
        <f t="shared" si="30"/>
        <v>186</v>
      </c>
      <c r="AG60" s="1500">
        <f t="shared" si="26"/>
        <v>142</v>
      </c>
      <c r="AH60" s="1500"/>
      <c r="AI60" s="2301"/>
      <c r="AJ60" s="2302">
        <f t="shared" si="27"/>
        <v>23</v>
      </c>
      <c r="AK60" s="2301">
        <f t="shared" si="28"/>
        <v>22</v>
      </c>
      <c r="AL60" s="2303">
        <f t="shared" si="29"/>
        <v>328</v>
      </c>
      <c r="AM60" s="1074"/>
      <c r="AP60" s="441"/>
      <c r="AS60" s="1075">
        <f>'Staff TPUM'!C59</f>
        <v>11</v>
      </c>
    </row>
    <row r="61" spans="1:45" s="1075" customFormat="1" ht="15" customHeight="1">
      <c r="A61" s="1075" t="s">
        <v>586</v>
      </c>
      <c r="B61" s="3323" t="str">
        <f>'General TPUM'!B60</f>
        <v>Ghatere Adventist Primary School</v>
      </c>
      <c r="C61" s="3444"/>
      <c r="D61" s="3445">
        <v>15</v>
      </c>
      <c r="E61" s="3445">
        <v>11</v>
      </c>
      <c r="F61" s="3445">
        <v>6</v>
      </c>
      <c r="G61" s="3445">
        <v>11</v>
      </c>
      <c r="H61" s="3445">
        <v>4</v>
      </c>
      <c r="I61" s="3445">
        <v>2</v>
      </c>
      <c r="J61" s="3445">
        <v>7</v>
      </c>
      <c r="K61" s="3456"/>
      <c r="L61" s="3456"/>
      <c r="M61" s="3456"/>
      <c r="N61" s="3456"/>
      <c r="O61" s="3456"/>
      <c r="P61" s="3456"/>
      <c r="Q61" s="3456"/>
      <c r="R61" s="1533">
        <f t="shared" si="23"/>
        <v>0</v>
      </c>
      <c r="S61" s="3447">
        <v>56</v>
      </c>
      <c r="T61" s="3448">
        <v>0</v>
      </c>
      <c r="U61" s="3438"/>
      <c r="V61" s="3439"/>
      <c r="W61" s="1073">
        <f t="shared" si="24"/>
        <v>56</v>
      </c>
      <c r="X61" s="3451"/>
      <c r="Y61" s="3467"/>
      <c r="Z61" s="3449">
        <v>7</v>
      </c>
      <c r="AA61" s="3450"/>
      <c r="AB61" s="3451"/>
      <c r="AC61" s="3452">
        <f>'General TPUM'!R60</f>
        <v>1</v>
      </c>
      <c r="AD61" s="3453">
        <f>'General TPUM'!S60</f>
        <v>0</v>
      </c>
      <c r="AE61" s="2322" t="str">
        <f>'General TPUM'!T60</f>
        <v>-</v>
      </c>
      <c r="AF61" s="2302">
        <f t="shared" si="30"/>
        <v>56</v>
      </c>
      <c r="AG61" s="1500">
        <f t="shared" si="26"/>
        <v>0</v>
      </c>
      <c r="AH61" s="1500"/>
      <c r="AI61" s="2301"/>
      <c r="AJ61" s="2302">
        <f t="shared" si="27"/>
        <v>7</v>
      </c>
      <c r="AK61" s="2301">
        <f t="shared" si="28"/>
        <v>0</v>
      </c>
      <c r="AL61" s="2303">
        <f t="shared" si="29"/>
        <v>56</v>
      </c>
      <c r="AM61" s="1074"/>
      <c r="AP61" s="441"/>
      <c r="AS61" s="1075">
        <f>'Staff TPUM'!C60</f>
        <v>0</v>
      </c>
    </row>
    <row r="62" spans="1:45" s="1075" customFormat="1" ht="15" customHeight="1">
      <c r="A62" s="1075" t="s">
        <v>760</v>
      </c>
      <c r="B62" s="3323" t="str">
        <f>'General TPUM'!B61</f>
        <v>Ghobua Adventist Community High School</v>
      </c>
      <c r="C62" s="3444"/>
      <c r="D62" s="3454">
        <v>19</v>
      </c>
      <c r="E62" s="3454">
        <v>33</v>
      </c>
      <c r="F62" s="3454">
        <v>19</v>
      </c>
      <c r="G62" s="3454">
        <v>22</v>
      </c>
      <c r="H62" s="3454">
        <v>23</v>
      </c>
      <c r="I62" s="3454">
        <v>24</v>
      </c>
      <c r="J62" s="3454">
        <v>33</v>
      </c>
      <c r="K62" s="3446">
        <v>19</v>
      </c>
      <c r="L62" s="3446">
        <v>13</v>
      </c>
      <c r="M62" s="3446">
        <v>15</v>
      </c>
      <c r="N62" s="3446"/>
      <c r="O62" s="3446"/>
      <c r="P62" s="3446"/>
      <c r="Q62" s="3446"/>
      <c r="R62" s="1533">
        <f t="shared" si="23"/>
        <v>0</v>
      </c>
      <c r="S62" s="3447">
        <v>170</v>
      </c>
      <c r="T62" s="3448">
        <v>3</v>
      </c>
      <c r="U62" s="3438">
        <v>41</v>
      </c>
      <c r="V62" s="3439">
        <v>6</v>
      </c>
      <c r="W62" s="1073">
        <f t="shared" si="24"/>
        <v>220</v>
      </c>
      <c r="X62" s="3451">
        <v>0</v>
      </c>
      <c r="Y62" s="3467">
        <v>15</v>
      </c>
      <c r="Z62" s="3449">
        <v>33</v>
      </c>
      <c r="AA62" s="3450">
        <v>15</v>
      </c>
      <c r="AB62" s="3451"/>
      <c r="AC62" s="3452" t="str">
        <f>'General TPUM'!R61</f>
        <v>-</v>
      </c>
      <c r="AD62" s="3453" t="str">
        <f>'General TPUM'!S61</f>
        <v>-</v>
      </c>
      <c r="AE62" s="2322">
        <f>'General TPUM'!T61</f>
        <v>1</v>
      </c>
      <c r="AF62" s="2302">
        <f t="shared" si="30"/>
        <v>173</v>
      </c>
      <c r="AG62" s="1500">
        <f t="shared" si="26"/>
        <v>47</v>
      </c>
      <c r="AH62" s="1500"/>
      <c r="AI62" s="2301"/>
      <c r="AJ62" s="2302">
        <f t="shared" si="27"/>
        <v>33</v>
      </c>
      <c r="AK62" s="2301">
        <f t="shared" si="28"/>
        <v>15</v>
      </c>
      <c r="AL62" s="2303">
        <f t="shared" si="29"/>
        <v>220</v>
      </c>
      <c r="AM62" s="1074"/>
      <c r="AP62" s="441"/>
      <c r="AS62" s="1075">
        <f>'Staff TPUM'!C61</f>
        <v>5</v>
      </c>
    </row>
    <row r="63" spans="1:45" s="1075" customFormat="1" ht="15" customHeight="1">
      <c r="A63" s="1075" t="s">
        <v>588</v>
      </c>
      <c r="B63" s="3323" t="str">
        <f>'General TPUM'!B62</f>
        <v>Gwaunasu Adventist Community High School</v>
      </c>
      <c r="C63" s="3444">
        <v>31</v>
      </c>
      <c r="D63" s="3468">
        <v>18</v>
      </c>
      <c r="E63" s="3468">
        <v>21</v>
      </c>
      <c r="F63" s="3468">
        <v>20</v>
      </c>
      <c r="G63" s="3468">
        <v>25</v>
      </c>
      <c r="H63" s="3468">
        <v>19</v>
      </c>
      <c r="I63" s="3468">
        <v>25</v>
      </c>
      <c r="J63" s="3468">
        <v>23</v>
      </c>
      <c r="K63" s="1534">
        <v>28</v>
      </c>
      <c r="L63" s="1534">
        <v>27</v>
      </c>
      <c r="M63" s="1534">
        <v>28</v>
      </c>
      <c r="N63" s="3456">
        <v>21</v>
      </c>
      <c r="O63" s="3456">
        <v>14</v>
      </c>
      <c r="P63" s="3456"/>
      <c r="Q63" s="3456"/>
      <c r="R63" s="1533">
        <f t="shared" si="23"/>
        <v>0</v>
      </c>
      <c r="S63" s="3447">
        <v>103</v>
      </c>
      <c r="T63" s="3448">
        <v>79</v>
      </c>
      <c r="U63" s="3438">
        <v>78</v>
      </c>
      <c r="V63" s="3439">
        <v>40</v>
      </c>
      <c r="W63" s="1073">
        <f t="shared" si="24"/>
        <v>300</v>
      </c>
      <c r="X63" s="3451"/>
      <c r="Y63" s="3467"/>
      <c r="Z63" s="3449">
        <v>23</v>
      </c>
      <c r="AA63" s="3450">
        <v>14</v>
      </c>
      <c r="AB63" s="3451"/>
      <c r="AC63" s="3452" t="str">
        <f>'General TPUM'!R62</f>
        <v>-</v>
      </c>
      <c r="AD63" s="3453" t="str">
        <f>'General TPUM'!S62</f>
        <v>-</v>
      </c>
      <c r="AE63" s="2322">
        <f>'General TPUM'!T62</f>
        <v>1</v>
      </c>
      <c r="AF63" s="2302">
        <f t="shared" si="30"/>
        <v>182</v>
      </c>
      <c r="AG63" s="1500">
        <f t="shared" si="26"/>
        <v>118</v>
      </c>
      <c r="AH63" s="1500"/>
      <c r="AI63" s="2301"/>
      <c r="AJ63" s="2302">
        <f t="shared" si="27"/>
        <v>23</v>
      </c>
      <c r="AK63" s="2301">
        <f t="shared" si="28"/>
        <v>14</v>
      </c>
      <c r="AL63" s="2303">
        <f t="shared" si="29"/>
        <v>300</v>
      </c>
      <c r="AM63" s="1074"/>
      <c r="AP63" s="441"/>
      <c r="AS63" s="1075">
        <f>'Staff TPUM'!C62</f>
        <v>10</v>
      </c>
    </row>
    <row r="64" spans="1:45" s="1075" customFormat="1" ht="15" customHeight="1">
      <c r="A64" s="1075" t="s">
        <v>589</v>
      </c>
      <c r="B64" s="3323" t="str">
        <f>'General TPUM'!B63</f>
        <v>Haiparia Adventist Primary School</v>
      </c>
      <c r="C64" s="3444"/>
      <c r="D64" s="3445">
        <v>10</v>
      </c>
      <c r="E64" s="3445">
        <v>7</v>
      </c>
      <c r="F64" s="3445">
        <v>7</v>
      </c>
      <c r="G64" s="3445">
        <v>9</v>
      </c>
      <c r="H64" s="3445">
        <v>10</v>
      </c>
      <c r="I64" s="3445">
        <v>13</v>
      </c>
      <c r="J64" s="3445">
        <v>12</v>
      </c>
      <c r="K64" s="3456"/>
      <c r="L64" s="3456"/>
      <c r="M64" s="3456"/>
      <c r="N64" s="3456"/>
      <c r="O64" s="3456"/>
      <c r="P64" s="3456"/>
      <c r="Q64" s="3456"/>
      <c r="R64" s="1533">
        <f t="shared" si="23"/>
        <v>0</v>
      </c>
      <c r="S64" s="3447">
        <v>42</v>
      </c>
      <c r="T64" s="3448">
        <v>26</v>
      </c>
      <c r="U64" s="3438"/>
      <c r="V64" s="3439"/>
      <c r="W64" s="1073">
        <f t="shared" si="24"/>
        <v>68</v>
      </c>
      <c r="X64" s="3451"/>
      <c r="Y64" s="3467"/>
      <c r="Z64" s="3449">
        <v>12</v>
      </c>
      <c r="AA64" s="3450"/>
      <c r="AB64" s="3451"/>
      <c r="AC64" s="3452">
        <f>'General TPUM'!R63</f>
        <v>1</v>
      </c>
      <c r="AD64" s="3453">
        <f>'General TPUM'!S63</f>
        <v>0</v>
      </c>
      <c r="AE64" s="2322" t="str">
        <f>'General TPUM'!T63</f>
        <v>-</v>
      </c>
      <c r="AF64" s="2302">
        <f t="shared" si="30"/>
        <v>68</v>
      </c>
      <c r="AG64" s="1500">
        <f t="shared" si="26"/>
        <v>0</v>
      </c>
      <c r="AH64" s="1500"/>
      <c r="AI64" s="2301"/>
      <c r="AJ64" s="2302">
        <f t="shared" si="27"/>
        <v>12</v>
      </c>
      <c r="AK64" s="2301">
        <f t="shared" si="28"/>
        <v>0</v>
      </c>
      <c r="AL64" s="2303">
        <f t="shared" si="29"/>
        <v>68</v>
      </c>
      <c r="AM64" s="1074"/>
      <c r="AP64" s="441"/>
      <c r="AS64" s="1075">
        <f>'Staff TPUM'!C63</f>
        <v>0</v>
      </c>
    </row>
    <row r="65" spans="1:47" s="1075" customFormat="1" ht="15" customHeight="1">
      <c r="A65" s="1075" t="s">
        <v>590</v>
      </c>
      <c r="B65" s="3323" t="str">
        <f>'General TPUM'!B64</f>
        <v>Hinakole Adventist Primary School</v>
      </c>
      <c r="C65" s="3444"/>
      <c r="D65" s="3445"/>
      <c r="E65" s="3445">
        <v>23</v>
      </c>
      <c r="F65" s="3445">
        <v>20</v>
      </c>
      <c r="G65" s="3445">
        <v>14</v>
      </c>
      <c r="H65" s="3445">
        <v>20</v>
      </c>
      <c r="I65" s="3445">
        <v>12</v>
      </c>
      <c r="J65" s="3445">
        <v>17</v>
      </c>
      <c r="K65" s="3446"/>
      <c r="L65" s="3446"/>
      <c r="M65" s="3446"/>
      <c r="N65" s="3446"/>
      <c r="O65" s="3446"/>
      <c r="P65" s="3446"/>
      <c r="Q65" s="3446"/>
      <c r="R65" s="1533">
        <f t="shared" si="23"/>
        <v>0</v>
      </c>
      <c r="S65" s="3447">
        <v>106</v>
      </c>
      <c r="T65" s="3448">
        <v>0</v>
      </c>
      <c r="U65" s="3438"/>
      <c r="V65" s="3439"/>
      <c r="W65" s="1073">
        <f t="shared" si="24"/>
        <v>106</v>
      </c>
      <c r="X65" s="3451"/>
      <c r="Y65" s="3467"/>
      <c r="Z65" s="3449">
        <v>17</v>
      </c>
      <c r="AA65" s="3450"/>
      <c r="AB65" s="3451"/>
      <c r="AC65" s="3452">
        <f>'General TPUM'!R64</f>
        <v>1</v>
      </c>
      <c r="AD65" s="3453">
        <f>'General TPUM'!S64</f>
        <v>0</v>
      </c>
      <c r="AE65" s="2322" t="str">
        <f>'General TPUM'!T64</f>
        <v>-</v>
      </c>
      <c r="AF65" s="2302">
        <f t="shared" si="30"/>
        <v>106</v>
      </c>
      <c r="AG65" s="1500">
        <f t="shared" si="26"/>
        <v>0</v>
      </c>
      <c r="AH65" s="1500"/>
      <c r="AI65" s="2301"/>
      <c r="AJ65" s="2302">
        <f t="shared" si="27"/>
        <v>17</v>
      </c>
      <c r="AK65" s="2301">
        <f t="shared" si="28"/>
        <v>0</v>
      </c>
      <c r="AL65" s="2303">
        <f t="shared" si="29"/>
        <v>106</v>
      </c>
      <c r="AM65" s="1074"/>
      <c r="AP65" s="441"/>
      <c r="AS65" s="1075">
        <f>'Staff TPUM'!C64</f>
        <v>0</v>
      </c>
    </row>
    <row r="66" spans="1:47" s="1075" customFormat="1" ht="15" customHeight="1">
      <c r="A66" s="1075" t="s">
        <v>591</v>
      </c>
      <c r="B66" s="3323" t="str">
        <f>'General TPUM'!B65</f>
        <v>Horohana Adventist Primary School</v>
      </c>
      <c r="C66" s="3444"/>
      <c r="D66" s="3468">
        <v>26</v>
      </c>
      <c r="E66" s="3468">
        <v>28</v>
      </c>
      <c r="F66" s="3468">
        <v>14</v>
      </c>
      <c r="G66" s="3468">
        <v>10</v>
      </c>
      <c r="H66" s="3468">
        <v>15</v>
      </c>
      <c r="I66" s="3468">
        <v>7</v>
      </c>
      <c r="J66" s="3445">
        <v>11</v>
      </c>
      <c r="K66" s="3456"/>
      <c r="L66" s="3456"/>
      <c r="M66" s="3456"/>
      <c r="N66" s="3456"/>
      <c r="O66" s="3456"/>
      <c r="P66" s="3456"/>
      <c r="Q66" s="3456"/>
      <c r="R66" s="1533">
        <f t="shared" si="23"/>
        <v>0</v>
      </c>
      <c r="S66" s="3447">
        <v>23</v>
      </c>
      <c r="T66" s="3448">
        <v>88</v>
      </c>
      <c r="U66" s="3438"/>
      <c r="V66" s="3439"/>
      <c r="W66" s="1073">
        <f t="shared" si="24"/>
        <v>111</v>
      </c>
      <c r="X66" s="3451"/>
      <c r="Y66" s="3467"/>
      <c r="Z66" s="3449">
        <v>11</v>
      </c>
      <c r="AA66" s="3450"/>
      <c r="AB66" s="3451"/>
      <c r="AC66" s="3452">
        <f>'General TPUM'!R65</f>
        <v>1</v>
      </c>
      <c r="AD66" s="3453">
        <f>'General TPUM'!S65</f>
        <v>0</v>
      </c>
      <c r="AE66" s="2322" t="str">
        <f>'General TPUM'!T65</f>
        <v>-</v>
      </c>
      <c r="AF66" s="2302">
        <f t="shared" si="30"/>
        <v>111</v>
      </c>
      <c r="AG66" s="1500">
        <f t="shared" si="26"/>
        <v>0</v>
      </c>
      <c r="AH66" s="1500"/>
      <c r="AI66" s="2301"/>
      <c r="AJ66" s="2302">
        <f t="shared" si="27"/>
        <v>11</v>
      </c>
      <c r="AK66" s="2301">
        <f t="shared" si="28"/>
        <v>0</v>
      </c>
      <c r="AL66" s="2303">
        <f t="shared" si="29"/>
        <v>111</v>
      </c>
      <c r="AM66" s="1074"/>
      <c r="AP66" s="441"/>
      <c r="AS66" s="1075">
        <f>'Staff TPUM'!C65</f>
        <v>0</v>
      </c>
    </row>
    <row r="67" spans="1:47" s="1075" customFormat="1" ht="15" customHeight="1">
      <c r="A67" s="1075" t="s">
        <v>592</v>
      </c>
      <c r="B67" s="3323" t="str">
        <f>'General TPUM'!B66</f>
        <v>Hovi Adventist Primary School (Ext Kupikolo)</v>
      </c>
      <c r="C67" s="3444"/>
      <c r="D67" s="3445">
        <v>10</v>
      </c>
      <c r="E67" s="3445">
        <v>12</v>
      </c>
      <c r="F67" s="3445">
        <v>8</v>
      </c>
      <c r="G67" s="3445">
        <v>12</v>
      </c>
      <c r="H67" s="3445">
        <v>10</v>
      </c>
      <c r="I67" s="3445">
        <v>6</v>
      </c>
      <c r="J67" s="3445">
        <v>12</v>
      </c>
      <c r="K67" s="3456">
        <v>34</v>
      </c>
      <c r="L67" s="3456">
        <v>37</v>
      </c>
      <c r="M67" s="3456">
        <v>25</v>
      </c>
      <c r="N67" s="3456"/>
      <c r="O67" s="3456"/>
      <c r="P67" s="3456"/>
      <c r="Q67" s="3456"/>
      <c r="R67" s="1533">
        <f t="shared" si="23"/>
        <v>0</v>
      </c>
      <c r="S67" s="3447">
        <v>32</v>
      </c>
      <c r="T67" s="3448">
        <v>38</v>
      </c>
      <c r="U67" s="3438">
        <v>25</v>
      </c>
      <c r="V67" s="3439">
        <v>71</v>
      </c>
      <c r="W67" s="1073">
        <f t="shared" si="24"/>
        <v>166</v>
      </c>
      <c r="X67" s="3451"/>
      <c r="Y67" s="3467">
        <v>7</v>
      </c>
      <c r="Z67" s="3449">
        <v>12</v>
      </c>
      <c r="AA67" s="3450">
        <v>25</v>
      </c>
      <c r="AB67" s="3451"/>
      <c r="AC67" s="3452" t="str">
        <f>'General TPUM'!R66</f>
        <v>-</v>
      </c>
      <c r="AD67" s="3453" t="str">
        <f>'General TPUM'!S66</f>
        <v>-</v>
      </c>
      <c r="AE67" s="2322">
        <f>'General TPUM'!T66</f>
        <v>1</v>
      </c>
      <c r="AF67" s="2302">
        <f t="shared" si="30"/>
        <v>70</v>
      </c>
      <c r="AG67" s="1500">
        <f t="shared" si="26"/>
        <v>96</v>
      </c>
      <c r="AH67" s="1500"/>
      <c r="AI67" s="2301"/>
      <c r="AJ67" s="2302">
        <f t="shared" si="27"/>
        <v>12</v>
      </c>
      <c r="AK67" s="2301">
        <f t="shared" si="28"/>
        <v>25</v>
      </c>
      <c r="AL67" s="2303">
        <f t="shared" si="29"/>
        <v>166</v>
      </c>
      <c r="AM67" s="1074"/>
      <c r="AP67" s="441"/>
      <c r="AR67" s="1822"/>
      <c r="AS67" s="1822">
        <f>'Staff TPUM'!C66</f>
        <v>5</v>
      </c>
    </row>
    <row r="68" spans="1:47" s="1075" customFormat="1" ht="15" customHeight="1">
      <c r="A68" s="1075" t="s">
        <v>594</v>
      </c>
      <c r="B68" s="3323" t="s">
        <v>761</v>
      </c>
      <c r="C68" s="3444"/>
      <c r="D68" s="3445">
        <v>30</v>
      </c>
      <c r="E68" s="3445">
        <v>24</v>
      </c>
      <c r="F68" s="3445">
        <v>24</v>
      </c>
      <c r="G68" s="3445">
        <v>25</v>
      </c>
      <c r="H68" s="3445">
        <v>23</v>
      </c>
      <c r="I68" s="3445">
        <v>18</v>
      </c>
      <c r="J68" s="3445">
        <v>20</v>
      </c>
      <c r="K68" s="3456">
        <v>24</v>
      </c>
      <c r="L68" s="3456">
        <v>22</v>
      </c>
      <c r="M68" s="3456">
        <v>20</v>
      </c>
      <c r="N68" s="3456"/>
      <c r="O68" s="3456"/>
      <c r="P68" s="3456"/>
      <c r="Q68" s="3456"/>
      <c r="R68" s="1533">
        <f t="shared" si="23"/>
        <v>0</v>
      </c>
      <c r="S68" s="3447">
        <v>144</v>
      </c>
      <c r="T68" s="3448">
        <v>20</v>
      </c>
      <c r="U68" s="3438">
        <v>48</v>
      </c>
      <c r="V68" s="3439">
        <v>18</v>
      </c>
      <c r="W68" s="1073">
        <f t="shared" si="24"/>
        <v>230</v>
      </c>
      <c r="X68" s="3451"/>
      <c r="Y68" s="3467"/>
      <c r="Z68" s="3449">
        <v>20</v>
      </c>
      <c r="AA68" s="3450">
        <v>20</v>
      </c>
      <c r="AB68" s="3451"/>
      <c r="AC68" s="3452" t="str">
        <f>'General TPUM'!R67</f>
        <v>-</v>
      </c>
      <c r="AD68" s="3453" t="str">
        <f>'General TPUM'!S67</f>
        <v>-</v>
      </c>
      <c r="AE68" s="2322">
        <f>'General TPUM'!T67</f>
        <v>1</v>
      </c>
      <c r="AF68" s="2302">
        <f t="shared" si="30"/>
        <v>164</v>
      </c>
      <c r="AG68" s="1500">
        <f t="shared" si="26"/>
        <v>66</v>
      </c>
      <c r="AH68" s="1500"/>
      <c r="AI68" s="2301"/>
      <c r="AJ68" s="2302">
        <f t="shared" si="27"/>
        <v>20</v>
      </c>
      <c r="AK68" s="2301">
        <f t="shared" si="28"/>
        <v>20</v>
      </c>
      <c r="AL68" s="2303">
        <f t="shared" si="29"/>
        <v>230</v>
      </c>
      <c r="AM68" s="1074"/>
      <c r="AP68" s="441"/>
      <c r="AR68" s="1822"/>
      <c r="AS68" s="1822">
        <f>'Staff TPUM'!C67</f>
        <v>5</v>
      </c>
    </row>
    <row r="69" spans="1:47" s="1075" customFormat="1" ht="15" customHeight="1">
      <c r="A69" s="1075" t="s">
        <v>595</v>
      </c>
      <c r="B69" s="3323" t="str">
        <f>'General TPUM'!B68</f>
        <v>Iriri Adventist Primary School</v>
      </c>
      <c r="C69" s="3444"/>
      <c r="D69" s="3445">
        <v>20</v>
      </c>
      <c r="E69" s="3445">
        <v>14</v>
      </c>
      <c r="F69" s="3445">
        <v>12</v>
      </c>
      <c r="G69" s="3445">
        <v>12</v>
      </c>
      <c r="H69" s="3445">
        <v>11</v>
      </c>
      <c r="I69" s="3445">
        <v>10</v>
      </c>
      <c r="J69" s="3445">
        <v>8</v>
      </c>
      <c r="K69" s="3446"/>
      <c r="L69" s="3446"/>
      <c r="M69" s="3446"/>
      <c r="N69" s="3446"/>
      <c r="O69" s="3446"/>
      <c r="P69" s="3446"/>
      <c r="Q69" s="3446"/>
      <c r="R69" s="1533">
        <f t="shared" si="23"/>
        <v>0</v>
      </c>
      <c r="S69" s="3447">
        <v>87</v>
      </c>
      <c r="T69" s="3448">
        <v>0</v>
      </c>
      <c r="U69" s="3438"/>
      <c r="V69" s="3439"/>
      <c r="W69" s="1073">
        <f t="shared" si="24"/>
        <v>87</v>
      </c>
      <c r="X69" s="3451"/>
      <c r="Y69" s="3467"/>
      <c r="Z69" s="3449">
        <v>8</v>
      </c>
      <c r="AA69" s="3450"/>
      <c r="AB69" s="3451"/>
      <c r="AC69" s="3452">
        <f>'General TPUM'!R68</f>
        <v>1</v>
      </c>
      <c r="AD69" s="3453">
        <f>'General TPUM'!S68</f>
        <v>0</v>
      </c>
      <c r="AE69" s="2322" t="str">
        <f>'General TPUM'!T68</f>
        <v>-</v>
      </c>
      <c r="AF69" s="2302">
        <f t="shared" si="30"/>
        <v>87</v>
      </c>
      <c r="AG69" s="1500">
        <f t="shared" si="26"/>
        <v>0</v>
      </c>
      <c r="AH69" s="1500"/>
      <c r="AI69" s="2301"/>
      <c r="AJ69" s="2302">
        <f t="shared" si="27"/>
        <v>8</v>
      </c>
      <c r="AK69" s="2301">
        <f t="shared" si="28"/>
        <v>0</v>
      </c>
      <c r="AL69" s="2303">
        <f t="shared" si="29"/>
        <v>87</v>
      </c>
      <c r="AM69" s="1074"/>
      <c r="AP69" s="441"/>
      <c r="AS69" s="1075">
        <f>'Staff TPUM'!C68</f>
        <v>0</v>
      </c>
    </row>
    <row r="70" spans="1:47" s="1075" customFormat="1" ht="15" customHeight="1">
      <c r="A70" s="1075" t="s">
        <v>596</v>
      </c>
      <c r="B70" s="3323" t="str">
        <f>'General TPUM'!B69</f>
        <v>Jack Harbour Adventist Primary School</v>
      </c>
      <c r="C70" s="3444"/>
      <c r="D70" s="3445">
        <v>30</v>
      </c>
      <c r="E70" s="3445">
        <v>12</v>
      </c>
      <c r="F70" s="3445">
        <v>6</v>
      </c>
      <c r="G70" s="3445">
        <v>10</v>
      </c>
      <c r="H70" s="3445">
        <v>12</v>
      </c>
      <c r="I70" s="3445">
        <v>12</v>
      </c>
      <c r="J70" s="3445">
        <v>15</v>
      </c>
      <c r="K70" s="3456"/>
      <c r="L70" s="3456"/>
      <c r="M70" s="3456"/>
      <c r="N70" s="3456"/>
      <c r="O70" s="3456"/>
      <c r="P70" s="3456"/>
      <c r="Q70" s="3456"/>
      <c r="R70" s="1533">
        <f t="shared" si="23"/>
        <v>0</v>
      </c>
      <c r="S70" s="3457">
        <v>70</v>
      </c>
      <c r="T70" s="3458">
        <v>27</v>
      </c>
      <c r="U70" s="3459"/>
      <c r="V70" s="3460"/>
      <c r="W70" s="1073">
        <f t="shared" si="24"/>
        <v>97</v>
      </c>
      <c r="X70" s="3451"/>
      <c r="Y70" s="3467"/>
      <c r="Z70" s="3449">
        <v>15</v>
      </c>
      <c r="AA70" s="3450"/>
      <c r="AB70" s="3451"/>
      <c r="AC70" s="3452">
        <f>'General TPUM'!R69</f>
        <v>1</v>
      </c>
      <c r="AD70" s="3453">
        <f>'General TPUM'!S69</f>
        <v>0</v>
      </c>
      <c r="AE70" s="2322" t="str">
        <f>'General TPUM'!T69</f>
        <v>-</v>
      </c>
      <c r="AF70" s="2302">
        <f t="shared" si="30"/>
        <v>97</v>
      </c>
      <c r="AG70" s="1500">
        <f t="shared" si="26"/>
        <v>0</v>
      </c>
      <c r="AH70" s="1500"/>
      <c r="AI70" s="2301"/>
      <c r="AJ70" s="2302">
        <f t="shared" si="27"/>
        <v>15</v>
      </c>
      <c r="AK70" s="2301">
        <f t="shared" si="28"/>
        <v>0</v>
      </c>
      <c r="AL70" s="2303">
        <f t="shared" si="29"/>
        <v>97</v>
      </c>
      <c r="AM70" s="1074"/>
      <c r="AP70" s="441"/>
      <c r="AS70" s="1075">
        <f>'Staff TPUM'!C69</f>
        <v>0</v>
      </c>
    </row>
    <row r="71" spans="1:47" s="1075" customFormat="1" ht="15" customHeight="1">
      <c r="A71" s="1075" t="s">
        <v>597</v>
      </c>
      <c r="B71" s="3323" t="str">
        <f>'General TPUM'!B70</f>
        <v>Jare Adventist Primary School</v>
      </c>
      <c r="C71" s="3444"/>
      <c r="D71" s="3445">
        <v>20</v>
      </c>
      <c r="E71" s="3445">
        <v>17</v>
      </c>
      <c r="F71" s="3445">
        <v>5</v>
      </c>
      <c r="G71" s="3445">
        <v>9</v>
      </c>
      <c r="H71" s="3445">
        <v>4</v>
      </c>
      <c r="I71" s="3445">
        <v>5</v>
      </c>
      <c r="J71" s="3445"/>
      <c r="K71" s="3456"/>
      <c r="L71" s="3456"/>
      <c r="M71" s="3456"/>
      <c r="N71" s="3456"/>
      <c r="O71" s="3456"/>
      <c r="P71" s="3456"/>
      <c r="Q71" s="3456"/>
      <c r="R71" s="1533">
        <f t="shared" si="23"/>
        <v>0</v>
      </c>
      <c r="S71" s="3457">
        <v>54</v>
      </c>
      <c r="T71" s="3458">
        <v>6</v>
      </c>
      <c r="U71" s="3459"/>
      <c r="V71" s="3460"/>
      <c r="W71" s="1073">
        <f t="shared" si="24"/>
        <v>60</v>
      </c>
      <c r="X71" s="3451"/>
      <c r="Y71" s="3467"/>
      <c r="Z71" s="3449">
        <v>5</v>
      </c>
      <c r="AA71" s="3450"/>
      <c r="AB71" s="3451"/>
      <c r="AC71" s="3452">
        <f>'General TPUM'!R70</f>
        <v>1</v>
      </c>
      <c r="AD71" s="3453">
        <f>'General TPUM'!S70</f>
        <v>0</v>
      </c>
      <c r="AE71" s="2322" t="str">
        <f>'General TPUM'!T70</f>
        <v>-</v>
      </c>
      <c r="AF71" s="2302">
        <f t="shared" si="30"/>
        <v>60</v>
      </c>
      <c r="AG71" s="1500">
        <f t="shared" si="26"/>
        <v>0</v>
      </c>
      <c r="AH71" s="1500"/>
      <c r="AI71" s="2301"/>
      <c r="AJ71" s="2302">
        <f t="shared" si="27"/>
        <v>5</v>
      </c>
      <c r="AK71" s="2301">
        <f t="shared" si="28"/>
        <v>0</v>
      </c>
      <c r="AL71" s="2303">
        <f t="shared" si="29"/>
        <v>60</v>
      </c>
      <c r="AM71" s="1074"/>
      <c r="AP71" s="441"/>
      <c r="AS71" s="1075">
        <f>'Staff TPUM'!C70</f>
        <v>0</v>
      </c>
    </row>
    <row r="72" spans="1:47" s="1075" customFormat="1" ht="15" customHeight="1">
      <c r="A72" s="1075" t="s">
        <v>599</v>
      </c>
      <c r="B72" s="3323" t="str">
        <f>'General TPUM'!B71</f>
        <v>Jella Adventist Primary School</v>
      </c>
      <c r="C72" s="3444"/>
      <c r="D72" s="3468">
        <v>20</v>
      </c>
      <c r="E72" s="3468">
        <v>16</v>
      </c>
      <c r="F72" s="3468">
        <v>14</v>
      </c>
      <c r="G72" s="3468">
        <v>12</v>
      </c>
      <c r="H72" s="3468">
        <v>10</v>
      </c>
      <c r="I72" s="3468">
        <v>10</v>
      </c>
      <c r="J72" s="3468">
        <v>12</v>
      </c>
      <c r="K72" s="3456"/>
      <c r="L72" s="3456"/>
      <c r="M72" s="3456"/>
      <c r="N72" s="3456"/>
      <c r="O72" s="3456"/>
      <c r="P72" s="3456"/>
      <c r="Q72" s="3456"/>
      <c r="R72" s="1533">
        <f t="shared" si="23"/>
        <v>0</v>
      </c>
      <c r="S72" s="3447">
        <v>94</v>
      </c>
      <c r="T72" s="3448">
        <v>0</v>
      </c>
      <c r="U72" s="3438"/>
      <c r="V72" s="3439"/>
      <c r="W72" s="1073">
        <f t="shared" si="24"/>
        <v>94</v>
      </c>
      <c r="X72" s="3451"/>
      <c r="Y72" s="3467"/>
      <c r="Z72" s="3449">
        <v>12</v>
      </c>
      <c r="AA72" s="3450"/>
      <c r="AB72" s="3451"/>
      <c r="AC72" s="3452">
        <f>'General TPUM'!R71</f>
        <v>1</v>
      </c>
      <c r="AD72" s="3453">
        <f>'General TPUM'!S71</f>
        <v>0</v>
      </c>
      <c r="AE72" s="2322" t="str">
        <f>'General TPUM'!T71</f>
        <v>-</v>
      </c>
      <c r="AF72" s="2302">
        <f t="shared" si="30"/>
        <v>94</v>
      </c>
      <c r="AG72" s="1500">
        <f t="shared" si="26"/>
        <v>0</v>
      </c>
      <c r="AH72" s="1500"/>
      <c r="AI72" s="2301"/>
      <c r="AJ72" s="2302">
        <f t="shared" si="27"/>
        <v>12</v>
      </c>
      <c r="AK72" s="2301">
        <f t="shared" si="28"/>
        <v>0</v>
      </c>
      <c r="AL72" s="2303">
        <f t="shared" si="29"/>
        <v>94</v>
      </c>
      <c r="AM72" s="1074"/>
      <c r="AP72" s="441"/>
      <c r="AS72" s="1075">
        <f>'Staff TPUM'!C71</f>
        <v>0</v>
      </c>
    </row>
    <row r="73" spans="1:47" s="1075" customFormat="1" ht="15" customHeight="1">
      <c r="A73" s="1075" t="s">
        <v>600</v>
      </c>
      <c r="B73" s="3469" t="str">
        <f>'General TPUM'!B72</f>
        <v>Jones  Adventist Primary School</v>
      </c>
      <c r="C73" s="3444">
        <v>13</v>
      </c>
      <c r="D73" s="3468"/>
      <c r="E73" s="3468">
        <v>7</v>
      </c>
      <c r="F73" s="3468">
        <v>9</v>
      </c>
      <c r="G73" s="3468">
        <v>11</v>
      </c>
      <c r="H73" s="3468">
        <v>11</v>
      </c>
      <c r="I73" s="3468">
        <v>8</v>
      </c>
      <c r="J73" s="3468">
        <v>6</v>
      </c>
      <c r="K73" s="3456"/>
      <c r="L73" s="3456"/>
      <c r="M73" s="3456"/>
      <c r="N73" s="3456"/>
      <c r="O73" s="3456"/>
      <c r="P73" s="3456"/>
      <c r="Q73" s="3456"/>
      <c r="R73" s="1533">
        <f t="shared" si="23"/>
        <v>0</v>
      </c>
      <c r="S73" s="3447">
        <v>65</v>
      </c>
      <c r="T73" s="3448">
        <v>0</v>
      </c>
      <c r="U73" s="3438"/>
      <c r="V73" s="3439"/>
      <c r="W73" s="1073">
        <f t="shared" si="24"/>
        <v>65</v>
      </c>
      <c r="X73" s="3451"/>
      <c r="Y73" s="3467"/>
      <c r="Z73" s="3449">
        <v>6</v>
      </c>
      <c r="AA73" s="3450"/>
      <c r="AB73" s="3451"/>
      <c r="AC73" s="3452">
        <f>'General TPUM'!R72</f>
        <v>1</v>
      </c>
      <c r="AD73" s="3453">
        <f>'General TPUM'!S72</f>
        <v>0</v>
      </c>
      <c r="AE73" s="2322" t="str">
        <f>'General TPUM'!T72</f>
        <v>-</v>
      </c>
      <c r="AF73" s="2302">
        <f t="shared" si="30"/>
        <v>65</v>
      </c>
      <c r="AG73" s="1500">
        <f t="shared" si="26"/>
        <v>0</v>
      </c>
      <c r="AH73" s="1500"/>
      <c r="AI73" s="2301"/>
      <c r="AJ73" s="2302">
        <f t="shared" si="27"/>
        <v>6</v>
      </c>
      <c r="AK73" s="2301">
        <f t="shared" si="28"/>
        <v>0</v>
      </c>
      <c r="AL73" s="2303">
        <f t="shared" si="29"/>
        <v>65</v>
      </c>
      <c r="AM73" s="1074"/>
      <c r="AP73" s="441"/>
    </row>
    <row r="74" spans="1:47" s="1075" customFormat="1" ht="15" customHeight="1">
      <c r="A74" s="1075" t="s">
        <v>601</v>
      </c>
      <c r="B74" s="3469" t="str">
        <f>'General TPUM'!B73</f>
        <v>Jones Adventist College</v>
      </c>
      <c r="C74" s="3444"/>
      <c r="D74" s="3445"/>
      <c r="E74" s="3445"/>
      <c r="F74" s="3445"/>
      <c r="G74" s="3445"/>
      <c r="H74" s="3445"/>
      <c r="I74" s="3445"/>
      <c r="J74" s="3445"/>
      <c r="K74" s="3468">
        <v>66</v>
      </c>
      <c r="L74" s="3468">
        <v>64</v>
      </c>
      <c r="M74" s="3468">
        <v>64</v>
      </c>
      <c r="N74" s="3468">
        <v>64</v>
      </c>
      <c r="O74" s="3468">
        <v>61</v>
      </c>
      <c r="P74" s="3468">
        <v>66</v>
      </c>
      <c r="Q74" s="3456"/>
      <c r="R74" s="1533">
        <f t="shared" si="23"/>
        <v>0</v>
      </c>
      <c r="S74" s="3447"/>
      <c r="T74" s="3448"/>
      <c r="U74" s="3470">
        <v>360</v>
      </c>
      <c r="V74" s="3470">
        <v>25</v>
      </c>
      <c r="W74" s="1073">
        <f t="shared" si="24"/>
        <v>385</v>
      </c>
      <c r="X74" s="3451"/>
      <c r="Y74" s="3467"/>
      <c r="Z74" s="3449"/>
      <c r="AA74" s="3450">
        <v>66</v>
      </c>
      <c r="AB74" s="3451"/>
      <c r="AC74" s="3452">
        <f>'General TPUM'!R73</f>
        <v>0</v>
      </c>
      <c r="AD74" s="3453">
        <f>'General TPUM'!S73</f>
        <v>1</v>
      </c>
      <c r="AE74" s="2322" t="str">
        <f>'General TPUM'!T73</f>
        <v>-</v>
      </c>
      <c r="AF74" s="2302"/>
      <c r="AG74" s="1500">
        <f t="shared" si="26"/>
        <v>385</v>
      </c>
      <c r="AH74" s="1500"/>
      <c r="AI74" s="2301"/>
      <c r="AJ74" s="2302">
        <f t="shared" si="27"/>
        <v>0</v>
      </c>
      <c r="AK74" s="2301">
        <f t="shared" si="28"/>
        <v>66</v>
      </c>
      <c r="AL74" s="2303">
        <f t="shared" si="29"/>
        <v>385</v>
      </c>
      <c r="AM74" s="1074"/>
      <c r="AP74" s="441"/>
      <c r="AS74" s="1822">
        <f>'Staff TPUM'!C72</f>
        <v>0</v>
      </c>
    </row>
    <row r="75" spans="1:47" s="1075" customFormat="1" ht="15" customHeight="1">
      <c r="A75" s="1075" t="s">
        <v>602</v>
      </c>
      <c r="B75" s="3323" t="str">
        <f>'General TPUM'!B74</f>
        <v>Kafolulae Adventist Primary School</v>
      </c>
      <c r="C75" s="3444">
        <v>24</v>
      </c>
      <c r="D75" s="3468"/>
      <c r="E75" s="3468">
        <v>10</v>
      </c>
      <c r="F75" s="3468">
        <v>11</v>
      </c>
      <c r="G75" s="3468">
        <v>8</v>
      </c>
      <c r="H75" s="3468">
        <v>9</v>
      </c>
      <c r="I75" s="3468">
        <v>9</v>
      </c>
      <c r="J75" s="3468">
        <v>8</v>
      </c>
      <c r="K75" s="3456"/>
      <c r="L75" s="3456"/>
      <c r="M75" s="3456"/>
      <c r="N75" s="3456"/>
      <c r="O75" s="3456"/>
      <c r="P75" s="3456"/>
      <c r="Q75" s="3456"/>
      <c r="R75" s="1533">
        <f t="shared" si="23"/>
        <v>0</v>
      </c>
      <c r="S75" s="3447">
        <v>32</v>
      </c>
      <c r="T75" s="3448">
        <v>47</v>
      </c>
      <c r="U75" s="3438"/>
      <c r="V75" s="3439"/>
      <c r="W75" s="1073">
        <f t="shared" si="24"/>
        <v>79</v>
      </c>
      <c r="X75" s="3451"/>
      <c r="Y75" s="3467"/>
      <c r="Z75" s="3449">
        <v>8</v>
      </c>
      <c r="AA75" s="3450"/>
      <c r="AB75" s="3451"/>
      <c r="AC75" s="3452">
        <f>'General TPUM'!R74</f>
        <v>1</v>
      </c>
      <c r="AD75" s="3453">
        <f>'General TPUM'!S74</f>
        <v>0</v>
      </c>
      <c r="AE75" s="2322" t="str">
        <f>'General TPUM'!T74</f>
        <v>-</v>
      </c>
      <c r="AF75" s="2302">
        <f>S75+T75</f>
        <v>79</v>
      </c>
      <c r="AG75" s="1500">
        <f t="shared" si="26"/>
        <v>0</v>
      </c>
      <c r="AH75" s="1500"/>
      <c r="AI75" s="2301"/>
      <c r="AJ75" s="2302">
        <f t="shared" si="27"/>
        <v>8</v>
      </c>
      <c r="AK75" s="2301">
        <f t="shared" si="28"/>
        <v>0</v>
      </c>
      <c r="AL75" s="2303">
        <f t="shared" si="29"/>
        <v>79</v>
      </c>
      <c r="AM75" s="1074"/>
      <c r="AP75" s="441"/>
      <c r="AS75" s="1075">
        <f>'Staff TPUM'!C73</f>
        <v>22</v>
      </c>
    </row>
    <row r="76" spans="1:47" s="1075" customFormat="1" ht="15" customHeight="1">
      <c r="A76" s="1075" t="s">
        <v>604</v>
      </c>
      <c r="B76" s="3323" t="str">
        <f>'General TPUM'!B75</f>
        <v>Katurasele Adventist Primary School (Ext Tunoe)</v>
      </c>
      <c r="C76" s="3444"/>
      <c r="D76" s="3445">
        <v>15</v>
      </c>
      <c r="E76" s="3445">
        <v>14</v>
      </c>
      <c r="F76" s="3445">
        <v>16</v>
      </c>
      <c r="G76" s="3445">
        <v>14</v>
      </c>
      <c r="H76" s="3445">
        <v>15</v>
      </c>
      <c r="I76" s="3445">
        <v>12</v>
      </c>
      <c r="J76" s="3471">
        <v>14</v>
      </c>
      <c r="K76" s="3446"/>
      <c r="L76" s="3446"/>
      <c r="M76" s="3446"/>
      <c r="N76" s="3446"/>
      <c r="O76" s="3446"/>
      <c r="P76" s="3446"/>
      <c r="Q76" s="3446"/>
      <c r="R76" s="1533">
        <f t="shared" si="23"/>
        <v>0</v>
      </c>
      <c r="S76" s="3447">
        <v>100</v>
      </c>
      <c r="T76" s="3448">
        <v>0</v>
      </c>
      <c r="U76" s="3438"/>
      <c r="V76" s="3439"/>
      <c r="W76" s="1073">
        <f t="shared" si="24"/>
        <v>100</v>
      </c>
      <c r="X76" s="3451"/>
      <c r="Y76" s="3467"/>
      <c r="Z76" s="3449">
        <v>14</v>
      </c>
      <c r="AA76" s="3450"/>
      <c r="AB76" s="3451"/>
      <c r="AC76" s="3452">
        <f>'General TPUM'!R75</f>
        <v>1</v>
      </c>
      <c r="AD76" s="3453">
        <f>'General TPUM'!S75</f>
        <v>0</v>
      </c>
      <c r="AE76" s="2322" t="str">
        <f>'General TPUM'!T75</f>
        <v>-</v>
      </c>
      <c r="AF76" s="2302">
        <f>S76+T76</f>
        <v>100</v>
      </c>
      <c r="AG76" s="1500">
        <f t="shared" ref="AG76:AG104" si="31">U76+V76</f>
        <v>0</v>
      </c>
      <c r="AH76" s="1500"/>
      <c r="AI76" s="2301"/>
      <c r="AJ76" s="2302">
        <f t="shared" ref="AJ76:AJ109" si="32">Z76</f>
        <v>14</v>
      </c>
      <c r="AK76" s="2301">
        <f t="shared" ref="AK76:AK109" si="33">AA76</f>
        <v>0</v>
      </c>
      <c r="AL76" s="2303">
        <f t="shared" ref="AL76:AL104" si="34">SUM(C76:R76)</f>
        <v>100</v>
      </c>
      <c r="AM76" s="1074"/>
      <c r="AP76" s="441"/>
      <c r="AS76" s="1075">
        <f>'Staff TPUM'!C74</f>
        <v>0</v>
      </c>
      <c r="AT76" s="1075">
        <f>'Staff TPUM'!B75</f>
        <v>5</v>
      </c>
    </row>
    <row r="77" spans="1:47" s="1075" customFormat="1" ht="15" customHeight="1">
      <c r="A77" s="1075" t="s">
        <v>605</v>
      </c>
      <c r="B77" s="3323" t="str">
        <f>'General TPUM'!B76</f>
        <v>Kaza Adventist Primary School</v>
      </c>
      <c r="C77" s="3444"/>
      <c r="D77" s="3445">
        <v>16</v>
      </c>
      <c r="E77" s="3445">
        <v>18</v>
      </c>
      <c r="F77" s="3445">
        <v>17</v>
      </c>
      <c r="G77" s="3445">
        <v>14</v>
      </c>
      <c r="H77" s="3445">
        <v>14</v>
      </c>
      <c r="I77" s="3445">
        <v>11</v>
      </c>
      <c r="J77" s="3445">
        <v>8</v>
      </c>
      <c r="K77" s="3446"/>
      <c r="L77" s="3446"/>
      <c r="M77" s="3446"/>
      <c r="N77" s="3446"/>
      <c r="O77" s="3446"/>
      <c r="P77" s="3446"/>
      <c r="Q77" s="3446"/>
      <c r="R77" s="1533">
        <f t="shared" si="23"/>
        <v>0</v>
      </c>
      <c r="S77" s="3447">
        <v>80</v>
      </c>
      <c r="T77" s="3448">
        <v>18</v>
      </c>
      <c r="U77" s="3438"/>
      <c r="V77" s="3439"/>
      <c r="W77" s="1073">
        <f t="shared" si="24"/>
        <v>98</v>
      </c>
      <c r="X77" s="3451"/>
      <c r="Y77" s="3467"/>
      <c r="Z77" s="3449">
        <v>8</v>
      </c>
      <c r="AA77" s="3450"/>
      <c r="AB77" s="3451"/>
      <c r="AC77" s="3452">
        <f>'General TPUM'!R76</f>
        <v>1</v>
      </c>
      <c r="AD77" s="3453">
        <f>'General TPUM'!S76</f>
        <v>0</v>
      </c>
      <c r="AE77" s="2322" t="str">
        <f>'General TPUM'!T76</f>
        <v>-</v>
      </c>
      <c r="AF77" s="2302">
        <f>S77+T77</f>
        <v>98</v>
      </c>
      <c r="AG77" s="1500">
        <f t="shared" si="31"/>
        <v>0</v>
      </c>
      <c r="AH77" s="1500"/>
      <c r="AI77" s="2301"/>
      <c r="AJ77" s="2302">
        <f t="shared" si="32"/>
        <v>8</v>
      </c>
      <c r="AK77" s="2301">
        <f t="shared" si="33"/>
        <v>0</v>
      </c>
      <c r="AL77" s="2303">
        <f t="shared" si="34"/>
        <v>98</v>
      </c>
      <c r="AM77" s="1074"/>
      <c r="AP77" s="441"/>
      <c r="AS77" s="1075">
        <f>'Staff TPUM'!C75</f>
        <v>0</v>
      </c>
      <c r="AT77" s="1075">
        <f>'Staff TPUM'!B76</f>
        <v>4</v>
      </c>
    </row>
    <row r="78" spans="1:47" s="1075" customFormat="1" ht="22.5" customHeight="1">
      <c r="A78" s="1075" t="s">
        <v>606</v>
      </c>
      <c r="B78" s="3323" t="str">
        <f>'General TPUM'!B77</f>
        <v>Kokete Adventist Primary School (2 Ext Jugha, Tandove)</v>
      </c>
      <c r="C78" s="3444"/>
      <c r="D78" s="3445">
        <v>38</v>
      </c>
      <c r="E78" s="3445">
        <v>24</v>
      </c>
      <c r="F78" s="3445">
        <v>22</v>
      </c>
      <c r="G78" s="3445">
        <v>16</v>
      </c>
      <c r="H78" s="3445">
        <v>15</v>
      </c>
      <c r="I78" s="3445">
        <v>12</v>
      </c>
      <c r="J78" s="3445">
        <v>18</v>
      </c>
      <c r="K78" s="3456"/>
      <c r="L78" s="3456"/>
      <c r="M78" s="3456"/>
      <c r="N78" s="3456"/>
      <c r="O78" s="3456"/>
      <c r="P78" s="3456"/>
      <c r="Q78" s="3456"/>
      <c r="R78" s="1533">
        <f t="shared" si="23"/>
        <v>0</v>
      </c>
      <c r="S78" s="3447">
        <v>145</v>
      </c>
      <c r="T78" s="3448">
        <v>0</v>
      </c>
      <c r="U78" s="3438"/>
      <c r="V78" s="3439"/>
      <c r="W78" s="1073">
        <f t="shared" si="24"/>
        <v>145</v>
      </c>
      <c r="X78" s="3451"/>
      <c r="Y78" s="3467"/>
      <c r="Z78" s="3449">
        <v>18</v>
      </c>
      <c r="AA78" s="3450"/>
      <c r="AB78" s="3451"/>
      <c r="AC78" s="3452">
        <f>'General TPUM'!R77</f>
        <v>1</v>
      </c>
      <c r="AD78" s="3453">
        <f>'General TPUM'!S77</f>
        <v>0</v>
      </c>
      <c r="AE78" s="2322" t="str">
        <f>'General TPUM'!T77</f>
        <v>-</v>
      </c>
      <c r="AF78" s="2302">
        <f>S78+T78</f>
        <v>145</v>
      </c>
      <c r="AG78" s="1500">
        <f t="shared" si="31"/>
        <v>0</v>
      </c>
      <c r="AH78" s="1500"/>
      <c r="AI78" s="2301"/>
      <c r="AJ78" s="2302">
        <f t="shared" si="32"/>
        <v>18</v>
      </c>
      <c r="AK78" s="2301">
        <f t="shared" si="33"/>
        <v>0</v>
      </c>
      <c r="AL78" s="2303">
        <f t="shared" si="34"/>
        <v>145</v>
      </c>
      <c r="AM78" s="1074"/>
      <c r="AP78" s="441"/>
      <c r="AS78" s="1075">
        <f>'Staff TPUM'!C76</f>
        <v>0</v>
      </c>
      <c r="AT78" s="1075">
        <f>'Staff TPUM'!B77</f>
        <v>8</v>
      </c>
      <c r="AU78" s="1075">
        <f>'Staff TPUM'!C77</f>
        <v>0</v>
      </c>
    </row>
    <row r="79" spans="1:47" s="1075" customFormat="1" ht="15" customHeight="1">
      <c r="A79" s="1075" t="s">
        <v>607</v>
      </c>
      <c r="B79" s="3323" t="str">
        <f>'General TPUM'!B78</f>
        <v>Kopiu Adventist Community High School</v>
      </c>
      <c r="C79" s="3444"/>
      <c r="D79" s="3445">
        <v>26</v>
      </c>
      <c r="E79" s="3445">
        <v>15</v>
      </c>
      <c r="F79" s="3445">
        <v>10</v>
      </c>
      <c r="G79" s="3445">
        <v>10</v>
      </c>
      <c r="H79" s="3445">
        <v>10</v>
      </c>
      <c r="I79" s="3445">
        <v>16</v>
      </c>
      <c r="J79" s="3445">
        <v>11</v>
      </c>
      <c r="K79" s="3456">
        <v>32</v>
      </c>
      <c r="L79" s="3456">
        <v>14</v>
      </c>
      <c r="M79" s="3456">
        <v>15</v>
      </c>
      <c r="N79" s="3456">
        <v>22</v>
      </c>
      <c r="O79" s="3456">
        <v>15</v>
      </c>
      <c r="P79" s="3456"/>
      <c r="Q79" s="3456"/>
      <c r="R79" s="1533">
        <f t="shared" si="23"/>
        <v>0</v>
      </c>
      <c r="S79" s="3447">
        <v>85</v>
      </c>
      <c r="T79" s="3448">
        <v>13</v>
      </c>
      <c r="U79" s="3438">
        <v>86</v>
      </c>
      <c r="V79" s="3439">
        <v>12</v>
      </c>
      <c r="W79" s="1073">
        <f t="shared" si="24"/>
        <v>196</v>
      </c>
      <c r="X79" s="3451"/>
      <c r="Y79" s="3467"/>
      <c r="Z79" s="3449">
        <v>11</v>
      </c>
      <c r="AA79" s="3450">
        <v>15</v>
      </c>
      <c r="AB79" s="3451"/>
      <c r="AC79" s="3452" t="str">
        <f>'General TPUM'!R78</f>
        <v>-</v>
      </c>
      <c r="AD79" s="3453" t="str">
        <f>'General TPUM'!S78</f>
        <v>-</v>
      </c>
      <c r="AE79" s="2322">
        <f>'General TPUM'!T78</f>
        <v>1</v>
      </c>
      <c r="AF79" s="2302">
        <f>S79+T79</f>
        <v>98</v>
      </c>
      <c r="AG79" s="1500">
        <f t="shared" si="31"/>
        <v>98</v>
      </c>
      <c r="AH79" s="1500"/>
      <c r="AI79" s="2301"/>
      <c r="AJ79" s="2302">
        <f t="shared" si="32"/>
        <v>11</v>
      </c>
      <c r="AK79" s="2301">
        <f t="shared" si="33"/>
        <v>15</v>
      </c>
      <c r="AL79" s="2303">
        <f t="shared" si="34"/>
        <v>196</v>
      </c>
      <c r="AM79" s="1074"/>
      <c r="AP79" s="441"/>
      <c r="AS79" s="1075">
        <f>'Staff TPUM'!C77</f>
        <v>0</v>
      </c>
      <c r="AT79" s="1075">
        <f>'Staff TPUM'!B78</f>
        <v>7</v>
      </c>
      <c r="AU79" s="1075">
        <f>'Staff TPUM'!C78</f>
        <v>11</v>
      </c>
    </row>
    <row r="80" spans="1:47" s="1075" customFormat="1" ht="15" customHeight="1">
      <c r="A80" s="1075" t="s">
        <v>608</v>
      </c>
      <c r="B80" s="3455" t="str">
        <f>'General TPUM'!B79</f>
        <v>Kukele Adventist Community High School</v>
      </c>
      <c r="C80" s="3444"/>
      <c r="D80" s="3445">
        <v>12</v>
      </c>
      <c r="E80" s="3445">
        <v>10</v>
      </c>
      <c r="F80" s="3445">
        <v>9</v>
      </c>
      <c r="G80" s="3445">
        <v>8</v>
      </c>
      <c r="H80" s="3445">
        <v>5</v>
      </c>
      <c r="I80" s="3445">
        <v>5</v>
      </c>
      <c r="J80" s="3445">
        <v>6</v>
      </c>
      <c r="K80" s="3468">
        <v>30</v>
      </c>
      <c r="L80" s="3468">
        <v>30</v>
      </c>
      <c r="M80" s="3468">
        <v>25</v>
      </c>
      <c r="N80" s="3456">
        <v>25</v>
      </c>
      <c r="O80" s="3456">
        <v>22</v>
      </c>
      <c r="P80" s="3456"/>
      <c r="Q80" s="3456"/>
      <c r="R80" s="1533">
        <f t="shared" si="23"/>
        <v>0</v>
      </c>
      <c r="S80" s="3447">
        <v>55</v>
      </c>
      <c r="T80" s="3448">
        <v>0</v>
      </c>
      <c r="U80" s="3438">
        <v>112</v>
      </c>
      <c r="V80" s="3439">
        <v>20</v>
      </c>
      <c r="W80" s="1073">
        <f t="shared" si="24"/>
        <v>187</v>
      </c>
      <c r="X80" s="3451"/>
      <c r="Y80" s="3467"/>
      <c r="Z80" s="3449">
        <v>8</v>
      </c>
      <c r="AA80" s="3450">
        <v>22</v>
      </c>
      <c r="AB80" s="3451"/>
      <c r="AC80" s="3452" t="str">
        <f>'General TPUM'!R79</f>
        <v>-</v>
      </c>
      <c r="AD80" s="3453" t="str">
        <f>'General TPUM'!S79</f>
        <v>-</v>
      </c>
      <c r="AE80" s="2322">
        <f>'General TPUM'!T79</f>
        <v>1</v>
      </c>
      <c r="AF80" s="2302">
        <f t="shared" ref="AF80:AF81" si="35">S80+T80</f>
        <v>55</v>
      </c>
      <c r="AG80" s="1500">
        <f t="shared" si="31"/>
        <v>132</v>
      </c>
      <c r="AH80" s="1500"/>
      <c r="AI80" s="2301"/>
      <c r="AJ80" s="2302">
        <f t="shared" si="32"/>
        <v>8</v>
      </c>
      <c r="AK80" s="2301">
        <f t="shared" si="33"/>
        <v>22</v>
      </c>
      <c r="AL80" s="2303">
        <f t="shared" si="34"/>
        <v>187</v>
      </c>
      <c r="AM80" s="1074"/>
      <c r="AP80" s="441"/>
      <c r="AS80" s="1075">
        <f>'Staff TPUM'!C78</f>
        <v>11</v>
      </c>
      <c r="AT80" s="1075">
        <f>'Staff TPUM'!B79</f>
        <v>0</v>
      </c>
      <c r="AU80" s="1075">
        <f>'Staff TPUM'!C79</f>
        <v>10</v>
      </c>
    </row>
    <row r="81" spans="1:47" s="1075" customFormat="1" ht="15" customHeight="1">
      <c r="A81" s="1075" t="s">
        <v>609</v>
      </c>
      <c r="B81" s="3472" t="str">
        <f>'General TPUM'!B80</f>
        <v>Kukudu Adventist College</v>
      </c>
      <c r="C81" s="3444"/>
      <c r="D81" s="3473">
        <v>28</v>
      </c>
      <c r="E81" s="3473">
        <v>26</v>
      </c>
      <c r="F81" s="3473">
        <v>20</v>
      </c>
      <c r="G81" s="3473">
        <v>19</v>
      </c>
      <c r="H81" s="3473">
        <v>16</v>
      </c>
      <c r="I81" s="3473">
        <v>26</v>
      </c>
      <c r="J81" s="3473">
        <v>22</v>
      </c>
      <c r="K81" s="3474"/>
      <c r="L81" s="3474"/>
      <c r="M81" s="3474"/>
      <c r="N81" s="3475"/>
      <c r="O81" s="3475"/>
      <c r="P81" s="3475"/>
      <c r="Q81" s="3475"/>
      <c r="R81" s="1533">
        <f t="shared" si="23"/>
        <v>0</v>
      </c>
      <c r="S81" s="3476">
        <v>157</v>
      </c>
      <c r="T81" s="3477">
        <v>0</v>
      </c>
      <c r="U81" s="3478"/>
      <c r="V81" s="3479"/>
      <c r="W81" s="1073">
        <f t="shared" si="24"/>
        <v>157</v>
      </c>
      <c r="X81" s="3480"/>
      <c r="Y81" s="3481"/>
      <c r="Z81" s="3482">
        <v>22</v>
      </c>
      <c r="AA81" s="3450"/>
      <c r="AB81" s="3451"/>
      <c r="AC81" s="3452">
        <f>'General TPUM'!R80</f>
        <v>0</v>
      </c>
      <c r="AD81" s="3453">
        <f>'General TPUM'!S80</f>
        <v>1</v>
      </c>
      <c r="AE81" s="2322" t="str">
        <f>'General TPUM'!T80</f>
        <v>-</v>
      </c>
      <c r="AF81" s="2302">
        <f t="shared" si="35"/>
        <v>157</v>
      </c>
      <c r="AG81" s="1500">
        <f t="shared" si="31"/>
        <v>0</v>
      </c>
      <c r="AH81" s="1500"/>
      <c r="AI81" s="2301"/>
      <c r="AJ81" s="2302">
        <f t="shared" si="32"/>
        <v>22</v>
      </c>
      <c r="AK81" s="2301">
        <f t="shared" si="33"/>
        <v>0</v>
      </c>
      <c r="AL81" s="2303">
        <f t="shared" si="34"/>
        <v>157</v>
      </c>
      <c r="AM81" s="1074"/>
      <c r="AP81" s="441"/>
      <c r="AS81" s="1075">
        <f>'Staff TPUM'!C79</f>
        <v>10</v>
      </c>
      <c r="AT81" s="1075">
        <f>'Staff TPUM'!B80</f>
        <v>0</v>
      </c>
      <c r="AU81" s="1075">
        <f>'Staff TPUM'!C80</f>
        <v>24</v>
      </c>
    </row>
    <row r="82" spans="1:47" s="1075" customFormat="1" ht="15" customHeight="1">
      <c r="A82" s="1075" t="s">
        <v>610</v>
      </c>
      <c r="B82" s="3472" t="str">
        <f>'General TPUM'!B81</f>
        <v>Kukudu Adventist Primary School</v>
      </c>
      <c r="C82" s="3444"/>
      <c r="D82" s="3483"/>
      <c r="E82" s="3483"/>
      <c r="F82" s="3483"/>
      <c r="G82" s="3483"/>
      <c r="H82" s="3483"/>
      <c r="I82" s="3483"/>
      <c r="J82" s="3483"/>
      <c r="K82" s="3484">
        <v>84</v>
      </c>
      <c r="L82" s="3484">
        <v>80</v>
      </c>
      <c r="M82" s="3484">
        <v>70</v>
      </c>
      <c r="N82" s="3456">
        <v>76</v>
      </c>
      <c r="O82" s="3456">
        <v>82</v>
      </c>
      <c r="P82" s="3456">
        <v>68</v>
      </c>
      <c r="Q82" s="3456"/>
      <c r="R82" s="1533">
        <f t="shared" si="23"/>
        <v>0</v>
      </c>
      <c r="S82" s="3447"/>
      <c r="T82" s="3448"/>
      <c r="U82" s="3438">
        <v>420</v>
      </c>
      <c r="V82" s="3439">
        <v>40</v>
      </c>
      <c r="W82" s="1073">
        <f t="shared" si="24"/>
        <v>460</v>
      </c>
      <c r="X82" s="3451"/>
      <c r="Y82" s="3467"/>
      <c r="Z82" s="3449"/>
      <c r="AA82" s="3450">
        <v>68</v>
      </c>
      <c r="AB82" s="3451"/>
      <c r="AC82" s="3452">
        <f>'General TPUM'!R81</f>
        <v>1</v>
      </c>
      <c r="AD82" s="3453">
        <f>'General TPUM'!S81</f>
        <v>0</v>
      </c>
      <c r="AE82" s="2322" t="str">
        <f>'General TPUM'!T81</f>
        <v>-</v>
      </c>
      <c r="AF82" s="2302">
        <f t="shared" ref="AF82:AF104" si="36">S82+T82</f>
        <v>0</v>
      </c>
      <c r="AG82" s="1500">
        <f t="shared" si="31"/>
        <v>460</v>
      </c>
      <c r="AH82" s="1500"/>
      <c r="AI82" s="2301"/>
      <c r="AJ82" s="2302">
        <f t="shared" si="32"/>
        <v>0</v>
      </c>
      <c r="AK82" s="2301">
        <f t="shared" si="33"/>
        <v>68</v>
      </c>
      <c r="AL82" s="2303">
        <f t="shared" si="34"/>
        <v>460</v>
      </c>
      <c r="AM82" s="1074"/>
      <c r="AP82" s="441"/>
      <c r="AT82" s="1075">
        <f>'Staff TPUM'!B81</f>
        <v>8</v>
      </c>
    </row>
    <row r="83" spans="1:47" s="1075" customFormat="1" ht="15" customHeight="1">
      <c r="A83" s="1075" t="s">
        <v>762</v>
      </c>
      <c r="B83" s="3323" t="s">
        <v>611</v>
      </c>
      <c r="C83" s="3444"/>
      <c r="D83" s="3468">
        <v>62</v>
      </c>
      <c r="E83" s="3468">
        <v>81</v>
      </c>
      <c r="F83" s="3468">
        <v>85</v>
      </c>
      <c r="G83" s="3468">
        <v>86</v>
      </c>
      <c r="H83" s="3468">
        <v>87</v>
      </c>
      <c r="I83" s="3468">
        <v>86</v>
      </c>
      <c r="J83" s="3468">
        <v>92</v>
      </c>
      <c r="K83" s="3456">
        <v>87</v>
      </c>
      <c r="L83" s="3456">
        <v>82</v>
      </c>
      <c r="M83" s="3456">
        <v>70</v>
      </c>
      <c r="N83" s="3456"/>
      <c r="O83" s="3456"/>
      <c r="P83" s="3456"/>
      <c r="Q83" s="3456"/>
      <c r="R83" s="1533">
        <f t="shared" si="23"/>
        <v>0</v>
      </c>
      <c r="S83" s="3447">
        <v>440</v>
      </c>
      <c r="T83" s="3448">
        <v>139</v>
      </c>
      <c r="U83" s="3485">
        <v>189</v>
      </c>
      <c r="V83" s="3486">
        <v>50</v>
      </c>
      <c r="W83" s="1073">
        <f t="shared" si="24"/>
        <v>818</v>
      </c>
      <c r="X83" s="3451"/>
      <c r="Y83" s="3467"/>
      <c r="Z83" s="3487">
        <v>92</v>
      </c>
      <c r="AA83" s="3488">
        <v>70</v>
      </c>
      <c r="AB83" s="3489"/>
      <c r="AC83" s="3452" t="str">
        <f>'General TPUM'!R82</f>
        <v>-</v>
      </c>
      <c r="AD83" s="3453" t="str">
        <f>'General TPUM'!S82</f>
        <v>-</v>
      </c>
      <c r="AE83" s="2322">
        <f>'General TPUM'!T82</f>
        <v>1</v>
      </c>
      <c r="AF83" s="2302">
        <f t="shared" si="36"/>
        <v>579</v>
      </c>
      <c r="AG83" s="1500">
        <f t="shared" si="31"/>
        <v>239</v>
      </c>
      <c r="AH83" s="1500"/>
      <c r="AI83" s="2301"/>
      <c r="AJ83" s="2302">
        <f t="shared" si="32"/>
        <v>92</v>
      </c>
      <c r="AK83" s="2301">
        <f t="shared" si="33"/>
        <v>70</v>
      </c>
      <c r="AL83" s="2303">
        <f t="shared" si="34"/>
        <v>818</v>
      </c>
      <c r="AM83" s="1074"/>
      <c r="AP83" s="441"/>
      <c r="AS83" s="1075">
        <f>'Staff TPUM'!C80</f>
        <v>24</v>
      </c>
      <c r="AT83" s="1075">
        <f>'Staff TPUM'!B82</f>
        <v>16</v>
      </c>
    </row>
    <row r="84" spans="1:47" s="1075" customFormat="1" ht="15" customHeight="1">
      <c r="A84" s="1075" t="s">
        <v>612</v>
      </c>
      <c r="B84" s="3323" t="str">
        <f>'General TPUM'!B83</f>
        <v>Kwailabesi Adventist Primary School</v>
      </c>
      <c r="C84" s="3444"/>
      <c r="D84" s="3468">
        <v>24</v>
      </c>
      <c r="E84" s="3468">
        <v>20</v>
      </c>
      <c r="F84" s="3468">
        <v>24</v>
      </c>
      <c r="G84" s="3468">
        <v>23</v>
      </c>
      <c r="H84" s="3468">
        <v>21</v>
      </c>
      <c r="I84" s="3468">
        <v>12</v>
      </c>
      <c r="J84" s="3468">
        <v>19</v>
      </c>
      <c r="K84" s="3456"/>
      <c r="L84" s="3456"/>
      <c r="M84" s="3456"/>
      <c r="N84" s="3456"/>
      <c r="O84" s="3456"/>
      <c r="P84" s="3456"/>
      <c r="Q84" s="3456"/>
      <c r="R84" s="1533">
        <f t="shared" si="23"/>
        <v>0</v>
      </c>
      <c r="S84" s="3447">
        <v>46</v>
      </c>
      <c r="T84" s="3448">
        <v>97</v>
      </c>
      <c r="U84" s="3485"/>
      <c r="V84" s="3486"/>
      <c r="W84" s="1073">
        <f t="shared" si="24"/>
        <v>143</v>
      </c>
      <c r="X84" s="3451"/>
      <c r="Y84" s="3467"/>
      <c r="Z84" s="3490">
        <v>19</v>
      </c>
      <c r="AA84" s="3491"/>
      <c r="AB84" s="3489"/>
      <c r="AC84" s="3452">
        <f>'General TPUM'!R83</f>
        <v>1</v>
      </c>
      <c r="AD84" s="3453">
        <f>'General TPUM'!S83</f>
        <v>0</v>
      </c>
      <c r="AE84" s="2322" t="str">
        <f>'General TPUM'!T83</f>
        <v>-</v>
      </c>
      <c r="AF84" s="2302">
        <f t="shared" si="36"/>
        <v>143</v>
      </c>
      <c r="AG84" s="1500">
        <f t="shared" si="31"/>
        <v>0</v>
      </c>
      <c r="AH84" s="1500"/>
      <c r="AI84" s="2301"/>
      <c r="AJ84" s="2302">
        <f t="shared" si="32"/>
        <v>19</v>
      </c>
      <c r="AK84" s="2301">
        <f t="shared" si="33"/>
        <v>0</v>
      </c>
      <c r="AL84" s="2303">
        <f t="shared" si="34"/>
        <v>143</v>
      </c>
      <c r="AM84" s="1074"/>
      <c r="AP84" s="441"/>
      <c r="AS84" s="1075">
        <f>'Staff TPUM'!C81</f>
        <v>0</v>
      </c>
      <c r="AT84" s="1075">
        <f>'Staff TPUM'!B83</f>
        <v>7</v>
      </c>
    </row>
    <row r="85" spans="1:47" s="1075" customFormat="1" ht="15" customHeight="1">
      <c r="A85" s="1075" t="s">
        <v>613</v>
      </c>
      <c r="B85" s="3323" t="str">
        <f>'General TPUM'!B84</f>
        <v>Kwarifau Adventist Primary School</v>
      </c>
      <c r="C85" s="3444">
        <v>20</v>
      </c>
      <c r="D85" s="3445">
        <v>23</v>
      </c>
      <c r="E85" s="3445">
        <v>9</v>
      </c>
      <c r="F85" s="3445">
        <v>5</v>
      </c>
      <c r="G85" s="3445">
        <v>11</v>
      </c>
      <c r="H85" s="3445">
        <v>6</v>
      </c>
      <c r="I85" s="3445">
        <v>8</v>
      </c>
      <c r="J85" s="3445">
        <v>6</v>
      </c>
      <c r="K85" s="3456"/>
      <c r="L85" s="3456"/>
      <c r="M85" s="3456"/>
      <c r="N85" s="3456"/>
      <c r="O85" s="3456"/>
      <c r="P85" s="3456"/>
      <c r="Q85" s="3456"/>
      <c r="R85" s="1533">
        <f t="shared" si="23"/>
        <v>0</v>
      </c>
      <c r="S85" s="3447">
        <v>43</v>
      </c>
      <c r="T85" s="3448">
        <v>45</v>
      </c>
      <c r="U85" s="3438"/>
      <c r="V85" s="3439"/>
      <c r="W85" s="1073">
        <f t="shared" si="24"/>
        <v>88</v>
      </c>
      <c r="X85" s="3451"/>
      <c r="Y85" s="3467"/>
      <c r="Z85" s="3490">
        <v>6</v>
      </c>
      <c r="AA85" s="3491"/>
      <c r="AB85" s="3489"/>
      <c r="AC85" s="3452">
        <f>'General TPUM'!R84</f>
        <v>1</v>
      </c>
      <c r="AD85" s="3453">
        <f>'General TPUM'!S84</f>
        <v>0</v>
      </c>
      <c r="AE85" s="2322" t="str">
        <f>'General TPUM'!T84</f>
        <v>-</v>
      </c>
      <c r="AF85" s="2302">
        <f t="shared" si="36"/>
        <v>88</v>
      </c>
      <c r="AG85" s="1500">
        <f t="shared" si="31"/>
        <v>0</v>
      </c>
      <c r="AH85" s="1500"/>
      <c r="AI85" s="2301"/>
      <c r="AJ85" s="2302">
        <f t="shared" si="32"/>
        <v>6</v>
      </c>
      <c r="AK85" s="2301">
        <f t="shared" si="33"/>
        <v>0</v>
      </c>
      <c r="AL85" s="2303">
        <f t="shared" si="34"/>
        <v>88</v>
      </c>
      <c r="AM85" s="1074"/>
      <c r="AP85" s="441"/>
      <c r="AS85" s="1075">
        <f>'Staff TPUM'!C82</f>
        <v>5</v>
      </c>
      <c r="AT85" s="1075">
        <f>'Staff TPUM'!B84</f>
        <v>4</v>
      </c>
    </row>
    <row r="86" spans="1:47" s="1075" customFormat="1" ht="15" customHeight="1">
      <c r="A86" s="1075" t="s">
        <v>614</v>
      </c>
      <c r="B86" s="3323" t="str">
        <f>'General TPUM'!B85</f>
        <v>Lokuru Adventist Primary School (Ext Baniata)</v>
      </c>
      <c r="C86" s="3444"/>
      <c r="D86" s="3468">
        <v>50</v>
      </c>
      <c r="E86" s="3468">
        <v>40</v>
      </c>
      <c r="F86" s="3468">
        <v>30</v>
      </c>
      <c r="G86" s="3468">
        <v>22</v>
      </c>
      <c r="H86" s="3468">
        <v>30</v>
      </c>
      <c r="I86" s="3468">
        <v>28</v>
      </c>
      <c r="J86" s="3468">
        <v>20</v>
      </c>
      <c r="K86" s="3456"/>
      <c r="L86" s="3456"/>
      <c r="M86" s="3456"/>
      <c r="N86" s="3456"/>
      <c r="O86" s="3456"/>
      <c r="P86" s="3456"/>
      <c r="Q86" s="3456"/>
      <c r="R86" s="1533">
        <f t="shared" si="23"/>
        <v>0</v>
      </c>
      <c r="S86" s="3447">
        <v>200</v>
      </c>
      <c r="T86" s="3448">
        <v>20</v>
      </c>
      <c r="U86" s="3438"/>
      <c r="V86" s="3439"/>
      <c r="W86" s="1073">
        <f t="shared" si="24"/>
        <v>220</v>
      </c>
      <c r="X86" s="3451"/>
      <c r="Y86" s="3467"/>
      <c r="Z86" s="3490">
        <v>20</v>
      </c>
      <c r="AA86" s="3491"/>
      <c r="AB86" s="3489"/>
      <c r="AC86" s="3452">
        <f>'General TPUM'!R85</f>
        <v>1</v>
      </c>
      <c r="AD86" s="3453">
        <f>'General TPUM'!S85</f>
        <v>0</v>
      </c>
      <c r="AE86" s="2322" t="str">
        <f>'General TPUM'!T85</f>
        <v>-</v>
      </c>
      <c r="AF86" s="2302">
        <f t="shared" si="36"/>
        <v>220</v>
      </c>
      <c r="AG86" s="1500">
        <f t="shared" si="31"/>
        <v>0</v>
      </c>
      <c r="AH86" s="1500"/>
      <c r="AI86" s="2301"/>
      <c r="AJ86" s="2302">
        <f t="shared" si="32"/>
        <v>20</v>
      </c>
      <c r="AK86" s="2301">
        <f t="shared" si="33"/>
        <v>0</v>
      </c>
      <c r="AL86" s="2303">
        <f t="shared" si="34"/>
        <v>220</v>
      </c>
      <c r="AM86" s="1074"/>
      <c r="AP86" s="441"/>
      <c r="AS86" s="1075">
        <f>'Staff TPUM'!C83</f>
        <v>0</v>
      </c>
      <c r="AT86" s="1075">
        <f>'Staff TPUM'!B85</f>
        <v>10</v>
      </c>
    </row>
    <row r="87" spans="1:47" s="1075" customFormat="1" ht="15" customHeight="1">
      <c r="A87" s="1075" t="s">
        <v>763</v>
      </c>
      <c r="B87" s="3323" t="s">
        <v>616</v>
      </c>
      <c r="C87" s="3444"/>
      <c r="D87" s="3468">
        <v>30</v>
      </c>
      <c r="E87" s="3468">
        <v>28</v>
      </c>
      <c r="F87" s="3468">
        <v>22</v>
      </c>
      <c r="G87" s="3468">
        <v>20</v>
      </c>
      <c r="H87" s="3468">
        <v>15</v>
      </c>
      <c r="I87" s="3468">
        <v>20</v>
      </c>
      <c r="J87" s="3468">
        <v>16</v>
      </c>
      <c r="K87" s="3456">
        <v>25</v>
      </c>
      <c r="L87" s="3456">
        <v>20</v>
      </c>
      <c r="M87" s="3456">
        <v>30</v>
      </c>
      <c r="N87" s="3456"/>
      <c r="O87" s="3456"/>
      <c r="P87" s="3456"/>
      <c r="Q87" s="3456"/>
      <c r="R87" s="1533">
        <f t="shared" si="23"/>
        <v>0</v>
      </c>
      <c r="S87" s="3447">
        <v>120</v>
      </c>
      <c r="T87" s="3448">
        <v>31</v>
      </c>
      <c r="U87" s="3438">
        <v>30</v>
      </c>
      <c r="V87" s="3439">
        <v>45</v>
      </c>
      <c r="W87" s="1073">
        <f t="shared" si="24"/>
        <v>226</v>
      </c>
      <c r="X87" s="3451"/>
      <c r="Y87" s="3467"/>
      <c r="Z87" s="3490">
        <v>16</v>
      </c>
      <c r="AA87" s="3491">
        <v>30</v>
      </c>
      <c r="AB87" s="3489"/>
      <c r="AC87" s="3452" t="str">
        <f>'General TPUM'!R86</f>
        <v>-</v>
      </c>
      <c r="AD87" s="3453" t="str">
        <f>'General TPUM'!S86</f>
        <v>-</v>
      </c>
      <c r="AE87" s="2322">
        <f>'General TPUM'!T86</f>
        <v>1</v>
      </c>
      <c r="AF87" s="2302">
        <f t="shared" si="36"/>
        <v>151</v>
      </c>
      <c r="AG87" s="1500">
        <f t="shared" si="31"/>
        <v>75</v>
      </c>
      <c r="AH87" s="1500"/>
      <c r="AI87" s="2301"/>
      <c r="AJ87" s="2302">
        <f t="shared" si="32"/>
        <v>16</v>
      </c>
      <c r="AK87" s="2301">
        <f t="shared" si="33"/>
        <v>30</v>
      </c>
      <c r="AL87" s="2303">
        <f t="shared" si="34"/>
        <v>226</v>
      </c>
      <c r="AM87" s="1074"/>
      <c r="AP87" s="441"/>
      <c r="AS87" s="1075">
        <f>'Staff TPUM'!C84</f>
        <v>0</v>
      </c>
      <c r="AT87" s="1075">
        <f>'Staff TPUM'!B86</f>
        <v>8</v>
      </c>
    </row>
    <row r="88" spans="1:47" s="1075" customFormat="1" ht="15" customHeight="1">
      <c r="A88" s="1075" t="s">
        <v>617</v>
      </c>
      <c r="B88" s="3323" t="str">
        <f>'General TPUM'!B87</f>
        <v>Manafaeni Adventist Primary School</v>
      </c>
      <c r="C88" s="3444">
        <v>36</v>
      </c>
      <c r="D88" s="3445">
        <v>21</v>
      </c>
      <c r="E88" s="3445">
        <v>27</v>
      </c>
      <c r="F88" s="3445">
        <v>15</v>
      </c>
      <c r="G88" s="3445">
        <v>21</v>
      </c>
      <c r="H88" s="3445">
        <v>18</v>
      </c>
      <c r="I88" s="3445">
        <v>19</v>
      </c>
      <c r="J88" s="3445">
        <v>16</v>
      </c>
      <c r="K88" s="3456"/>
      <c r="L88" s="3456"/>
      <c r="M88" s="3456"/>
      <c r="N88" s="3456"/>
      <c r="O88" s="3456"/>
      <c r="P88" s="3456"/>
      <c r="Q88" s="3456"/>
      <c r="R88" s="1533">
        <f t="shared" si="23"/>
        <v>0</v>
      </c>
      <c r="S88" s="3447">
        <v>14</v>
      </c>
      <c r="T88" s="3448">
        <v>159</v>
      </c>
      <c r="U88" s="3438"/>
      <c r="V88" s="3439"/>
      <c r="W88" s="1073">
        <f t="shared" si="24"/>
        <v>173</v>
      </c>
      <c r="X88" s="3451"/>
      <c r="Y88" s="3467"/>
      <c r="Z88" s="3490">
        <v>16</v>
      </c>
      <c r="AA88" s="3491"/>
      <c r="AB88" s="3489"/>
      <c r="AC88" s="3452">
        <f>'General TPUM'!R87</f>
        <v>1</v>
      </c>
      <c r="AD88" s="3453">
        <f>'General TPUM'!S87</f>
        <v>0</v>
      </c>
      <c r="AE88" s="2322" t="str">
        <f>'General TPUM'!T87</f>
        <v>-</v>
      </c>
      <c r="AF88" s="2302">
        <f t="shared" si="36"/>
        <v>173</v>
      </c>
      <c r="AG88" s="1500">
        <f t="shared" si="31"/>
        <v>0</v>
      </c>
      <c r="AH88" s="1500"/>
      <c r="AI88" s="2301"/>
      <c r="AJ88" s="2302">
        <f t="shared" si="32"/>
        <v>16</v>
      </c>
      <c r="AK88" s="2301">
        <f t="shared" si="33"/>
        <v>0</v>
      </c>
      <c r="AL88" s="2303">
        <f t="shared" si="34"/>
        <v>173</v>
      </c>
      <c r="AM88" s="1074"/>
      <c r="AP88" s="441"/>
      <c r="AS88" s="1075">
        <f>'Staff TPUM'!C85</f>
        <v>0</v>
      </c>
      <c r="AT88" s="1075">
        <f>'Staff TPUM'!B87</f>
        <v>7</v>
      </c>
    </row>
    <row r="89" spans="1:47" s="1075" customFormat="1" ht="15" customHeight="1">
      <c r="A89" s="1075" t="s">
        <v>618</v>
      </c>
      <c r="B89" s="3469" t="s">
        <v>764</v>
      </c>
      <c r="C89" s="3444">
        <v>6</v>
      </c>
      <c r="D89" s="3445">
        <v>8</v>
      </c>
      <c r="E89" s="3445">
        <v>7</v>
      </c>
      <c r="F89" s="3445">
        <v>5</v>
      </c>
      <c r="G89" s="3445">
        <v>10</v>
      </c>
      <c r="H89" s="3445">
        <v>8</v>
      </c>
      <c r="I89" s="3445">
        <v>6</v>
      </c>
      <c r="J89" s="3471">
        <v>8</v>
      </c>
      <c r="K89" s="3456"/>
      <c r="L89" s="3456"/>
      <c r="M89" s="3456"/>
      <c r="N89" s="3456"/>
      <c r="O89" s="3456"/>
      <c r="P89" s="3456"/>
      <c r="Q89" s="3456"/>
      <c r="R89" s="1533">
        <f t="shared" si="23"/>
        <v>0</v>
      </c>
      <c r="S89" s="3447">
        <v>23</v>
      </c>
      <c r="T89" s="3448">
        <f>54-19</f>
        <v>35</v>
      </c>
      <c r="U89" s="3438"/>
      <c r="V89" s="3439"/>
      <c r="W89" s="1073">
        <f t="shared" si="24"/>
        <v>58</v>
      </c>
      <c r="X89" s="3451"/>
      <c r="Y89" s="3467"/>
      <c r="Z89" s="3490">
        <v>8</v>
      </c>
      <c r="AA89" s="3491"/>
      <c r="AB89" s="3489"/>
      <c r="AC89" s="3452">
        <f>'General TPUM'!R88</f>
        <v>1</v>
      </c>
      <c r="AD89" s="3453">
        <f>'General TPUM'!S88</f>
        <v>0</v>
      </c>
      <c r="AE89" s="2322" t="str">
        <f>'General TPUM'!T88</f>
        <v>-</v>
      </c>
      <c r="AF89" s="2302">
        <f t="shared" si="36"/>
        <v>58</v>
      </c>
      <c r="AG89" s="1500">
        <f t="shared" si="31"/>
        <v>0</v>
      </c>
      <c r="AH89" s="1500"/>
      <c r="AI89" s="2301"/>
      <c r="AJ89" s="2302">
        <f t="shared" si="32"/>
        <v>8</v>
      </c>
      <c r="AK89" s="2301">
        <f t="shared" si="33"/>
        <v>0</v>
      </c>
      <c r="AL89" s="2303">
        <f t="shared" si="34"/>
        <v>58</v>
      </c>
      <c r="AM89" s="1074"/>
      <c r="AP89" s="441"/>
      <c r="AS89" s="1075">
        <f>'Staff TPUM'!C86</f>
        <v>5</v>
      </c>
      <c r="AT89" s="1075">
        <f>'Staff TPUM'!B88</f>
        <v>3</v>
      </c>
      <c r="AU89" s="1075">
        <f>'Staff TPUM'!C88</f>
        <v>0</v>
      </c>
    </row>
    <row r="90" spans="1:47" s="1075" customFormat="1" ht="15" customHeight="1">
      <c r="A90" s="1075" t="s">
        <v>619</v>
      </c>
      <c r="B90" s="3469" t="str">
        <f>'General TPUM'!B89</f>
        <v>Mase Adventist Primary School</v>
      </c>
      <c r="C90" s="3444"/>
      <c r="D90" s="3445">
        <v>17</v>
      </c>
      <c r="E90" s="3445">
        <v>11</v>
      </c>
      <c r="F90" s="3445">
        <v>8</v>
      </c>
      <c r="G90" s="3445">
        <v>21</v>
      </c>
      <c r="H90" s="3445">
        <v>17</v>
      </c>
      <c r="I90" s="3445">
        <v>15</v>
      </c>
      <c r="J90" s="3445">
        <v>8</v>
      </c>
      <c r="K90" s="3456"/>
      <c r="L90" s="3456"/>
      <c r="M90" s="3456"/>
      <c r="N90" s="3456"/>
      <c r="O90" s="3456"/>
      <c r="P90" s="3456"/>
      <c r="Q90" s="3456"/>
      <c r="R90" s="1533">
        <f t="shared" si="23"/>
        <v>0</v>
      </c>
      <c r="S90" s="3447">
        <v>97</v>
      </c>
      <c r="T90" s="3448">
        <v>0</v>
      </c>
      <c r="U90" s="3438"/>
      <c r="V90" s="3439"/>
      <c r="W90" s="1073">
        <f t="shared" si="24"/>
        <v>97</v>
      </c>
      <c r="X90" s="3451"/>
      <c r="Y90" s="3467"/>
      <c r="Z90" s="3490">
        <v>8</v>
      </c>
      <c r="AA90" s="3491"/>
      <c r="AB90" s="3489"/>
      <c r="AC90" s="3452">
        <f>'General TPUM'!R89</f>
        <v>1</v>
      </c>
      <c r="AD90" s="3453">
        <f>'General TPUM'!S89</f>
        <v>0</v>
      </c>
      <c r="AE90" s="2322" t="str">
        <f>'General TPUM'!T89</f>
        <v>-</v>
      </c>
      <c r="AF90" s="2302">
        <f t="shared" si="36"/>
        <v>97</v>
      </c>
      <c r="AG90" s="1500">
        <f t="shared" si="31"/>
        <v>0</v>
      </c>
      <c r="AH90" s="1500"/>
      <c r="AI90" s="2301"/>
      <c r="AJ90" s="2302">
        <f t="shared" si="32"/>
        <v>8</v>
      </c>
      <c r="AK90" s="2301">
        <f t="shared" si="33"/>
        <v>0</v>
      </c>
      <c r="AL90" s="2303">
        <f t="shared" si="34"/>
        <v>97</v>
      </c>
      <c r="AM90" s="1074"/>
      <c r="AP90" s="441"/>
      <c r="AS90" s="1075">
        <f>'Staff TPUM'!C87</f>
        <v>0</v>
      </c>
      <c r="AT90" s="1075">
        <f>'Staff TPUM'!B89</f>
        <v>5</v>
      </c>
      <c r="AU90" s="1075">
        <f>'Staff TPUM'!C89</f>
        <v>0</v>
      </c>
    </row>
    <row r="91" spans="1:47" s="1075" customFormat="1" ht="15" customHeight="1">
      <c r="A91" s="1075" t="s">
        <v>620</v>
      </c>
      <c r="B91" s="3323" t="str">
        <f>'General TPUM'!B90</f>
        <v>Mataga Adventist Primary School</v>
      </c>
      <c r="C91" s="3444"/>
      <c r="D91" s="3445"/>
      <c r="E91" s="3468"/>
      <c r="F91" s="3468"/>
      <c r="G91" s="3468"/>
      <c r="H91" s="3468"/>
      <c r="I91" s="3468"/>
      <c r="J91" s="3468"/>
      <c r="K91" s="3456"/>
      <c r="L91" s="3456"/>
      <c r="M91" s="3456"/>
      <c r="N91" s="3456"/>
      <c r="O91" s="3456"/>
      <c r="P91" s="3456"/>
      <c r="Q91" s="3456"/>
      <c r="R91" s="1533">
        <f t="shared" si="23"/>
        <v>0</v>
      </c>
      <c r="S91" s="3447"/>
      <c r="T91" s="3448"/>
      <c r="U91" s="3438"/>
      <c r="V91" s="3439"/>
      <c r="W91" s="1073">
        <f t="shared" si="24"/>
        <v>0</v>
      </c>
      <c r="X91" s="3451"/>
      <c r="Y91" s="3467"/>
      <c r="Z91" s="3490"/>
      <c r="AA91" s="3491"/>
      <c r="AB91" s="3489"/>
      <c r="AC91" s="3452">
        <f>'General TPUM'!R90</f>
        <v>1</v>
      </c>
      <c r="AD91" s="3453">
        <f>'General TPUM'!S90</f>
        <v>0</v>
      </c>
      <c r="AE91" s="2322" t="str">
        <f>'General TPUM'!T90</f>
        <v>-</v>
      </c>
      <c r="AF91" s="2302">
        <f t="shared" si="36"/>
        <v>0</v>
      </c>
      <c r="AG91" s="1500">
        <f t="shared" si="31"/>
        <v>0</v>
      </c>
      <c r="AH91" s="1500"/>
      <c r="AI91" s="2301"/>
      <c r="AJ91" s="2302">
        <f t="shared" si="32"/>
        <v>0</v>
      </c>
      <c r="AK91" s="2301">
        <f t="shared" si="33"/>
        <v>0</v>
      </c>
      <c r="AL91" s="2303">
        <f t="shared" si="34"/>
        <v>0</v>
      </c>
      <c r="AM91" s="1074"/>
      <c r="AP91" s="441"/>
      <c r="AS91" s="1075">
        <f>'Staff TPUM'!C88</f>
        <v>0</v>
      </c>
      <c r="AT91" s="1075">
        <f>'Staff TPUM'!B90</f>
        <v>3</v>
      </c>
      <c r="AU91" s="1075">
        <f>'Staff TPUM'!C90</f>
        <v>0</v>
      </c>
    </row>
    <row r="92" spans="1:47" s="1075" customFormat="1" ht="15" customHeight="1">
      <c r="A92" s="1075" t="s">
        <v>621</v>
      </c>
      <c r="B92" s="3323" t="str">
        <f>'General TPUM'!B91</f>
        <v>Mataiho Adventist Primary School</v>
      </c>
      <c r="C92" s="3445"/>
      <c r="D92" s="3445"/>
      <c r="E92" s="3445">
        <v>14</v>
      </c>
      <c r="F92" s="3445">
        <v>4</v>
      </c>
      <c r="G92" s="3445">
        <v>5</v>
      </c>
      <c r="H92" s="3445">
        <v>10</v>
      </c>
      <c r="I92" s="3445">
        <v>3</v>
      </c>
      <c r="J92" s="3445">
        <v>4</v>
      </c>
      <c r="K92" s="3456"/>
      <c r="L92" s="3456"/>
      <c r="M92" s="3456"/>
      <c r="N92" s="3456"/>
      <c r="O92" s="3456"/>
      <c r="P92" s="3456"/>
      <c r="Q92" s="3456"/>
      <c r="R92" s="1533">
        <f t="shared" si="23"/>
        <v>0</v>
      </c>
      <c r="S92" s="3447">
        <v>32</v>
      </c>
      <c r="T92" s="3448">
        <v>8</v>
      </c>
      <c r="U92" s="3438"/>
      <c r="V92" s="3439"/>
      <c r="W92" s="1073">
        <f t="shared" si="24"/>
        <v>40</v>
      </c>
      <c r="X92" s="3451"/>
      <c r="Y92" s="3467"/>
      <c r="Z92" s="3490">
        <v>4</v>
      </c>
      <c r="AA92" s="3491"/>
      <c r="AB92" s="3489"/>
      <c r="AC92" s="3452">
        <f>'General TPUM'!R91</f>
        <v>1</v>
      </c>
      <c r="AD92" s="3453">
        <f>'General TPUM'!S91</f>
        <v>0</v>
      </c>
      <c r="AE92" s="2322" t="str">
        <f>'General TPUM'!T91</f>
        <v>-</v>
      </c>
      <c r="AF92" s="2302">
        <f t="shared" si="36"/>
        <v>40</v>
      </c>
      <c r="AG92" s="1500">
        <f t="shared" si="31"/>
        <v>0</v>
      </c>
      <c r="AH92" s="1500"/>
      <c r="AI92" s="2301"/>
      <c r="AJ92" s="2302">
        <f t="shared" si="32"/>
        <v>4</v>
      </c>
      <c r="AK92" s="2301">
        <f t="shared" si="33"/>
        <v>0</v>
      </c>
      <c r="AL92" s="2303">
        <f t="shared" si="34"/>
        <v>40</v>
      </c>
      <c r="AM92" s="1074"/>
      <c r="AP92" s="441"/>
      <c r="AS92" s="1075">
        <f>'Staff TPUM'!C89</f>
        <v>0</v>
      </c>
      <c r="AT92" s="1075">
        <f>'Staff TPUM'!B91</f>
        <v>5</v>
      </c>
      <c r="AU92" s="1075">
        <f>'Staff TPUM'!C91</f>
        <v>0</v>
      </c>
    </row>
    <row r="93" spans="1:47" s="1075" customFormat="1" ht="15" customHeight="1">
      <c r="A93" s="1075" t="s">
        <v>623</v>
      </c>
      <c r="B93" s="3323" t="str">
        <f>'General TPUM'!B92</f>
        <v>Mendina Adventist Primary School</v>
      </c>
      <c r="C93" s="3445">
        <v>30</v>
      </c>
      <c r="D93" s="3445">
        <v>29</v>
      </c>
      <c r="E93" s="3445">
        <v>28</v>
      </c>
      <c r="F93" s="3445">
        <v>19</v>
      </c>
      <c r="G93" s="3445">
        <v>21</v>
      </c>
      <c r="H93" s="3445">
        <v>21</v>
      </c>
      <c r="I93" s="3445">
        <v>15</v>
      </c>
      <c r="J93" s="3445">
        <v>18</v>
      </c>
      <c r="K93" s="3456"/>
      <c r="L93" s="3456"/>
      <c r="M93" s="3456"/>
      <c r="N93" s="3456"/>
      <c r="O93" s="3456"/>
      <c r="P93" s="3456"/>
      <c r="Q93" s="3456"/>
      <c r="R93" s="1533">
        <f t="shared" si="23"/>
        <v>0</v>
      </c>
      <c r="S93" s="3447">
        <v>150</v>
      </c>
      <c r="T93" s="3448">
        <v>31</v>
      </c>
      <c r="U93" s="3438"/>
      <c r="V93" s="3439"/>
      <c r="W93" s="1073">
        <f t="shared" si="24"/>
        <v>181</v>
      </c>
      <c r="X93" s="3451"/>
      <c r="Y93" s="3467"/>
      <c r="Z93" s="3490">
        <v>18</v>
      </c>
      <c r="AA93" s="3491"/>
      <c r="AB93" s="3489"/>
      <c r="AC93" s="3452">
        <f>'General TPUM'!R92</f>
        <v>1</v>
      </c>
      <c r="AD93" s="3453">
        <f>'General TPUM'!S92</f>
        <v>0</v>
      </c>
      <c r="AE93" s="2322" t="str">
        <f>'General TPUM'!T92</f>
        <v>-</v>
      </c>
      <c r="AF93" s="2302">
        <f t="shared" si="36"/>
        <v>181</v>
      </c>
      <c r="AG93" s="1500">
        <f t="shared" si="31"/>
        <v>0</v>
      </c>
      <c r="AH93" s="1500"/>
      <c r="AI93" s="2301"/>
      <c r="AJ93" s="2302">
        <f t="shared" si="32"/>
        <v>18</v>
      </c>
      <c r="AK93" s="2301">
        <f t="shared" si="33"/>
        <v>0</v>
      </c>
      <c r="AL93" s="2303">
        <f t="shared" si="34"/>
        <v>181</v>
      </c>
      <c r="AM93" s="1074"/>
      <c r="AP93" s="441"/>
      <c r="AS93" s="1075">
        <f>'Staff TPUM'!C90</f>
        <v>0</v>
      </c>
      <c r="AT93" s="1075">
        <f>'Staff TPUM'!B92</f>
        <v>6</v>
      </c>
      <c r="AU93" s="1075">
        <f>'Staff TPUM'!C92</f>
        <v>0</v>
      </c>
    </row>
    <row r="94" spans="1:47" s="1075" customFormat="1" ht="15" customHeight="1">
      <c r="A94" s="1075" t="s">
        <v>624</v>
      </c>
      <c r="B94" s="3323" t="str">
        <f>'General TPUM'!B93</f>
        <v>Moah Adventist Primary School</v>
      </c>
      <c r="C94" s="3445"/>
      <c r="D94" s="3445">
        <v>26</v>
      </c>
      <c r="E94" s="3445">
        <v>11</v>
      </c>
      <c r="F94" s="3445">
        <v>9</v>
      </c>
      <c r="G94" s="3445">
        <v>8</v>
      </c>
      <c r="H94" s="3445">
        <v>5</v>
      </c>
      <c r="I94" s="3445">
        <v>6</v>
      </c>
      <c r="J94" s="3445">
        <v>9</v>
      </c>
      <c r="K94" s="3456"/>
      <c r="L94" s="3456"/>
      <c r="M94" s="3456"/>
      <c r="N94" s="3456"/>
      <c r="O94" s="3456"/>
      <c r="P94" s="3456"/>
      <c r="Q94" s="3456"/>
      <c r="R94" s="1533">
        <f t="shared" si="23"/>
        <v>0</v>
      </c>
      <c r="S94" s="3447">
        <v>74</v>
      </c>
      <c r="T94" s="3448">
        <v>0</v>
      </c>
      <c r="U94" s="3438"/>
      <c r="V94" s="3439"/>
      <c r="W94" s="1073">
        <f t="shared" si="24"/>
        <v>74</v>
      </c>
      <c r="X94" s="3451"/>
      <c r="Y94" s="3467"/>
      <c r="Z94" s="3490">
        <v>9</v>
      </c>
      <c r="AA94" s="3491"/>
      <c r="AB94" s="3489"/>
      <c r="AC94" s="3452">
        <f>'General TPUM'!R93</f>
        <v>1</v>
      </c>
      <c r="AD94" s="3453">
        <f>'General TPUM'!S93</f>
        <v>0</v>
      </c>
      <c r="AE94" s="2322" t="str">
        <f>'General TPUM'!T93</f>
        <v>-</v>
      </c>
      <c r="AF94" s="2302">
        <f t="shared" si="36"/>
        <v>74</v>
      </c>
      <c r="AG94" s="1500">
        <f t="shared" si="31"/>
        <v>0</v>
      </c>
      <c r="AH94" s="1500"/>
      <c r="AI94" s="2301"/>
      <c r="AJ94" s="2302">
        <f t="shared" si="32"/>
        <v>9</v>
      </c>
      <c r="AK94" s="2301">
        <f t="shared" si="33"/>
        <v>0</v>
      </c>
      <c r="AL94" s="2303">
        <f t="shared" si="34"/>
        <v>74</v>
      </c>
      <c r="AM94" s="1074"/>
      <c r="AP94" s="441"/>
      <c r="AS94" s="1075">
        <f>'Staff TPUM'!C91</f>
        <v>0</v>
      </c>
      <c r="AT94" s="1075">
        <f>'Staff TPUM'!B93</f>
        <v>7</v>
      </c>
      <c r="AU94" s="1075">
        <f>'Staff TPUM'!C93</f>
        <v>0</v>
      </c>
    </row>
    <row r="95" spans="1:47" s="1075" customFormat="1" ht="15" customHeight="1">
      <c r="A95" s="1075" t="s">
        <v>625</v>
      </c>
      <c r="B95" s="3323" t="str">
        <f>'General TPUM'!B94</f>
        <v>Mondo Adventist Primary School (Keigol)</v>
      </c>
      <c r="C95" s="3445"/>
      <c r="D95" s="3445">
        <v>9</v>
      </c>
      <c r="E95" s="3445">
        <v>7</v>
      </c>
      <c r="F95" s="3445">
        <v>6</v>
      </c>
      <c r="G95" s="3445">
        <v>4</v>
      </c>
      <c r="H95" s="3445">
        <v>5</v>
      </c>
      <c r="I95" s="3445">
        <v>4</v>
      </c>
      <c r="J95" s="3445">
        <v>5</v>
      </c>
      <c r="K95" s="3456"/>
      <c r="L95" s="3456"/>
      <c r="M95" s="3456"/>
      <c r="N95" s="3456"/>
      <c r="O95" s="3456"/>
      <c r="P95" s="3456"/>
      <c r="Q95" s="3456"/>
      <c r="R95" s="1533">
        <f t="shared" si="23"/>
        <v>0</v>
      </c>
      <c r="S95" s="3447">
        <v>30</v>
      </c>
      <c r="T95" s="3448">
        <v>10</v>
      </c>
      <c r="U95" s="3438"/>
      <c r="V95" s="3439"/>
      <c r="W95" s="1073">
        <f t="shared" si="24"/>
        <v>40</v>
      </c>
      <c r="X95" s="3451"/>
      <c r="Y95" s="3467"/>
      <c r="Z95" s="3490">
        <v>5</v>
      </c>
      <c r="AA95" s="3491"/>
      <c r="AB95" s="3489"/>
      <c r="AC95" s="3452">
        <f>'General TPUM'!R94</f>
        <v>1</v>
      </c>
      <c r="AD95" s="3453">
        <f>'General TPUM'!S94</f>
        <v>0</v>
      </c>
      <c r="AE95" s="2322" t="str">
        <f>'General TPUM'!T94</f>
        <v>-</v>
      </c>
      <c r="AF95" s="2302">
        <f t="shared" si="36"/>
        <v>40</v>
      </c>
      <c r="AG95" s="1500">
        <f t="shared" si="31"/>
        <v>0</v>
      </c>
      <c r="AH95" s="1500"/>
      <c r="AI95" s="2301"/>
      <c r="AJ95" s="2302">
        <f t="shared" si="32"/>
        <v>5</v>
      </c>
      <c r="AK95" s="2301">
        <f t="shared" si="33"/>
        <v>0</v>
      </c>
      <c r="AL95" s="2303">
        <f t="shared" si="34"/>
        <v>40</v>
      </c>
      <c r="AM95" s="1074"/>
      <c r="AP95" s="441"/>
      <c r="AS95" s="1075">
        <f>'Staff TPUM'!C92</f>
        <v>0</v>
      </c>
      <c r="AT95" s="1075">
        <f>'Staff TPUM'!B94</f>
        <v>4</v>
      </c>
      <c r="AU95" s="1075">
        <f>'Staff TPUM'!C94</f>
        <v>0</v>
      </c>
    </row>
    <row r="96" spans="1:47" s="1075" customFormat="1" ht="15" customHeight="1">
      <c r="B96" s="3323" t="str">
        <f>'General TPUM'!B95</f>
        <v>Mt Beata Primary School</v>
      </c>
      <c r="C96" s="3445">
        <v>16</v>
      </c>
      <c r="D96" s="3445">
        <v>30</v>
      </c>
      <c r="E96" s="3445">
        <v>15</v>
      </c>
      <c r="F96" s="3445">
        <v>22</v>
      </c>
      <c r="G96" s="3445">
        <v>18</v>
      </c>
      <c r="H96" s="3445">
        <v>9</v>
      </c>
      <c r="I96" s="3445">
        <v>12</v>
      </c>
      <c r="J96" s="3445">
        <v>9</v>
      </c>
      <c r="K96" s="3456"/>
      <c r="L96" s="3456"/>
      <c r="M96" s="3456"/>
      <c r="N96" s="3456"/>
      <c r="O96" s="3456"/>
      <c r="P96" s="3456"/>
      <c r="Q96" s="3456"/>
      <c r="R96" s="1533">
        <f t="shared" si="23"/>
        <v>0</v>
      </c>
      <c r="S96" s="3447">
        <v>21</v>
      </c>
      <c r="T96" s="3448">
        <v>110</v>
      </c>
      <c r="U96" s="3438"/>
      <c r="V96" s="3439"/>
      <c r="W96" s="1073">
        <f t="shared" si="24"/>
        <v>131</v>
      </c>
      <c r="X96" s="3451"/>
      <c r="Y96" s="3467"/>
      <c r="Z96" s="3490">
        <v>9</v>
      </c>
      <c r="AA96" s="3491"/>
      <c r="AB96" s="3489"/>
      <c r="AC96" s="3452"/>
      <c r="AD96" s="3453"/>
      <c r="AE96" s="2322"/>
      <c r="AF96" s="2302"/>
      <c r="AG96" s="1500"/>
      <c r="AH96" s="1500"/>
      <c r="AI96" s="2301"/>
      <c r="AJ96" s="2302"/>
      <c r="AK96" s="2301"/>
      <c r="AL96" s="2303"/>
      <c r="AM96" s="1074"/>
      <c r="AP96" s="441"/>
    </row>
    <row r="97" spans="1:47" s="1075" customFormat="1" ht="15" customHeight="1">
      <c r="A97" s="1075" t="s">
        <v>627</v>
      </c>
      <c r="B97" s="3323" t="str">
        <f>'General TPUM'!B96</f>
        <v>Naha Adventist Primary School (Exts Mt Beata and N.Z.Camp)</v>
      </c>
      <c r="C97" s="3445">
        <v>25</v>
      </c>
      <c r="D97" s="3445">
        <v>10</v>
      </c>
      <c r="E97" s="3445">
        <v>14</v>
      </c>
      <c r="F97" s="3445">
        <v>12</v>
      </c>
      <c r="G97" s="3445">
        <v>11</v>
      </c>
      <c r="H97" s="3445">
        <v>18</v>
      </c>
      <c r="I97" s="3445">
        <v>14</v>
      </c>
      <c r="J97" s="3445">
        <v>24</v>
      </c>
      <c r="K97" s="3456"/>
      <c r="L97" s="3456"/>
      <c r="M97" s="3456"/>
      <c r="N97" s="3456"/>
      <c r="O97" s="3456"/>
      <c r="P97" s="3456"/>
      <c r="Q97" s="3456"/>
      <c r="R97" s="1533">
        <f t="shared" si="23"/>
        <v>0</v>
      </c>
      <c r="S97" s="3447">
        <v>85</v>
      </c>
      <c r="T97" s="3448">
        <v>43</v>
      </c>
      <c r="U97" s="3438"/>
      <c r="V97" s="3439"/>
      <c r="W97" s="1073">
        <f t="shared" si="24"/>
        <v>128</v>
      </c>
      <c r="X97" s="3451"/>
      <c r="Y97" s="3467"/>
      <c r="Z97" s="3490">
        <v>24</v>
      </c>
      <c r="AA97" s="3491"/>
      <c r="AB97" s="3489"/>
      <c r="AC97" s="3452">
        <f>'General TPUM'!R96</f>
        <v>1</v>
      </c>
      <c r="AD97" s="3453">
        <f>'General TPUM'!S96</f>
        <v>0</v>
      </c>
      <c r="AE97" s="2322" t="str">
        <f>'General TPUM'!T96</f>
        <v>-</v>
      </c>
      <c r="AF97" s="2302">
        <f t="shared" si="36"/>
        <v>128</v>
      </c>
      <c r="AG97" s="1500">
        <f t="shared" si="31"/>
        <v>0</v>
      </c>
      <c r="AH97" s="1500"/>
      <c r="AI97" s="2301"/>
      <c r="AJ97" s="2302">
        <f t="shared" si="32"/>
        <v>24</v>
      </c>
      <c r="AK97" s="2301">
        <f t="shared" si="33"/>
        <v>0</v>
      </c>
      <c r="AL97" s="2303">
        <f t="shared" si="34"/>
        <v>128</v>
      </c>
      <c r="AM97" s="1074"/>
      <c r="AP97" s="441"/>
      <c r="AS97" s="1075">
        <f>'Staff TPUM'!C93</f>
        <v>0</v>
      </c>
      <c r="AT97" s="1075">
        <f>'Staff TPUM'!B96</f>
        <v>17</v>
      </c>
      <c r="AU97" s="1075">
        <f>'Staff TPUM'!C96</f>
        <v>0</v>
      </c>
    </row>
    <row r="98" spans="1:47" s="1075" customFormat="1" ht="15" customHeight="1">
      <c r="A98" s="1075" t="s">
        <v>628</v>
      </c>
      <c r="B98" s="3323" t="str">
        <f>'General TPUM'!B97</f>
        <v>Nalei Adventist Primary School</v>
      </c>
      <c r="C98" s="3445"/>
      <c r="D98" s="3468">
        <v>16</v>
      </c>
      <c r="E98" s="3468">
        <v>15</v>
      </c>
      <c r="F98" s="3468">
        <v>17</v>
      </c>
      <c r="G98" s="3468">
        <v>20</v>
      </c>
      <c r="H98" s="3468">
        <v>11</v>
      </c>
      <c r="I98" s="3468">
        <v>10</v>
      </c>
      <c r="J98" s="3454">
        <v>12</v>
      </c>
      <c r="K98" s="3456"/>
      <c r="L98" s="3456"/>
      <c r="M98" s="3456"/>
      <c r="N98" s="3456"/>
      <c r="O98" s="3456"/>
      <c r="P98" s="3456"/>
      <c r="Q98" s="3456"/>
      <c r="R98" s="1533">
        <f t="shared" si="23"/>
        <v>0</v>
      </c>
      <c r="S98" s="3447">
        <v>83</v>
      </c>
      <c r="T98" s="3448">
        <v>18</v>
      </c>
      <c r="U98" s="3438"/>
      <c r="V98" s="3439"/>
      <c r="W98" s="1073">
        <f t="shared" si="24"/>
        <v>101</v>
      </c>
      <c r="X98" s="3451"/>
      <c r="Y98" s="3467"/>
      <c r="Z98" s="3490">
        <v>24</v>
      </c>
      <c r="AA98" s="3491"/>
      <c r="AB98" s="3489"/>
      <c r="AC98" s="3452">
        <f>'General TPUM'!R97</f>
        <v>1</v>
      </c>
      <c r="AD98" s="3453">
        <f>'General TPUM'!S97</f>
        <v>0</v>
      </c>
      <c r="AE98" s="2322" t="str">
        <f>'General TPUM'!T97</f>
        <v>-</v>
      </c>
      <c r="AF98" s="2302">
        <f t="shared" si="36"/>
        <v>101</v>
      </c>
      <c r="AG98" s="1500">
        <f t="shared" si="31"/>
        <v>0</v>
      </c>
      <c r="AH98" s="1500"/>
      <c r="AI98" s="2301"/>
      <c r="AJ98" s="2302">
        <f t="shared" si="32"/>
        <v>24</v>
      </c>
      <c r="AK98" s="2301">
        <f t="shared" si="33"/>
        <v>0</v>
      </c>
      <c r="AL98" s="2303">
        <f t="shared" si="34"/>
        <v>101</v>
      </c>
      <c r="AM98" s="1074"/>
      <c r="AP98" s="441"/>
      <c r="AS98" s="1075">
        <f>'Staff TPUM'!C94</f>
        <v>0</v>
      </c>
      <c r="AT98" s="1075">
        <f>'Staff TPUM'!B97</f>
        <v>7</v>
      </c>
      <c r="AU98" s="1075">
        <f>'Staff TPUM'!C97</f>
        <v>0</v>
      </c>
    </row>
    <row r="99" spans="1:47" s="1075" customFormat="1" ht="15" customHeight="1">
      <c r="A99" s="1075" t="s">
        <v>629</v>
      </c>
      <c r="B99" s="3323" t="str">
        <f>'General TPUM'!B98</f>
        <v>Namorako Adventist Primary School</v>
      </c>
      <c r="C99" s="3445"/>
      <c r="D99" s="3468">
        <v>7</v>
      </c>
      <c r="E99" s="3468">
        <v>22</v>
      </c>
      <c r="F99" s="3468">
        <v>22</v>
      </c>
      <c r="G99" s="3468">
        <v>15</v>
      </c>
      <c r="H99" s="3445">
        <v>11</v>
      </c>
      <c r="I99" s="3471"/>
      <c r="J99" s="3471"/>
      <c r="K99" s="3456"/>
      <c r="L99" s="3456"/>
      <c r="M99" s="3456"/>
      <c r="N99" s="3456"/>
      <c r="O99" s="3456"/>
      <c r="P99" s="3456"/>
      <c r="Q99" s="3456"/>
      <c r="R99" s="1533">
        <f t="shared" si="23"/>
        <v>0</v>
      </c>
      <c r="S99" s="3447">
        <v>30</v>
      </c>
      <c r="T99" s="3448">
        <v>47</v>
      </c>
      <c r="U99" s="3438"/>
      <c r="V99" s="3439"/>
      <c r="W99" s="1073">
        <f t="shared" si="24"/>
        <v>77</v>
      </c>
      <c r="X99" s="3451">
        <v>8</v>
      </c>
      <c r="Y99" s="3467"/>
      <c r="Z99" s="3490">
        <v>11</v>
      </c>
      <c r="AA99" s="3491"/>
      <c r="AB99" s="3489"/>
      <c r="AC99" s="3452">
        <f>'General TPUM'!R98</f>
        <v>1</v>
      </c>
      <c r="AD99" s="3453">
        <f>'General TPUM'!S98</f>
        <v>0</v>
      </c>
      <c r="AE99" s="2322" t="str">
        <f>'General TPUM'!T98</f>
        <v>-</v>
      </c>
      <c r="AF99" s="2302">
        <f t="shared" si="36"/>
        <v>77</v>
      </c>
      <c r="AG99" s="1500">
        <f t="shared" si="31"/>
        <v>0</v>
      </c>
      <c r="AH99" s="1500"/>
      <c r="AI99" s="2301"/>
      <c r="AJ99" s="2302">
        <f t="shared" si="32"/>
        <v>11</v>
      </c>
      <c r="AK99" s="2301">
        <f t="shared" si="33"/>
        <v>0</v>
      </c>
      <c r="AL99" s="2303">
        <f t="shared" si="34"/>
        <v>77</v>
      </c>
      <c r="AM99" s="1074"/>
      <c r="AP99" s="441"/>
      <c r="AS99" s="1075">
        <f>'Staff TPUM'!C96</f>
        <v>0</v>
      </c>
      <c r="AT99" s="1075">
        <f>'Staff TPUM'!B98</f>
        <v>5</v>
      </c>
      <c r="AU99" s="1075">
        <f>'Staff TPUM'!C98</f>
        <v>0</v>
      </c>
    </row>
    <row r="100" spans="1:47" s="1075" customFormat="1" ht="15" customHeight="1">
      <c r="A100" s="1075" t="s">
        <v>630</v>
      </c>
      <c r="B100" s="3323" t="str">
        <f>'General TPUM'!B99</f>
        <v>Nela Adventist Primary School</v>
      </c>
      <c r="C100" s="3445"/>
      <c r="D100" s="3468">
        <v>20</v>
      </c>
      <c r="E100" s="3468">
        <v>11</v>
      </c>
      <c r="F100" s="3468">
        <v>15</v>
      </c>
      <c r="G100" s="3468">
        <v>12</v>
      </c>
      <c r="H100" s="3445">
        <v>15</v>
      </c>
      <c r="I100" s="3471">
        <v>8</v>
      </c>
      <c r="J100" s="3471"/>
      <c r="K100" s="3456"/>
      <c r="L100" s="3456"/>
      <c r="M100" s="3456"/>
      <c r="N100" s="3456"/>
      <c r="O100" s="3456"/>
      <c r="P100" s="3456"/>
      <c r="Q100" s="3456"/>
      <c r="R100" s="1533">
        <f t="shared" si="23"/>
        <v>0</v>
      </c>
      <c r="S100" s="3447">
        <v>27</v>
      </c>
      <c r="T100" s="3448">
        <v>54</v>
      </c>
      <c r="U100" s="3438"/>
      <c r="V100" s="3439"/>
      <c r="W100" s="1073">
        <f t="shared" si="24"/>
        <v>81</v>
      </c>
      <c r="X100" s="3451"/>
      <c r="Y100" s="3467"/>
      <c r="Z100" s="3490">
        <v>11</v>
      </c>
      <c r="AA100" s="3491"/>
      <c r="AB100" s="3489"/>
      <c r="AC100" s="3452">
        <f>'General TPUM'!R99</f>
        <v>1</v>
      </c>
      <c r="AD100" s="3453">
        <f>'General TPUM'!S99</f>
        <v>0</v>
      </c>
      <c r="AE100" s="2322" t="str">
        <f>'General TPUM'!T99</f>
        <v>-</v>
      </c>
      <c r="AF100" s="2302">
        <f t="shared" si="36"/>
        <v>81</v>
      </c>
      <c r="AG100" s="1500">
        <f t="shared" si="31"/>
        <v>0</v>
      </c>
      <c r="AH100" s="1500"/>
      <c r="AI100" s="2301"/>
      <c r="AJ100" s="2302">
        <f t="shared" si="32"/>
        <v>11</v>
      </c>
      <c r="AK100" s="2301">
        <f t="shared" si="33"/>
        <v>0</v>
      </c>
      <c r="AL100" s="2303">
        <f t="shared" si="34"/>
        <v>81</v>
      </c>
      <c r="AM100" s="1074"/>
      <c r="AP100" s="441"/>
      <c r="AS100" s="1075">
        <f>'Staff TPUM'!C97</f>
        <v>0</v>
      </c>
      <c r="AT100" s="1075">
        <f>'Staff TPUM'!B99</f>
        <v>5</v>
      </c>
      <c r="AU100" s="1075">
        <f>'Staff TPUM'!C99</f>
        <v>0</v>
      </c>
    </row>
    <row r="101" spans="1:47" s="1075" customFormat="1" ht="15" customHeight="1">
      <c r="A101" s="1075" t="s">
        <v>631</v>
      </c>
      <c r="B101" s="3469" t="str">
        <f>'General TPUM'!B100</f>
        <v>Ngonihau Adventist Community High School</v>
      </c>
      <c r="C101" s="3492"/>
      <c r="D101" s="3482">
        <v>25</v>
      </c>
      <c r="E101" s="3493">
        <v>16</v>
      </c>
      <c r="F101" s="3493">
        <v>16</v>
      </c>
      <c r="G101" s="3493">
        <v>13</v>
      </c>
      <c r="H101" s="3493">
        <v>17</v>
      </c>
      <c r="I101" s="3493">
        <v>5</v>
      </c>
      <c r="J101" s="3493">
        <v>12</v>
      </c>
      <c r="K101" s="3475">
        <v>34</v>
      </c>
      <c r="L101" s="3475">
        <v>18</v>
      </c>
      <c r="M101" s="3475">
        <v>80</v>
      </c>
      <c r="N101" s="3475">
        <v>109</v>
      </c>
      <c r="O101" s="3475">
        <v>133</v>
      </c>
      <c r="P101" s="3475"/>
      <c r="Q101" s="3475"/>
      <c r="R101" s="1533">
        <f t="shared" si="23"/>
        <v>0</v>
      </c>
      <c r="S101" s="3476">
        <v>58</v>
      </c>
      <c r="T101" s="3477">
        <v>46</v>
      </c>
      <c r="U101" s="3478">
        <v>80</v>
      </c>
      <c r="V101" s="3479">
        <v>294</v>
      </c>
      <c r="W101" s="1073">
        <f t="shared" si="24"/>
        <v>478</v>
      </c>
      <c r="X101" s="3480"/>
      <c r="Y101" s="3481"/>
      <c r="Z101" s="3494">
        <v>12</v>
      </c>
      <c r="AA101" s="3491">
        <v>133</v>
      </c>
      <c r="AB101" s="3489"/>
      <c r="AC101" s="3452" t="str">
        <f>'General TPUM'!R100</f>
        <v>-</v>
      </c>
      <c r="AD101" s="3453" t="str">
        <f>'General TPUM'!S100</f>
        <v>-</v>
      </c>
      <c r="AE101" s="2322">
        <f>'General TPUM'!T100</f>
        <v>1</v>
      </c>
      <c r="AF101" s="2302">
        <f t="shared" si="36"/>
        <v>104</v>
      </c>
      <c r="AG101" s="1500">
        <f t="shared" si="31"/>
        <v>374</v>
      </c>
      <c r="AH101" s="1500"/>
      <c r="AI101" s="2301"/>
      <c r="AJ101" s="2302">
        <f t="shared" si="32"/>
        <v>12</v>
      </c>
      <c r="AK101" s="2301">
        <f t="shared" si="33"/>
        <v>133</v>
      </c>
      <c r="AL101" s="2303">
        <f t="shared" si="34"/>
        <v>478</v>
      </c>
      <c r="AM101" s="1074"/>
      <c r="AP101" s="441"/>
      <c r="AS101" s="1075">
        <f>'Staff TPUM'!C98</f>
        <v>0</v>
      </c>
      <c r="AT101" s="1075">
        <f>'Staff TPUM'!B100</f>
        <v>8</v>
      </c>
      <c r="AU101" s="1075">
        <f>'Staff TPUM'!C100</f>
        <v>11</v>
      </c>
    </row>
    <row r="102" spans="1:47" s="1075" customFormat="1" ht="15" customHeight="1">
      <c r="A102" s="1075" t="s">
        <v>632</v>
      </c>
      <c r="B102" s="3323" t="str">
        <f>'General TPUM'!B101</f>
        <v>Niuleni Adventist Primary School</v>
      </c>
      <c r="C102" s="3444">
        <v>22</v>
      </c>
      <c r="D102" s="3445"/>
      <c r="E102" s="3445">
        <v>11</v>
      </c>
      <c r="F102" s="3445">
        <v>7</v>
      </c>
      <c r="G102" s="3445">
        <v>13</v>
      </c>
      <c r="H102" s="3445">
        <v>8</v>
      </c>
      <c r="I102" s="3445">
        <v>15</v>
      </c>
      <c r="J102" s="3445">
        <v>13</v>
      </c>
      <c r="K102" s="3446"/>
      <c r="L102" s="3446"/>
      <c r="M102" s="3446"/>
      <c r="N102" s="3446"/>
      <c r="O102" s="3446"/>
      <c r="P102" s="3446"/>
      <c r="Q102" s="3446"/>
      <c r="R102" s="1533">
        <f t="shared" si="23"/>
        <v>0</v>
      </c>
      <c r="S102" s="3447">
        <v>70</v>
      </c>
      <c r="T102" s="3448">
        <v>19</v>
      </c>
      <c r="U102" s="3438"/>
      <c r="V102" s="3439"/>
      <c r="W102" s="1073">
        <f t="shared" si="24"/>
        <v>89</v>
      </c>
      <c r="X102" s="3451"/>
      <c r="Y102" s="3467"/>
      <c r="Z102" s="3490">
        <v>13</v>
      </c>
      <c r="AA102" s="3491"/>
      <c r="AB102" s="3489"/>
      <c r="AC102" s="3452">
        <f>'General TPUM'!R101</f>
        <v>1</v>
      </c>
      <c r="AD102" s="3453">
        <f>'General TPUM'!S101</f>
        <v>0</v>
      </c>
      <c r="AE102" s="2322" t="str">
        <f>'General TPUM'!T101</f>
        <v>-</v>
      </c>
      <c r="AF102" s="2302">
        <f t="shared" si="36"/>
        <v>89</v>
      </c>
      <c r="AG102" s="1500">
        <f t="shared" si="31"/>
        <v>0</v>
      </c>
      <c r="AH102" s="1500"/>
      <c r="AI102" s="2301"/>
      <c r="AJ102" s="2302">
        <f t="shared" si="32"/>
        <v>13</v>
      </c>
      <c r="AK102" s="2301">
        <f t="shared" si="33"/>
        <v>0</v>
      </c>
      <c r="AL102" s="2303">
        <f t="shared" si="34"/>
        <v>89</v>
      </c>
      <c r="AM102" s="1074"/>
      <c r="AP102" s="441"/>
      <c r="AS102" s="1075">
        <f>'Staff TPUM'!C99</f>
        <v>0</v>
      </c>
      <c r="AT102" s="1075">
        <f>'Staff TPUM'!B101</f>
        <v>4</v>
      </c>
      <c r="AU102" s="1075">
        <f>'Staff TPUM'!C101</f>
        <v>0</v>
      </c>
    </row>
    <row r="103" spans="1:47" s="1075" customFormat="1" ht="15" customHeight="1">
      <c r="A103" s="1075" t="s">
        <v>633</v>
      </c>
      <c r="B103" s="3323" t="str">
        <f>'General TPUM'!B102</f>
        <v>Palm Drive Adventist Primary School</v>
      </c>
      <c r="C103" s="3444"/>
      <c r="D103" s="3445"/>
      <c r="E103" s="3468">
        <v>27</v>
      </c>
      <c r="F103" s="3468">
        <v>27</v>
      </c>
      <c r="G103" s="3468">
        <v>27</v>
      </c>
      <c r="H103" s="3468">
        <v>38</v>
      </c>
      <c r="I103" s="3468">
        <v>32</v>
      </c>
      <c r="J103" s="3468">
        <v>29</v>
      </c>
      <c r="K103" s="3446"/>
      <c r="L103" s="3446"/>
      <c r="M103" s="3446"/>
      <c r="N103" s="3446"/>
      <c r="O103" s="3446"/>
      <c r="P103" s="3446"/>
      <c r="Q103" s="3446"/>
      <c r="R103" s="1533">
        <f t="shared" si="23"/>
        <v>0</v>
      </c>
      <c r="S103" s="3447">
        <v>154</v>
      </c>
      <c r="T103" s="3448">
        <v>26</v>
      </c>
      <c r="U103" s="3438"/>
      <c r="V103" s="3439"/>
      <c r="W103" s="1073">
        <f t="shared" si="24"/>
        <v>180</v>
      </c>
      <c r="X103" s="3451"/>
      <c r="Y103" s="3467"/>
      <c r="Z103" s="3490">
        <v>29</v>
      </c>
      <c r="AA103" s="3491"/>
      <c r="AB103" s="3489"/>
      <c r="AC103" s="3452">
        <f>'General TPUM'!R102</f>
        <v>1</v>
      </c>
      <c r="AD103" s="3453">
        <f>'General TPUM'!S102</f>
        <v>0</v>
      </c>
      <c r="AE103" s="2322" t="str">
        <f>'General TPUM'!T102</f>
        <v>-</v>
      </c>
      <c r="AF103" s="2302">
        <f t="shared" si="36"/>
        <v>180</v>
      </c>
      <c r="AG103" s="1500">
        <f t="shared" si="31"/>
        <v>0</v>
      </c>
      <c r="AH103" s="1500"/>
      <c r="AI103" s="2301"/>
      <c r="AJ103" s="2302">
        <f t="shared" si="32"/>
        <v>29</v>
      </c>
      <c r="AK103" s="2301">
        <f t="shared" si="33"/>
        <v>0</v>
      </c>
      <c r="AL103" s="2303">
        <f t="shared" si="34"/>
        <v>180</v>
      </c>
      <c r="AM103" s="1074"/>
      <c r="AP103" s="441"/>
      <c r="AS103" s="1075">
        <f>'Staff TPUM'!C100</f>
        <v>11</v>
      </c>
      <c r="AT103" s="1823">
        <f>'Staff TPUM'!B102</f>
        <v>8</v>
      </c>
      <c r="AU103" s="1823">
        <f>'Staff TPUM'!C102</f>
        <v>0</v>
      </c>
    </row>
    <row r="104" spans="1:47" s="1075" customFormat="1" ht="15" customHeight="1">
      <c r="A104" s="1075" t="s">
        <v>634</v>
      </c>
      <c r="B104" s="3323" t="str">
        <f>'General TPUM'!B103</f>
        <v>Patuboliboli Adventist Primary School</v>
      </c>
      <c r="C104" s="3444"/>
      <c r="D104" s="3445">
        <v>19</v>
      </c>
      <c r="E104" s="3445">
        <v>13</v>
      </c>
      <c r="F104" s="3445">
        <v>9</v>
      </c>
      <c r="G104" s="3445">
        <v>9</v>
      </c>
      <c r="H104" s="3445">
        <v>11</v>
      </c>
      <c r="I104" s="3445">
        <v>12</v>
      </c>
      <c r="J104" s="3445">
        <v>14</v>
      </c>
      <c r="K104" s="3456"/>
      <c r="L104" s="3456"/>
      <c r="M104" s="3456"/>
      <c r="N104" s="3456"/>
      <c r="O104" s="3456"/>
      <c r="P104" s="3456"/>
      <c r="Q104" s="3456"/>
      <c r="R104" s="1533">
        <f t="shared" si="23"/>
        <v>0</v>
      </c>
      <c r="S104" s="3447">
        <v>87</v>
      </c>
      <c r="T104" s="3448">
        <v>0</v>
      </c>
      <c r="U104" s="3438"/>
      <c r="V104" s="3439"/>
      <c r="W104" s="1073">
        <f t="shared" si="24"/>
        <v>87</v>
      </c>
      <c r="X104" s="3451"/>
      <c r="Y104" s="3467"/>
      <c r="Z104" s="3490">
        <v>14</v>
      </c>
      <c r="AA104" s="3491"/>
      <c r="AB104" s="3489"/>
      <c r="AC104" s="3452">
        <f>'General TPUM'!R103</f>
        <v>1</v>
      </c>
      <c r="AD104" s="3453">
        <f>'General TPUM'!S103</f>
        <v>0</v>
      </c>
      <c r="AE104" s="2322" t="str">
        <f>'General TPUM'!T103</f>
        <v>-</v>
      </c>
      <c r="AF104" s="2302">
        <f t="shared" si="36"/>
        <v>87</v>
      </c>
      <c r="AG104" s="1500">
        <f t="shared" si="31"/>
        <v>0</v>
      </c>
      <c r="AH104" s="1500"/>
      <c r="AI104" s="2301"/>
      <c r="AJ104" s="2302">
        <f t="shared" si="32"/>
        <v>14</v>
      </c>
      <c r="AK104" s="2301">
        <f t="shared" si="33"/>
        <v>0</v>
      </c>
      <c r="AL104" s="2303">
        <f t="shared" si="34"/>
        <v>87</v>
      </c>
      <c r="AM104" s="1074"/>
      <c r="AP104" s="441"/>
      <c r="AS104" s="1075">
        <f>'Staff TPUM'!C101</f>
        <v>0</v>
      </c>
      <c r="AT104" s="1075">
        <f>'Staff TPUM'!B103</f>
        <v>7</v>
      </c>
      <c r="AU104" s="1075">
        <f>'Staff TPUM'!C103</f>
        <v>0</v>
      </c>
    </row>
    <row r="105" spans="1:47" s="1075" customFormat="1" ht="15" customHeight="1">
      <c r="B105" s="3323" t="str">
        <f>'General TPUM'!B104</f>
        <v>Patupaele Adventist Community High School</v>
      </c>
      <c r="C105" s="3495"/>
      <c r="D105" s="3496"/>
      <c r="E105" s="3496"/>
      <c r="F105" s="3496"/>
      <c r="G105" s="3496"/>
      <c r="H105" s="3496"/>
      <c r="I105" s="3496"/>
      <c r="J105" s="3496"/>
      <c r="K105" s="3497">
        <v>62</v>
      </c>
      <c r="L105" s="3497">
        <v>61</v>
      </c>
      <c r="M105" s="3497">
        <v>42</v>
      </c>
      <c r="N105" s="3497"/>
      <c r="O105" s="3497"/>
      <c r="P105" s="3497"/>
      <c r="Q105" s="3497"/>
      <c r="R105" s="1533">
        <f t="shared" si="23"/>
        <v>0</v>
      </c>
      <c r="S105" s="3498"/>
      <c r="T105" s="3499"/>
      <c r="U105" s="3500">
        <v>154</v>
      </c>
      <c r="V105" s="3501">
        <v>11</v>
      </c>
      <c r="W105" s="1073">
        <f t="shared" si="24"/>
        <v>165</v>
      </c>
      <c r="X105" s="3502"/>
      <c r="Y105" s="3503"/>
      <c r="Z105" s="3504"/>
      <c r="AA105" s="3505">
        <v>42</v>
      </c>
      <c r="AB105" s="3489"/>
      <c r="AC105" s="3452">
        <f>'General TPUM'!R104</f>
        <v>0</v>
      </c>
      <c r="AD105" s="3453">
        <f>'General TPUM'!S104</f>
        <v>1</v>
      </c>
      <c r="AE105" s="2322" t="str">
        <f>'General TPUM'!T104</f>
        <v>-</v>
      </c>
      <c r="AF105" s="2302">
        <f t="shared" ref="AF105" si="37">S105+T105</f>
        <v>0</v>
      </c>
      <c r="AG105" s="1500">
        <f t="shared" ref="AG105" si="38">U105+V105</f>
        <v>165</v>
      </c>
      <c r="AH105" s="1500"/>
      <c r="AI105" s="2301"/>
      <c r="AJ105" s="2302">
        <f t="shared" ref="AJ105" si="39">Z105</f>
        <v>0</v>
      </c>
      <c r="AK105" s="2301">
        <f t="shared" ref="AK105" si="40">AA105</f>
        <v>42</v>
      </c>
      <c r="AL105" s="2303">
        <f t="shared" ref="AL105" si="41">SUM(C105:R105)</f>
        <v>165</v>
      </c>
      <c r="AM105" s="1074"/>
      <c r="AP105" s="441"/>
      <c r="AS105" s="1075">
        <f>'Staff TPUM'!C102</f>
        <v>0</v>
      </c>
      <c r="AT105" s="1075">
        <f>'Staff TPUM'!B104</f>
        <v>0</v>
      </c>
      <c r="AU105" s="1075">
        <f>'Staff TPUM'!C104</f>
        <v>5</v>
      </c>
    </row>
    <row r="106" spans="1:47" s="1075" customFormat="1" ht="15" customHeight="1">
      <c r="A106" s="1075" t="s">
        <v>636</v>
      </c>
      <c r="B106" s="3323" t="str">
        <f>'General TPUM'!B105</f>
        <v>Peava Adventist Primary School</v>
      </c>
      <c r="C106" s="3444"/>
      <c r="D106" s="3468">
        <v>11</v>
      </c>
      <c r="E106" s="3468">
        <v>13</v>
      </c>
      <c r="F106" s="3468">
        <v>11</v>
      </c>
      <c r="G106" s="3468">
        <v>11</v>
      </c>
      <c r="H106" s="3468">
        <v>9</v>
      </c>
      <c r="I106" s="3468">
        <v>7</v>
      </c>
      <c r="J106" s="3468">
        <v>8</v>
      </c>
      <c r="K106" s="3456"/>
      <c r="L106" s="3456"/>
      <c r="M106" s="3456"/>
      <c r="N106" s="3456"/>
      <c r="O106" s="3456"/>
      <c r="P106" s="3456"/>
      <c r="Q106" s="3456"/>
      <c r="R106" s="1533">
        <f t="shared" si="23"/>
        <v>0</v>
      </c>
      <c r="S106" s="3447">
        <v>69</v>
      </c>
      <c r="T106" s="3448">
        <v>1</v>
      </c>
      <c r="U106" s="3438"/>
      <c r="V106" s="3439"/>
      <c r="W106" s="1073">
        <f t="shared" si="24"/>
        <v>70</v>
      </c>
      <c r="X106" s="3451"/>
      <c r="Y106" s="3467"/>
      <c r="Z106" s="3490">
        <v>8</v>
      </c>
      <c r="AA106" s="3491"/>
      <c r="AB106" s="3489"/>
      <c r="AC106" s="3452">
        <f>'General TPUM'!R105</f>
        <v>1</v>
      </c>
      <c r="AD106" s="3453">
        <f>'General TPUM'!S105</f>
        <v>0</v>
      </c>
      <c r="AE106" s="2322" t="str">
        <f>'General TPUM'!T105</f>
        <v>-</v>
      </c>
      <c r="AF106" s="2302">
        <f t="shared" ref="AF106:AF125" si="42">S106+T106</f>
        <v>70</v>
      </c>
      <c r="AG106" s="1500">
        <f t="shared" ref="AG106:AG125" si="43">U106+V106</f>
        <v>0</v>
      </c>
      <c r="AH106" s="1500"/>
      <c r="AI106" s="2301"/>
      <c r="AJ106" s="2302">
        <f t="shared" si="32"/>
        <v>8</v>
      </c>
      <c r="AK106" s="2301">
        <f t="shared" si="33"/>
        <v>0</v>
      </c>
      <c r="AL106" s="2303">
        <f t="shared" ref="AL106:AL125" si="44">SUM(C106:R106)</f>
        <v>70</v>
      </c>
      <c r="AM106" s="1074"/>
      <c r="AP106" s="441"/>
      <c r="AS106" s="1075">
        <f>'Staff TPUM'!C103</f>
        <v>0</v>
      </c>
      <c r="AT106" s="1075">
        <f>'Staff TPUM'!B105</f>
        <v>4</v>
      </c>
      <c r="AU106" s="1075">
        <f>'Staff TPUM'!C105</f>
        <v>0</v>
      </c>
    </row>
    <row r="107" spans="1:47" s="1075" customFormat="1" ht="15" customHeight="1">
      <c r="A107" s="1075" t="s">
        <v>637</v>
      </c>
      <c r="B107" s="3323" t="str">
        <f>'General TPUM'!B106</f>
        <v>Penjuku Adventist Primary School (Ext Sangeona)</v>
      </c>
      <c r="C107" s="3444"/>
      <c r="D107" s="3468">
        <v>26</v>
      </c>
      <c r="E107" s="3468">
        <v>24</v>
      </c>
      <c r="F107" s="3468">
        <v>20</v>
      </c>
      <c r="G107" s="3468">
        <v>23</v>
      </c>
      <c r="H107" s="3468">
        <v>15</v>
      </c>
      <c r="I107" s="3468">
        <v>14</v>
      </c>
      <c r="J107" s="3468">
        <v>19</v>
      </c>
      <c r="K107" s="3456"/>
      <c r="L107" s="3456"/>
      <c r="M107" s="3456"/>
      <c r="N107" s="3456"/>
      <c r="O107" s="3456"/>
      <c r="P107" s="3456"/>
      <c r="Q107" s="3456"/>
      <c r="R107" s="1533">
        <f t="shared" si="23"/>
        <v>0</v>
      </c>
      <c r="S107" s="3447">
        <v>141</v>
      </c>
      <c r="T107" s="3448">
        <v>0</v>
      </c>
      <c r="U107" s="3438"/>
      <c r="V107" s="3439"/>
      <c r="W107" s="1073">
        <f t="shared" si="24"/>
        <v>141</v>
      </c>
      <c r="X107" s="3451"/>
      <c r="Y107" s="3467"/>
      <c r="Z107" s="3490">
        <v>19</v>
      </c>
      <c r="AA107" s="3491"/>
      <c r="AB107" s="3489"/>
      <c r="AC107" s="3452">
        <f>'General TPUM'!R106</f>
        <v>1</v>
      </c>
      <c r="AD107" s="3453">
        <f>'General TPUM'!S106</f>
        <v>0</v>
      </c>
      <c r="AE107" s="2322" t="str">
        <f>'General TPUM'!T106</f>
        <v>-</v>
      </c>
      <c r="AF107" s="2302">
        <f t="shared" si="42"/>
        <v>141</v>
      </c>
      <c r="AG107" s="1500">
        <f t="shared" si="43"/>
        <v>0</v>
      </c>
      <c r="AH107" s="1500"/>
      <c r="AI107" s="2301"/>
      <c r="AJ107" s="2302">
        <f t="shared" si="32"/>
        <v>19</v>
      </c>
      <c r="AK107" s="2301">
        <f t="shared" si="33"/>
        <v>0</v>
      </c>
      <c r="AL107" s="2303">
        <f t="shared" si="44"/>
        <v>141</v>
      </c>
      <c r="AM107" s="1074"/>
      <c r="AP107" s="441"/>
      <c r="AS107" s="1075">
        <f>'Staff TPUM'!C105</f>
        <v>0</v>
      </c>
      <c r="AT107" s="1075">
        <f>'Staff TPUM'!B106</f>
        <v>7</v>
      </c>
      <c r="AU107" s="1075">
        <f>'Staff TPUM'!C106</f>
        <v>0</v>
      </c>
    </row>
    <row r="108" spans="1:47" s="1075" customFormat="1" ht="15" customHeight="1">
      <c r="A108" s="1075" t="s">
        <v>638</v>
      </c>
      <c r="B108" s="3323" t="str">
        <f>'General TPUM'!B107</f>
        <v>Posarae Adventist Primary School (Ext Purina)</v>
      </c>
      <c r="C108" s="3444"/>
      <c r="D108" s="3445"/>
      <c r="E108" s="3445">
        <v>20</v>
      </c>
      <c r="F108" s="3445">
        <v>12</v>
      </c>
      <c r="G108" s="3445">
        <v>13</v>
      </c>
      <c r="H108" s="3445">
        <v>13</v>
      </c>
      <c r="I108" s="3445">
        <v>13</v>
      </c>
      <c r="J108" s="3445">
        <v>13</v>
      </c>
      <c r="K108" s="3456"/>
      <c r="L108" s="3456"/>
      <c r="M108" s="3456"/>
      <c r="N108" s="3456"/>
      <c r="O108" s="3456"/>
      <c r="P108" s="3456"/>
      <c r="Q108" s="3456"/>
      <c r="R108" s="1533">
        <f t="shared" ref="R108:R142" si="45">SUM(C108:Q108)-SUM(S108:V108)</f>
        <v>0</v>
      </c>
      <c r="S108" s="3447">
        <v>84</v>
      </c>
      <c r="T108" s="3448">
        <v>0</v>
      </c>
      <c r="U108" s="3438"/>
      <c r="V108" s="3439"/>
      <c r="W108" s="1073">
        <f t="shared" ref="W108:W142" si="46">+S108+T108+U108+V108</f>
        <v>84</v>
      </c>
      <c r="X108" s="3451"/>
      <c r="Y108" s="3467"/>
      <c r="Z108" s="3490">
        <v>13</v>
      </c>
      <c r="AA108" s="3491"/>
      <c r="AB108" s="3489"/>
      <c r="AC108" s="3452">
        <f>'General TPUM'!R107</f>
        <v>1</v>
      </c>
      <c r="AD108" s="3453">
        <f>'General TPUM'!S107</f>
        <v>0</v>
      </c>
      <c r="AE108" s="2322" t="str">
        <f>'General TPUM'!T107</f>
        <v>-</v>
      </c>
      <c r="AF108" s="2302">
        <f t="shared" si="42"/>
        <v>84</v>
      </c>
      <c r="AG108" s="1500">
        <f t="shared" si="43"/>
        <v>0</v>
      </c>
      <c r="AH108" s="1500"/>
      <c r="AI108" s="2301"/>
      <c r="AJ108" s="2302">
        <f t="shared" si="32"/>
        <v>13</v>
      </c>
      <c r="AK108" s="2301">
        <f t="shared" si="33"/>
        <v>0</v>
      </c>
      <c r="AL108" s="2303">
        <f t="shared" si="44"/>
        <v>84</v>
      </c>
      <c r="AM108" s="1074"/>
      <c r="AP108" s="441"/>
      <c r="AS108" s="1075">
        <f>'Staff TPUM'!C106</f>
        <v>0</v>
      </c>
      <c r="AT108" s="1075">
        <f>'Staff TPUM'!B107</f>
        <v>5</v>
      </c>
      <c r="AU108" s="1075">
        <f>'Staff TPUM'!C107</f>
        <v>0</v>
      </c>
    </row>
    <row r="109" spans="1:47" s="1075" customFormat="1" ht="15" customHeight="1">
      <c r="A109" s="1075" t="s">
        <v>639</v>
      </c>
      <c r="B109" s="3323" t="str">
        <f>'General TPUM'!B108</f>
        <v>Puzivai Adventist Community High School (Ext Gorabara)</v>
      </c>
      <c r="C109" s="3444"/>
      <c r="D109" s="3445"/>
      <c r="E109" s="3445">
        <v>12</v>
      </c>
      <c r="F109" s="3445">
        <v>2</v>
      </c>
      <c r="G109" s="3445">
        <v>10</v>
      </c>
      <c r="H109" s="3445">
        <v>8</v>
      </c>
      <c r="I109" s="3445">
        <v>8</v>
      </c>
      <c r="J109" s="3445">
        <v>7</v>
      </c>
      <c r="K109" s="1534">
        <v>60</v>
      </c>
      <c r="L109" s="1534">
        <v>56</v>
      </c>
      <c r="M109" s="1534">
        <v>50</v>
      </c>
      <c r="N109" s="3456">
        <v>48</v>
      </c>
      <c r="O109" s="3456">
        <v>47</v>
      </c>
      <c r="P109" s="3456"/>
      <c r="Q109" s="3456"/>
      <c r="R109" s="1533">
        <f t="shared" si="45"/>
        <v>0</v>
      </c>
      <c r="S109" s="3447">
        <v>45</v>
      </c>
      <c r="T109" s="3448">
        <v>2</v>
      </c>
      <c r="U109" s="3438">
        <v>240</v>
      </c>
      <c r="V109" s="3439">
        <v>21</v>
      </c>
      <c r="W109" s="1073">
        <f t="shared" si="46"/>
        <v>308</v>
      </c>
      <c r="X109" s="3451"/>
      <c r="Y109" s="3467"/>
      <c r="Z109" s="3490">
        <v>7</v>
      </c>
      <c r="AA109" s="3491"/>
      <c r="AB109" s="3489"/>
      <c r="AC109" s="3452" t="str">
        <f>'General TPUM'!R108</f>
        <v>-</v>
      </c>
      <c r="AD109" s="3453" t="str">
        <f>'General TPUM'!S108</f>
        <v>-</v>
      </c>
      <c r="AE109" s="2322">
        <f>'General TPUM'!T108</f>
        <v>1</v>
      </c>
      <c r="AF109" s="2302">
        <f t="shared" si="42"/>
        <v>47</v>
      </c>
      <c r="AG109" s="1500">
        <f t="shared" si="43"/>
        <v>261</v>
      </c>
      <c r="AH109" s="1500"/>
      <c r="AI109" s="2301"/>
      <c r="AJ109" s="2302">
        <f t="shared" si="32"/>
        <v>7</v>
      </c>
      <c r="AK109" s="2301">
        <f t="shared" si="33"/>
        <v>0</v>
      </c>
      <c r="AL109" s="2303">
        <f t="shared" si="44"/>
        <v>308</v>
      </c>
      <c r="AM109" s="1074"/>
      <c r="AP109" s="441"/>
      <c r="AS109" s="1075">
        <f>'Staff TPUM'!C107</f>
        <v>0</v>
      </c>
      <c r="AT109" s="1075">
        <f>'Staff TPUM'!B108</f>
        <v>6</v>
      </c>
      <c r="AU109" s="1075">
        <f>'Staff TPUM'!C108</f>
        <v>11</v>
      </c>
    </row>
    <row r="110" spans="1:47" s="1075" customFormat="1" ht="15" customHeight="1">
      <c r="A110" s="1075" t="s">
        <v>640</v>
      </c>
      <c r="B110" s="3323" t="str">
        <f>'General TPUM'!B109</f>
        <v>Ramata Adventist Primary School</v>
      </c>
      <c r="C110" s="3444"/>
      <c r="D110" s="3468"/>
      <c r="E110" s="3468">
        <v>21</v>
      </c>
      <c r="F110" s="3468">
        <v>15</v>
      </c>
      <c r="G110" s="3468">
        <v>12</v>
      </c>
      <c r="H110" s="3468">
        <v>16</v>
      </c>
      <c r="I110" s="3468">
        <v>8</v>
      </c>
      <c r="J110" s="3468">
        <v>9</v>
      </c>
      <c r="K110" s="3456"/>
      <c r="L110" s="3456"/>
      <c r="M110" s="3456"/>
      <c r="N110" s="3456"/>
      <c r="O110" s="3456"/>
      <c r="P110" s="3456"/>
      <c r="Q110" s="3456"/>
      <c r="R110" s="1533">
        <f t="shared" si="45"/>
        <v>0</v>
      </c>
      <c r="S110" s="3447">
        <v>78</v>
      </c>
      <c r="T110" s="3448">
        <v>3</v>
      </c>
      <c r="U110" s="3438"/>
      <c r="V110" s="3439"/>
      <c r="W110" s="1073">
        <f t="shared" si="46"/>
        <v>81</v>
      </c>
      <c r="X110" s="3451"/>
      <c r="Y110" s="3467"/>
      <c r="Z110" s="3490">
        <v>9</v>
      </c>
      <c r="AA110" s="3491"/>
      <c r="AB110" s="3489"/>
      <c r="AC110" s="3452">
        <f>'General TPUM'!R109</f>
        <v>1</v>
      </c>
      <c r="AD110" s="3453">
        <f>'General TPUM'!S109</f>
        <v>0</v>
      </c>
      <c r="AE110" s="2322" t="str">
        <f>'General TPUM'!T109</f>
        <v>-</v>
      </c>
      <c r="AF110" s="2302">
        <f t="shared" si="42"/>
        <v>81</v>
      </c>
      <c r="AG110" s="1500">
        <f t="shared" si="43"/>
        <v>0</v>
      </c>
      <c r="AH110" s="1500"/>
      <c r="AI110" s="2301"/>
      <c r="AJ110" s="2302">
        <f t="shared" ref="AJ110:AJ142" si="47">Z110</f>
        <v>9</v>
      </c>
      <c r="AK110" s="2301">
        <f t="shared" ref="AK110:AK142" si="48">AA110</f>
        <v>0</v>
      </c>
      <c r="AL110" s="2303">
        <f t="shared" si="44"/>
        <v>81</v>
      </c>
      <c r="AM110" s="1074"/>
      <c r="AP110" s="441"/>
      <c r="AS110" s="1075">
        <f>'Staff TPUM'!C108</f>
        <v>11</v>
      </c>
      <c r="AT110" s="1075">
        <f>'Staff TPUM'!B109</f>
        <v>5</v>
      </c>
      <c r="AU110" s="1075">
        <f>'Staff TPUM'!C109</f>
        <v>0</v>
      </c>
    </row>
    <row r="111" spans="1:47" s="1075" customFormat="1" ht="15" customHeight="1">
      <c r="A111" s="1075" t="s">
        <v>765</v>
      </c>
      <c r="B111" s="3323" t="str">
        <f>'General TPUM'!B110</f>
        <v>Rate Adventist Community High School</v>
      </c>
      <c r="C111" s="3444"/>
      <c r="D111" s="3445">
        <v>60</v>
      </c>
      <c r="E111" s="3445">
        <v>52</v>
      </c>
      <c r="F111" s="3445">
        <v>42</v>
      </c>
      <c r="G111" s="3445">
        <v>20</v>
      </c>
      <c r="H111" s="3445">
        <v>23</v>
      </c>
      <c r="I111" s="3445">
        <v>26</v>
      </c>
      <c r="J111" s="3445">
        <v>25</v>
      </c>
      <c r="K111" s="3456">
        <v>26</v>
      </c>
      <c r="L111" s="3456">
        <v>25</v>
      </c>
      <c r="M111" s="3456">
        <v>30</v>
      </c>
      <c r="N111" s="3456"/>
      <c r="O111" s="3456"/>
      <c r="P111" s="3456"/>
      <c r="Q111" s="3456"/>
      <c r="R111" s="1533">
        <f t="shared" si="45"/>
        <v>0</v>
      </c>
      <c r="S111" s="3447">
        <v>130</v>
      </c>
      <c r="T111" s="3448">
        <v>118</v>
      </c>
      <c r="U111" s="3438">
        <v>45</v>
      </c>
      <c r="V111" s="3439">
        <v>36</v>
      </c>
      <c r="W111" s="1073">
        <f t="shared" si="46"/>
        <v>329</v>
      </c>
      <c r="X111" s="3451"/>
      <c r="Y111" s="3467"/>
      <c r="Z111" s="3490">
        <v>25</v>
      </c>
      <c r="AA111" s="3491">
        <v>30</v>
      </c>
      <c r="AB111" s="3489"/>
      <c r="AC111" s="3452" t="str">
        <f>'General TPUM'!R110</f>
        <v>-</v>
      </c>
      <c r="AD111" s="3453" t="str">
        <f>'General TPUM'!S110</f>
        <v>-</v>
      </c>
      <c r="AE111" s="2322">
        <f>'General TPUM'!T110</f>
        <v>1</v>
      </c>
      <c r="AF111" s="2302">
        <f t="shared" si="42"/>
        <v>248</v>
      </c>
      <c r="AG111" s="1500">
        <f t="shared" si="43"/>
        <v>81</v>
      </c>
      <c r="AH111" s="1500"/>
      <c r="AI111" s="2301"/>
      <c r="AJ111" s="2302">
        <f t="shared" si="47"/>
        <v>25</v>
      </c>
      <c r="AK111" s="2301">
        <f t="shared" si="48"/>
        <v>30</v>
      </c>
      <c r="AL111" s="2303">
        <f t="shared" si="44"/>
        <v>329</v>
      </c>
      <c r="AM111" s="1074"/>
      <c r="AP111" s="441"/>
      <c r="AS111" s="1075">
        <f>'Staff TPUM'!C109</f>
        <v>0</v>
      </c>
      <c r="AT111" s="1075">
        <f>'Staff TPUM'!B110</f>
        <v>8</v>
      </c>
      <c r="AU111" s="1075">
        <f>'Staff TPUM'!C110</f>
        <v>5</v>
      </c>
    </row>
    <row r="112" spans="1:47" s="1075" customFormat="1" ht="15" customHeight="1">
      <c r="B112" s="3323" t="str">
        <f>'General TPUM'!B111</f>
        <v>Ravulomata Adventist Primary School</v>
      </c>
      <c r="C112" s="3444"/>
      <c r="D112" s="3506">
        <v>13</v>
      </c>
      <c r="E112" s="3483">
        <v>15</v>
      </c>
      <c r="F112" s="3483">
        <v>16</v>
      </c>
      <c r="G112" s="3483">
        <v>21</v>
      </c>
      <c r="H112" s="3483">
        <v>15</v>
      </c>
      <c r="I112" s="3483">
        <v>6</v>
      </c>
      <c r="J112" s="3483">
        <v>7</v>
      </c>
      <c r="K112" s="3456"/>
      <c r="L112" s="3456"/>
      <c r="M112" s="3456"/>
      <c r="N112" s="3456"/>
      <c r="O112" s="3456"/>
      <c r="P112" s="3456"/>
      <c r="Q112" s="3456"/>
      <c r="R112" s="1533">
        <f t="shared" si="45"/>
        <v>0</v>
      </c>
      <c r="S112" s="3447">
        <v>8</v>
      </c>
      <c r="T112" s="3448">
        <v>85</v>
      </c>
      <c r="U112" s="3438"/>
      <c r="V112" s="3439"/>
      <c r="W112" s="1073">
        <f t="shared" si="46"/>
        <v>93</v>
      </c>
      <c r="X112" s="3451"/>
      <c r="Y112" s="3467"/>
      <c r="Z112" s="3490"/>
      <c r="AA112" s="3491"/>
      <c r="AB112" s="3489"/>
      <c r="AC112" s="3452"/>
      <c r="AD112" s="3453"/>
      <c r="AE112" s="2322"/>
      <c r="AF112" s="2302"/>
      <c r="AG112" s="1500"/>
      <c r="AH112" s="1500"/>
      <c r="AI112" s="2301"/>
      <c r="AJ112" s="2302"/>
      <c r="AK112" s="2301"/>
      <c r="AL112" s="2303"/>
      <c r="AM112" s="1074"/>
      <c r="AP112" s="441"/>
    </row>
    <row r="113" spans="1:47" s="1075" customFormat="1" ht="15" customHeight="1">
      <c r="A113" s="1075" t="s">
        <v>766</v>
      </c>
      <c r="B113" s="3323" t="s">
        <v>644</v>
      </c>
      <c r="C113" s="3444">
        <v>26</v>
      </c>
      <c r="D113" s="3507">
        <v>25</v>
      </c>
      <c r="E113" s="3508">
        <v>22</v>
      </c>
      <c r="F113" s="3508">
        <v>24</v>
      </c>
      <c r="G113" s="3508">
        <v>36</v>
      </c>
      <c r="H113" s="3508">
        <v>15</v>
      </c>
      <c r="I113" s="3508">
        <v>22</v>
      </c>
      <c r="J113" s="3508">
        <v>24</v>
      </c>
      <c r="K113" s="3456">
        <v>36</v>
      </c>
      <c r="L113" s="3456">
        <v>35</v>
      </c>
      <c r="M113" s="3456">
        <v>30</v>
      </c>
      <c r="N113" s="3456"/>
      <c r="O113" s="3456"/>
      <c r="P113" s="3456"/>
      <c r="Q113" s="3456"/>
      <c r="R113" s="1533">
        <f t="shared" si="45"/>
        <v>0</v>
      </c>
      <c r="S113" s="3447">
        <v>153</v>
      </c>
      <c r="T113" s="3448">
        <v>41</v>
      </c>
      <c r="U113" s="3438">
        <v>88</v>
      </c>
      <c r="V113" s="3439">
        <v>13</v>
      </c>
      <c r="W113" s="1073">
        <f t="shared" si="46"/>
        <v>295</v>
      </c>
      <c r="X113" s="3451"/>
      <c r="Y113" s="3467"/>
      <c r="Z113" s="3490">
        <v>24</v>
      </c>
      <c r="AA113" s="3491">
        <v>30</v>
      </c>
      <c r="AB113" s="3489"/>
      <c r="AC113" s="3452" t="str">
        <f>'General TPUM'!R112</f>
        <v>-</v>
      </c>
      <c r="AD113" s="3453" t="str">
        <f>'General TPUM'!S112</f>
        <v>-</v>
      </c>
      <c r="AE113" s="2322">
        <f>'General TPUM'!T112</f>
        <v>1</v>
      </c>
      <c r="AF113" s="2302">
        <f t="shared" si="42"/>
        <v>194</v>
      </c>
      <c r="AG113" s="1500">
        <f t="shared" si="43"/>
        <v>101</v>
      </c>
      <c r="AH113" s="1500"/>
      <c r="AI113" s="2301"/>
      <c r="AJ113" s="2302">
        <f t="shared" si="47"/>
        <v>24</v>
      </c>
      <c r="AK113" s="2301">
        <f t="shared" si="48"/>
        <v>30</v>
      </c>
      <c r="AL113" s="2303">
        <f t="shared" si="44"/>
        <v>295</v>
      </c>
      <c r="AM113" s="1074"/>
      <c r="AP113" s="441"/>
      <c r="AS113" s="1075">
        <f>'Staff TPUM'!C110</f>
        <v>5</v>
      </c>
      <c r="AT113" s="1075">
        <f>'Staff TPUM'!B111</f>
        <v>10</v>
      </c>
      <c r="AU113" s="1075">
        <f>'Staff TPUM'!C111</f>
        <v>5</v>
      </c>
    </row>
    <row r="114" spans="1:47" s="1075" customFormat="1" ht="15" customHeight="1">
      <c r="A114" s="1075" t="s">
        <v>645</v>
      </c>
      <c r="B114" s="3323" t="str">
        <f>'General TPUM'!B113</f>
        <v>Ruruvai Adventist Primary School  (Ext  Ghoghobe)</v>
      </c>
      <c r="C114" s="3444">
        <v>21</v>
      </c>
      <c r="D114" s="3445">
        <v>4</v>
      </c>
      <c r="E114" s="3445">
        <v>10</v>
      </c>
      <c r="F114" s="3445">
        <v>10</v>
      </c>
      <c r="G114" s="3445">
        <v>8</v>
      </c>
      <c r="H114" s="3445">
        <v>5</v>
      </c>
      <c r="I114" s="3445">
        <v>7</v>
      </c>
      <c r="J114" s="3471">
        <v>9</v>
      </c>
      <c r="K114" s="3446"/>
      <c r="L114" s="3446"/>
      <c r="M114" s="3446"/>
      <c r="N114" s="3446"/>
      <c r="O114" s="3446"/>
      <c r="P114" s="3446"/>
      <c r="Q114" s="3446"/>
      <c r="R114" s="1533">
        <f t="shared" si="45"/>
        <v>0</v>
      </c>
      <c r="S114" s="3447">
        <v>74</v>
      </c>
      <c r="T114" s="3448">
        <v>0</v>
      </c>
      <c r="U114" s="3438"/>
      <c r="V114" s="3439"/>
      <c r="W114" s="1073">
        <f t="shared" si="46"/>
        <v>74</v>
      </c>
      <c r="X114" s="3451"/>
      <c r="Y114" s="3467"/>
      <c r="Z114" s="3490">
        <v>9</v>
      </c>
      <c r="AA114" s="3491"/>
      <c r="AB114" s="3489"/>
      <c r="AC114" s="3452">
        <f>'General TPUM'!R113</f>
        <v>1</v>
      </c>
      <c r="AD114" s="3453">
        <f>'General TPUM'!S113</f>
        <v>0</v>
      </c>
      <c r="AE114" s="2322" t="str">
        <f>'General TPUM'!T113</f>
        <v>-</v>
      </c>
      <c r="AF114" s="2302">
        <f t="shared" si="42"/>
        <v>74</v>
      </c>
      <c r="AG114" s="1500">
        <f t="shared" si="43"/>
        <v>0</v>
      </c>
      <c r="AH114" s="1500"/>
      <c r="AI114" s="2301"/>
      <c r="AJ114" s="2302">
        <f t="shared" si="47"/>
        <v>9</v>
      </c>
      <c r="AK114" s="2301">
        <f t="shared" si="48"/>
        <v>0</v>
      </c>
      <c r="AL114" s="2303">
        <f t="shared" si="44"/>
        <v>74</v>
      </c>
      <c r="AM114" s="1074"/>
      <c r="AP114" s="441"/>
      <c r="AS114" s="1075">
        <f>'Staff TPUM'!C111</f>
        <v>5</v>
      </c>
      <c r="AT114" s="1075">
        <f>'Staff TPUM'!B112</f>
        <v>5</v>
      </c>
      <c r="AU114" s="1075">
        <f>'Staff TPUM'!C112</f>
        <v>0</v>
      </c>
    </row>
    <row r="115" spans="1:47" s="1075" customFormat="1" ht="15" customHeight="1">
      <c r="A115" s="1075" t="s">
        <v>646</v>
      </c>
      <c r="B115" s="3323" t="str">
        <f>'General TPUM'!B114</f>
        <v>Salamarao Adventist Primary School</v>
      </c>
      <c r="C115" s="3444">
        <v>11</v>
      </c>
      <c r="D115" s="3468">
        <v>5</v>
      </c>
      <c r="E115" s="3468">
        <v>6</v>
      </c>
      <c r="F115" s="3468">
        <v>6</v>
      </c>
      <c r="G115" s="3468">
        <v>3</v>
      </c>
      <c r="H115" s="3468">
        <v>10</v>
      </c>
      <c r="I115" s="3468">
        <v>11</v>
      </c>
      <c r="J115" s="3468">
        <v>4</v>
      </c>
      <c r="K115" s="3456"/>
      <c r="L115" s="3456"/>
      <c r="M115" s="3456"/>
      <c r="N115" s="3456"/>
      <c r="O115" s="3456"/>
      <c r="P115" s="3456"/>
      <c r="Q115" s="3456"/>
      <c r="R115" s="1533">
        <f t="shared" si="45"/>
        <v>0</v>
      </c>
      <c r="S115" s="3447">
        <v>56</v>
      </c>
      <c r="T115" s="3448">
        <v>0</v>
      </c>
      <c r="U115" s="3438"/>
      <c r="V115" s="3439"/>
      <c r="W115" s="1073">
        <f t="shared" si="46"/>
        <v>56</v>
      </c>
      <c r="X115" s="3451">
        <v>2</v>
      </c>
      <c r="Y115" s="3467"/>
      <c r="Z115" s="3490">
        <v>4</v>
      </c>
      <c r="AA115" s="3491"/>
      <c r="AB115" s="3489"/>
      <c r="AC115" s="3452">
        <f>'General TPUM'!R114</f>
        <v>1</v>
      </c>
      <c r="AD115" s="3453">
        <f>'General TPUM'!S114</f>
        <v>0</v>
      </c>
      <c r="AE115" s="2322" t="str">
        <f>'General TPUM'!T114</f>
        <v>-</v>
      </c>
      <c r="AF115" s="2302">
        <f t="shared" si="42"/>
        <v>56</v>
      </c>
      <c r="AG115" s="1500">
        <f t="shared" si="43"/>
        <v>0</v>
      </c>
      <c r="AH115" s="1500"/>
      <c r="AI115" s="2301"/>
      <c r="AJ115" s="2302">
        <f t="shared" si="47"/>
        <v>4</v>
      </c>
      <c r="AK115" s="2301">
        <f t="shared" si="48"/>
        <v>0</v>
      </c>
      <c r="AL115" s="2303">
        <f t="shared" si="44"/>
        <v>56</v>
      </c>
      <c r="AM115" s="1074"/>
      <c r="AP115" s="441"/>
      <c r="AS115" s="1075">
        <f>'Staff TPUM'!C112</f>
        <v>0</v>
      </c>
      <c r="AT115" s="1075">
        <f>'Staff TPUM'!B113</f>
        <v>5</v>
      </c>
      <c r="AU115" s="1075">
        <f>'Staff TPUM'!C113</f>
        <v>0</v>
      </c>
    </row>
    <row r="116" spans="1:47" s="1075" customFormat="1" ht="15" customHeight="1">
      <c r="A116" s="1075" t="s">
        <v>647</v>
      </c>
      <c r="B116" s="3323" t="str">
        <f>'General TPUM'!B115</f>
        <v>Solosaia Adventist Primary School</v>
      </c>
      <c r="C116" s="3444"/>
      <c r="D116" s="3445">
        <v>44</v>
      </c>
      <c r="E116" s="3445">
        <v>16</v>
      </c>
      <c r="F116" s="3445">
        <v>22</v>
      </c>
      <c r="G116" s="3445">
        <v>23</v>
      </c>
      <c r="H116" s="3445">
        <v>12</v>
      </c>
      <c r="I116" s="3445">
        <v>11</v>
      </c>
      <c r="J116" s="3445">
        <v>4</v>
      </c>
      <c r="K116" s="3456"/>
      <c r="L116" s="3456"/>
      <c r="M116" s="3456"/>
      <c r="N116" s="3456"/>
      <c r="O116" s="3456"/>
      <c r="P116" s="3456"/>
      <c r="Q116" s="3456"/>
      <c r="R116" s="1533">
        <f t="shared" si="45"/>
        <v>0</v>
      </c>
      <c r="S116" s="3447">
        <v>34</v>
      </c>
      <c r="T116" s="3448">
        <v>98</v>
      </c>
      <c r="U116" s="3438"/>
      <c r="V116" s="3439"/>
      <c r="W116" s="1073">
        <f t="shared" si="46"/>
        <v>132</v>
      </c>
      <c r="X116" s="3451"/>
      <c r="Y116" s="3467"/>
      <c r="Z116" s="3490">
        <v>4</v>
      </c>
      <c r="AA116" s="3491"/>
      <c r="AB116" s="3489"/>
      <c r="AC116" s="3452">
        <f>'General TPUM'!R115</f>
        <v>1</v>
      </c>
      <c r="AD116" s="3453">
        <f>'General TPUM'!S115</f>
        <v>0</v>
      </c>
      <c r="AE116" s="2322" t="str">
        <f>'General TPUM'!T115</f>
        <v>-</v>
      </c>
      <c r="AF116" s="2302">
        <f t="shared" si="42"/>
        <v>132</v>
      </c>
      <c r="AG116" s="1500">
        <f t="shared" si="43"/>
        <v>0</v>
      </c>
      <c r="AH116" s="1500"/>
      <c r="AI116" s="2301"/>
      <c r="AJ116" s="2302">
        <f t="shared" si="47"/>
        <v>4</v>
      </c>
      <c r="AK116" s="2301">
        <f t="shared" si="48"/>
        <v>0</v>
      </c>
      <c r="AL116" s="2303">
        <f t="shared" si="44"/>
        <v>132</v>
      </c>
      <c r="AM116" s="1074"/>
      <c r="AP116" s="441"/>
      <c r="AS116" s="1075">
        <f>'Staff TPUM'!C113</f>
        <v>0</v>
      </c>
      <c r="AT116" s="1075">
        <f>'Staff TPUM'!B114</f>
        <v>6</v>
      </c>
      <c r="AU116" s="1075">
        <f>'Staff TPUM'!C114</f>
        <v>0</v>
      </c>
    </row>
    <row r="117" spans="1:47" s="1075" customFormat="1" ht="15" customHeight="1">
      <c r="A117" s="1075" t="s">
        <v>648</v>
      </c>
      <c r="B117" s="3323" t="str">
        <f>'General TPUM'!B116</f>
        <v>Sombiro Adventist Primary School</v>
      </c>
      <c r="C117" s="3444"/>
      <c r="D117" s="3468">
        <v>24</v>
      </c>
      <c r="E117" s="3468">
        <v>13</v>
      </c>
      <c r="F117" s="3468">
        <v>11</v>
      </c>
      <c r="G117" s="3468">
        <v>15</v>
      </c>
      <c r="H117" s="3468">
        <v>12</v>
      </c>
      <c r="I117" s="3468">
        <v>5</v>
      </c>
      <c r="J117" s="3468">
        <v>13</v>
      </c>
      <c r="K117" s="3456"/>
      <c r="L117" s="3456"/>
      <c r="M117" s="3456"/>
      <c r="N117" s="3456"/>
      <c r="O117" s="3456"/>
      <c r="P117" s="3456"/>
      <c r="Q117" s="3456"/>
      <c r="R117" s="1533">
        <f t="shared" si="45"/>
        <v>0</v>
      </c>
      <c r="S117" s="3447">
        <v>92</v>
      </c>
      <c r="T117" s="3448">
        <v>1</v>
      </c>
      <c r="U117" s="3438"/>
      <c r="V117" s="3439"/>
      <c r="W117" s="1073">
        <f t="shared" si="46"/>
        <v>93</v>
      </c>
      <c r="X117" s="3451"/>
      <c r="Y117" s="3467"/>
      <c r="Z117" s="3490">
        <v>13</v>
      </c>
      <c r="AA117" s="3491"/>
      <c r="AB117" s="3489"/>
      <c r="AC117" s="3452">
        <f>'General TPUM'!R116</f>
        <v>1</v>
      </c>
      <c r="AD117" s="3453">
        <f>'General TPUM'!S116</f>
        <v>0</v>
      </c>
      <c r="AE117" s="2322" t="str">
        <f>'General TPUM'!T116</f>
        <v>-</v>
      </c>
      <c r="AF117" s="2302">
        <f t="shared" si="42"/>
        <v>93</v>
      </c>
      <c r="AG117" s="1500">
        <f t="shared" si="43"/>
        <v>0</v>
      </c>
      <c r="AH117" s="1500"/>
      <c r="AI117" s="2301"/>
      <c r="AJ117" s="2302">
        <f t="shared" si="47"/>
        <v>13</v>
      </c>
      <c r="AK117" s="2301">
        <f t="shared" si="48"/>
        <v>0</v>
      </c>
      <c r="AL117" s="2303">
        <f t="shared" si="44"/>
        <v>93</v>
      </c>
      <c r="AM117" s="1074"/>
      <c r="AP117" s="441"/>
      <c r="AS117" s="1075">
        <f>'Staff TPUM'!C114</f>
        <v>0</v>
      </c>
      <c r="AT117" s="1075">
        <f>'Staff TPUM'!B115</f>
        <v>5</v>
      </c>
      <c r="AU117" s="1075">
        <f>'Staff TPUM'!C115</f>
        <v>0</v>
      </c>
    </row>
    <row r="118" spans="1:47" s="1075" customFormat="1" ht="15" customHeight="1">
      <c r="A118" s="1075" t="s">
        <v>649</v>
      </c>
      <c r="B118" s="3323" t="str">
        <f>'General TPUM'!B117</f>
        <v>Sukiki Adventist Primary School (Ext Oreta)</v>
      </c>
      <c r="C118" s="3444"/>
      <c r="D118" s="3445">
        <v>28</v>
      </c>
      <c r="E118" s="3445">
        <v>20</v>
      </c>
      <c r="F118" s="3445">
        <v>24</v>
      </c>
      <c r="G118" s="3445">
        <v>18</v>
      </c>
      <c r="H118" s="3445">
        <v>20</v>
      </c>
      <c r="I118" s="3445">
        <v>20</v>
      </c>
      <c r="J118" s="3445">
        <v>22</v>
      </c>
      <c r="K118" s="3456"/>
      <c r="L118" s="3456"/>
      <c r="M118" s="3456"/>
      <c r="N118" s="3456"/>
      <c r="O118" s="3456"/>
      <c r="P118" s="3456"/>
      <c r="Q118" s="3456"/>
      <c r="R118" s="1533">
        <f t="shared" si="45"/>
        <v>0</v>
      </c>
      <c r="S118" s="3447">
        <v>152</v>
      </c>
      <c r="T118" s="3448">
        <v>0</v>
      </c>
      <c r="U118" s="3438"/>
      <c r="V118" s="3439"/>
      <c r="W118" s="1073">
        <f t="shared" si="46"/>
        <v>152</v>
      </c>
      <c r="X118" s="3451"/>
      <c r="Y118" s="3467"/>
      <c r="Z118" s="3490">
        <v>22</v>
      </c>
      <c r="AA118" s="3491"/>
      <c r="AB118" s="3489"/>
      <c r="AC118" s="3452">
        <f>'General TPUM'!R117</f>
        <v>1</v>
      </c>
      <c r="AD118" s="3453">
        <f>'General TPUM'!S117</f>
        <v>0</v>
      </c>
      <c r="AE118" s="2322" t="str">
        <f>'General TPUM'!T117</f>
        <v>-</v>
      </c>
      <c r="AF118" s="2302">
        <f t="shared" si="42"/>
        <v>152</v>
      </c>
      <c r="AG118" s="1500">
        <f t="shared" si="43"/>
        <v>0</v>
      </c>
      <c r="AH118" s="1500"/>
      <c r="AI118" s="2301"/>
      <c r="AJ118" s="2302">
        <f t="shared" si="47"/>
        <v>22</v>
      </c>
      <c r="AK118" s="2301">
        <f t="shared" si="48"/>
        <v>0</v>
      </c>
      <c r="AL118" s="2303">
        <f t="shared" si="44"/>
        <v>152</v>
      </c>
      <c r="AM118" s="1074"/>
      <c r="AP118" s="441"/>
      <c r="AS118" s="1075">
        <f>'Staff TPUM'!C115</f>
        <v>0</v>
      </c>
      <c r="AT118" s="1075">
        <f>'Staff TPUM'!B116</f>
        <v>6</v>
      </c>
      <c r="AU118" s="1075">
        <f>'Staff TPUM'!C116</f>
        <v>0</v>
      </c>
    </row>
    <row r="119" spans="1:47" s="1075" customFormat="1" ht="15" customHeight="1">
      <c r="B119" s="3323" t="str">
        <f>'General TPUM'!B118</f>
        <v>Sunrise Adventist Primary School (ExtGhoghobe)</v>
      </c>
      <c r="C119" s="3444">
        <v>40</v>
      </c>
      <c r="D119" s="3445">
        <v>40</v>
      </c>
      <c r="E119" s="3445">
        <v>30</v>
      </c>
      <c r="F119" s="3445">
        <v>35</v>
      </c>
      <c r="G119" s="3445">
        <v>37</v>
      </c>
      <c r="H119" s="3445">
        <v>30</v>
      </c>
      <c r="I119" s="3445">
        <v>25</v>
      </c>
      <c r="J119" s="3445">
        <v>11</v>
      </c>
      <c r="K119" s="3456"/>
      <c r="L119" s="3456"/>
      <c r="M119" s="3456"/>
      <c r="N119" s="3456"/>
      <c r="O119" s="3456"/>
      <c r="P119" s="3456"/>
      <c r="Q119" s="3456"/>
      <c r="R119" s="1533">
        <f t="shared" si="45"/>
        <v>0</v>
      </c>
      <c r="S119" s="3447">
        <v>35</v>
      </c>
      <c r="T119" s="3448">
        <v>213</v>
      </c>
      <c r="U119" s="3438"/>
      <c r="V119" s="3439"/>
      <c r="W119" s="1073">
        <f t="shared" si="46"/>
        <v>248</v>
      </c>
      <c r="X119" s="3451"/>
      <c r="Y119" s="3467"/>
      <c r="Z119" s="3490">
        <v>11</v>
      </c>
      <c r="AA119" s="3491"/>
      <c r="AB119" s="3489"/>
      <c r="AC119" s="3452"/>
      <c r="AD119" s="3453"/>
      <c r="AE119" s="2322"/>
      <c r="AF119" s="2302"/>
      <c r="AG119" s="1500"/>
      <c r="AH119" s="1500"/>
      <c r="AI119" s="2301"/>
      <c r="AJ119" s="2302"/>
      <c r="AK119" s="2301"/>
      <c r="AL119" s="2303"/>
      <c r="AM119" s="1074"/>
      <c r="AP119" s="441"/>
    </row>
    <row r="120" spans="1:47" s="1075" customFormat="1" ht="15" customHeight="1">
      <c r="A120" s="1075" t="s">
        <v>651</v>
      </c>
      <c r="B120" s="3323" t="str">
        <f>'General TPUM'!B119</f>
        <v>Tagibangara Adventist Primary School (Ext Kukele)</v>
      </c>
      <c r="C120" s="3444"/>
      <c r="D120" s="3445">
        <v>51</v>
      </c>
      <c r="E120" s="3445">
        <v>23</v>
      </c>
      <c r="F120" s="3445">
        <v>15</v>
      </c>
      <c r="G120" s="3445">
        <v>25</v>
      </c>
      <c r="H120" s="3445">
        <v>22</v>
      </c>
      <c r="I120" s="3445">
        <v>24</v>
      </c>
      <c r="J120" s="3445">
        <v>18</v>
      </c>
      <c r="K120" s="3446"/>
      <c r="L120" s="3446"/>
      <c r="M120" s="3446"/>
      <c r="N120" s="3446"/>
      <c r="O120" s="3446"/>
      <c r="P120" s="3446"/>
      <c r="Q120" s="3446"/>
      <c r="R120" s="1533">
        <f t="shared" si="45"/>
        <v>0</v>
      </c>
      <c r="S120" s="3447">
        <v>152</v>
      </c>
      <c r="T120" s="3448">
        <v>26</v>
      </c>
      <c r="U120" s="3438"/>
      <c r="V120" s="3439"/>
      <c r="W120" s="1073">
        <f t="shared" si="46"/>
        <v>178</v>
      </c>
      <c r="X120" s="3451"/>
      <c r="Y120" s="3467"/>
      <c r="Z120" s="3490">
        <v>18</v>
      </c>
      <c r="AA120" s="3491"/>
      <c r="AB120" s="3489"/>
      <c r="AC120" s="3452">
        <f>'General TPUM'!R119</f>
        <v>1</v>
      </c>
      <c r="AD120" s="3453">
        <f>'General TPUM'!S119</f>
        <v>0</v>
      </c>
      <c r="AE120" s="2322" t="str">
        <f>'General TPUM'!T119</f>
        <v>-</v>
      </c>
      <c r="AF120" s="2302">
        <f t="shared" si="42"/>
        <v>178</v>
      </c>
      <c r="AG120" s="1500">
        <f t="shared" si="43"/>
        <v>0</v>
      </c>
      <c r="AH120" s="1500"/>
      <c r="AI120" s="2301"/>
      <c r="AJ120" s="2302">
        <f t="shared" si="47"/>
        <v>18</v>
      </c>
      <c r="AK120" s="2301">
        <f t="shared" si="48"/>
        <v>0</v>
      </c>
      <c r="AL120" s="2303">
        <f t="shared" si="44"/>
        <v>178</v>
      </c>
      <c r="AM120" s="1074"/>
      <c r="AP120" s="441"/>
      <c r="AS120" s="1075">
        <f>'Staff TPUM'!C116</f>
        <v>0</v>
      </c>
      <c r="AT120" s="1075">
        <f>'Staff TPUM'!B118</f>
        <v>8</v>
      </c>
      <c r="AU120" s="1075">
        <f>'Staff TPUM'!C118</f>
        <v>0</v>
      </c>
    </row>
    <row r="121" spans="1:47" s="1075" customFormat="1" ht="15" customHeight="1">
      <c r="A121" s="1075" t="s">
        <v>652</v>
      </c>
      <c r="B121" s="3323" t="str">
        <f>'General TPUM'!B120</f>
        <v>Taifala Adventist Primary School</v>
      </c>
      <c r="C121" s="3444">
        <v>15</v>
      </c>
      <c r="D121" s="3445">
        <v>15</v>
      </c>
      <c r="E121" s="3445">
        <v>17</v>
      </c>
      <c r="F121" s="3445">
        <v>15</v>
      </c>
      <c r="G121" s="3445">
        <v>9</v>
      </c>
      <c r="H121" s="3445">
        <v>15</v>
      </c>
      <c r="I121" s="3445">
        <v>16</v>
      </c>
      <c r="J121" s="3445">
        <v>8</v>
      </c>
      <c r="K121" s="3446"/>
      <c r="L121" s="3446"/>
      <c r="M121" s="3446"/>
      <c r="N121" s="3446"/>
      <c r="O121" s="3446"/>
      <c r="P121" s="3446"/>
      <c r="Q121" s="3446"/>
      <c r="R121" s="1533">
        <f t="shared" si="45"/>
        <v>0</v>
      </c>
      <c r="S121" s="3509">
        <v>47</v>
      </c>
      <c r="T121" s="3510">
        <v>63</v>
      </c>
      <c r="U121" s="3511"/>
      <c r="V121" s="3512"/>
      <c r="W121" s="1073">
        <f t="shared" si="46"/>
        <v>110</v>
      </c>
      <c r="X121" s="3451"/>
      <c r="Y121" s="3467"/>
      <c r="Z121" s="3490">
        <v>8</v>
      </c>
      <c r="AA121" s="3491"/>
      <c r="AB121" s="3489"/>
      <c r="AC121" s="3452">
        <f>'General TPUM'!R120</f>
        <v>1</v>
      </c>
      <c r="AD121" s="3453">
        <f>'General TPUM'!S120</f>
        <v>0</v>
      </c>
      <c r="AE121" s="2322" t="str">
        <f>'General TPUM'!T120</f>
        <v>-</v>
      </c>
      <c r="AF121" s="2302">
        <f t="shared" si="42"/>
        <v>110</v>
      </c>
      <c r="AG121" s="1500">
        <f t="shared" si="43"/>
        <v>0</v>
      </c>
      <c r="AH121" s="1500"/>
      <c r="AI121" s="2301"/>
      <c r="AJ121" s="2302">
        <f t="shared" si="47"/>
        <v>8</v>
      </c>
      <c r="AK121" s="2301">
        <f t="shared" si="48"/>
        <v>0</v>
      </c>
      <c r="AL121" s="2303">
        <f t="shared" si="44"/>
        <v>110</v>
      </c>
      <c r="AM121" s="1074"/>
      <c r="AP121" s="441"/>
      <c r="AS121" s="1075">
        <f>'Staff TPUM'!C118</f>
        <v>0</v>
      </c>
      <c r="AT121" s="1075">
        <f>'Staff TPUM'!B119</f>
        <v>7</v>
      </c>
      <c r="AU121" s="1075">
        <f>'Staff TPUM'!C119</f>
        <v>0</v>
      </c>
    </row>
    <row r="122" spans="1:47" s="1075" customFormat="1" ht="15" customHeight="1">
      <c r="A122" s="1075" t="s">
        <v>654</v>
      </c>
      <c r="B122" s="3323" t="str">
        <f>'General TPUM'!B121</f>
        <v>Talakali Adventist Community High School</v>
      </c>
      <c r="C122" s="3444">
        <v>24</v>
      </c>
      <c r="D122" s="3445">
        <v>34</v>
      </c>
      <c r="E122" s="3445">
        <v>19</v>
      </c>
      <c r="F122" s="3445">
        <v>16</v>
      </c>
      <c r="G122" s="3445">
        <v>25</v>
      </c>
      <c r="H122" s="3445">
        <v>22</v>
      </c>
      <c r="I122" s="3445">
        <v>20</v>
      </c>
      <c r="J122" s="3445">
        <v>13</v>
      </c>
      <c r="K122" s="3446">
        <v>22</v>
      </c>
      <c r="L122" s="3446">
        <v>14</v>
      </c>
      <c r="M122" s="3446">
        <v>20</v>
      </c>
      <c r="N122" s="3456"/>
      <c r="O122" s="3456"/>
      <c r="P122" s="3456"/>
      <c r="Q122" s="3456"/>
      <c r="R122" s="1533">
        <f t="shared" si="45"/>
        <v>0</v>
      </c>
      <c r="S122" s="3447">
        <v>118</v>
      </c>
      <c r="T122" s="3448">
        <v>55</v>
      </c>
      <c r="U122" s="3438">
        <v>46</v>
      </c>
      <c r="V122" s="3439">
        <v>10</v>
      </c>
      <c r="W122" s="1073">
        <f t="shared" si="46"/>
        <v>229</v>
      </c>
      <c r="X122" s="3451"/>
      <c r="Y122" s="3467"/>
      <c r="Z122" s="3490">
        <v>13</v>
      </c>
      <c r="AA122" s="3491">
        <v>20</v>
      </c>
      <c r="AB122" s="3489"/>
      <c r="AC122" s="3452" t="str">
        <f>'General TPUM'!R121</f>
        <v>-</v>
      </c>
      <c r="AD122" s="3453" t="str">
        <f>'General TPUM'!S121</f>
        <v>-</v>
      </c>
      <c r="AE122" s="2322">
        <f>'General TPUM'!T121</f>
        <v>1</v>
      </c>
      <c r="AF122" s="2302">
        <f t="shared" si="42"/>
        <v>173</v>
      </c>
      <c r="AG122" s="1500">
        <f t="shared" si="43"/>
        <v>56</v>
      </c>
      <c r="AH122" s="1500"/>
      <c r="AI122" s="2301"/>
      <c r="AJ122" s="2302">
        <f t="shared" si="47"/>
        <v>13</v>
      </c>
      <c r="AK122" s="2301">
        <f t="shared" si="48"/>
        <v>20</v>
      </c>
      <c r="AL122" s="2303">
        <f t="shared" si="44"/>
        <v>229</v>
      </c>
      <c r="AM122" s="1074"/>
      <c r="AP122" s="441"/>
      <c r="AS122" s="1075">
        <f>'Staff TPUM'!C119</f>
        <v>0</v>
      </c>
      <c r="AT122" s="1075">
        <f>'Staff TPUM'!B120</f>
        <v>10</v>
      </c>
      <c r="AU122" s="1075">
        <f>'Staff TPUM'!C120</f>
        <v>9</v>
      </c>
    </row>
    <row r="123" spans="1:47" s="1075" customFormat="1" ht="15" customHeight="1">
      <c r="A123" s="1075" t="s">
        <v>655</v>
      </c>
      <c r="B123" s="3323" t="str">
        <f>'General TPUM'!B122</f>
        <v>Taora Adventist Primary School</v>
      </c>
      <c r="C123" s="3444"/>
      <c r="D123" s="3468"/>
      <c r="E123" s="3468">
        <v>10</v>
      </c>
      <c r="F123" s="3468">
        <v>9</v>
      </c>
      <c r="G123" s="3468">
        <v>5</v>
      </c>
      <c r="H123" s="3468">
        <v>3</v>
      </c>
      <c r="I123" s="3468">
        <v>5</v>
      </c>
      <c r="J123" s="3468">
        <v>7</v>
      </c>
      <c r="K123" s="3456"/>
      <c r="L123" s="3456"/>
      <c r="M123" s="3456"/>
      <c r="N123" s="3456"/>
      <c r="O123" s="3456"/>
      <c r="P123" s="3456"/>
      <c r="Q123" s="3456"/>
      <c r="R123" s="1533">
        <f t="shared" si="45"/>
        <v>0</v>
      </c>
      <c r="S123" s="3447">
        <v>39</v>
      </c>
      <c r="T123" s="3448">
        <v>0</v>
      </c>
      <c r="U123" s="3438"/>
      <c r="V123" s="3439"/>
      <c r="W123" s="1073">
        <f t="shared" si="46"/>
        <v>39</v>
      </c>
      <c r="X123" s="3451"/>
      <c r="Y123" s="3467"/>
      <c r="Z123" s="3490">
        <v>7</v>
      </c>
      <c r="AA123" s="3491"/>
      <c r="AB123" s="3489"/>
      <c r="AC123" s="3452">
        <f>'General TPUM'!R122</f>
        <v>1</v>
      </c>
      <c r="AD123" s="3453">
        <f>'General TPUM'!S122</f>
        <v>0</v>
      </c>
      <c r="AE123" s="2322" t="str">
        <f>'General TPUM'!T122</f>
        <v>-</v>
      </c>
      <c r="AF123" s="2302">
        <f t="shared" si="42"/>
        <v>39</v>
      </c>
      <c r="AG123" s="1500">
        <f t="shared" si="43"/>
        <v>0</v>
      </c>
      <c r="AH123" s="1500"/>
      <c r="AI123" s="2301"/>
      <c r="AJ123" s="2302">
        <f t="shared" si="47"/>
        <v>7</v>
      </c>
      <c r="AK123" s="2301">
        <f t="shared" si="48"/>
        <v>0</v>
      </c>
      <c r="AL123" s="2303">
        <f t="shared" si="44"/>
        <v>39</v>
      </c>
      <c r="AM123" s="1074"/>
      <c r="AP123" s="441"/>
      <c r="AS123" s="1075">
        <f>'Staff TPUM'!C120</f>
        <v>9</v>
      </c>
      <c r="AT123" s="1075">
        <f>'Staff TPUM'!B121</f>
        <v>2</v>
      </c>
      <c r="AU123" s="1075">
        <f>'Staff TPUM'!C121</f>
        <v>0</v>
      </c>
    </row>
    <row r="124" spans="1:47" s="1075" customFormat="1" ht="15" customHeight="1">
      <c r="A124" s="1075" t="s">
        <v>656</v>
      </c>
      <c r="B124" s="3323" t="str">
        <f>'General TPUM'!B123</f>
        <v>Tarama Adventist Primary School</v>
      </c>
      <c r="C124" s="3444"/>
      <c r="D124" s="3468">
        <v>17</v>
      </c>
      <c r="E124" s="3468">
        <v>8</v>
      </c>
      <c r="F124" s="3468">
        <v>9</v>
      </c>
      <c r="G124" s="3468">
        <v>19</v>
      </c>
      <c r="H124" s="3468">
        <v>12</v>
      </c>
      <c r="I124" s="3468">
        <v>14</v>
      </c>
      <c r="J124" s="3468">
        <v>10</v>
      </c>
      <c r="K124" s="3456"/>
      <c r="L124" s="3456"/>
      <c r="M124" s="3456"/>
      <c r="N124" s="3456"/>
      <c r="O124" s="3456"/>
      <c r="P124" s="3456"/>
      <c r="Q124" s="3456"/>
      <c r="R124" s="1533">
        <f t="shared" si="45"/>
        <v>0</v>
      </c>
      <c r="S124" s="3447">
        <v>88</v>
      </c>
      <c r="T124" s="3448">
        <v>1</v>
      </c>
      <c r="U124" s="3438"/>
      <c r="V124" s="3439"/>
      <c r="W124" s="1073">
        <f t="shared" si="46"/>
        <v>89</v>
      </c>
      <c r="X124" s="3451"/>
      <c r="Y124" s="3467"/>
      <c r="Z124" s="3490">
        <v>10</v>
      </c>
      <c r="AA124" s="3491"/>
      <c r="AB124" s="3489"/>
      <c r="AC124" s="3452">
        <f>'General TPUM'!R123</f>
        <v>1</v>
      </c>
      <c r="AD124" s="3453">
        <f>'General TPUM'!S123</f>
        <v>0</v>
      </c>
      <c r="AE124" s="2322" t="str">
        <f>'General TPUM'!T123</f>
        <v>-</v>
      </c>
      <c r="AF124" s="2302">
        <f t="shared" si="42"/>
        <v>89</v>
      </c>
      <c r="AG124" s="1500">
        <f t="shared" si="43"/>
        <v>0</v>
      </c>
      <c r="AH124" s="1500"/>
      <c r="AI124" s="2301"/>
      <c r="AJ124" s="2302">
        <f t="shared" si="47"/>
        <v>10</v>
      </c>
      <c r="AK124" s="2301">
        <f t="shared" si="48"/>
        <v>0</v>
      </c>
      <c r="AL124" s="2303">
        <f t="shared" si="44"/>
        <v>89</v>
      </c>
      <c r="AM124" s="1074"/>
      <c r="AP124" s="441"/>
      <c r="AS124" s="1075">
        <f>'Staff TPUM'!C121</f>
        <v>0</v>
      </c>
      <c r="AT124" s="1075">
        <f>'Staff TPUM'!B122</f>
        <v>5</v>
      </c>
      <c r="AU124" s="1075">
        <f>'Staff TPUM'!C122</f>
        <v>0</v>
      </c>
    </row>
    <row r="125" spans="1:47" s="1075" customFormat="1" ht="15" customHeight="1">
      <c r="A125" s="1075" t="s">
        <v>767</v>
      </c>
      <c r="B125" s="3323" t="s">
        <v>768</v>
      </c>
      <c r="C125" s="3444">
        <v>41</v>
      </c>
      <c r="D125" s="3468">
        <v>29</v>
      </c>
      <c r="E125" s="3468">
        <v>42</v>
      </c>
      <c r="F125" s="3468">
        <v>40</v>
      </c>
      <c r="G125" s="3468">
        <v>36</v>
      </c>
      <c r="H125" s="3468">
        <v>30</v>
      </c>
      <c r="I125" s="3468">
        <v>18</v>
      </c>
      <c r="J125" s="3468">
        <v>14</v>
      </c>
      <c r="K125" s="3456">
        <v>18</v>
      </c>
      <c r="L125" s="3456">
        <v>19</v>
      </c>
      <c r="M125" s="3456">
        <v>18</v>
      </c>
      <c r="N125" s="3456"/>
      <c r="O125" s="3456"/>
      <c r="P125" s="3456"/>
      <c r="Q125" s="3456"/>
      <c r="R125" s="1533">
        <f t="shared" si="45"/>
        <v>0</v>
      </c>
      <c r="S125" s="3447">
        <v>160</v>
      </c>
      <c r="T125" s="3448">
        <v>90</v>
      </c>
      <c r="U125" s="3438">
        <v>38</v>
      </c>
      <c r="V125" s="3439">
        <v>17</v>
      </c>
      <c r="W125" s="1073">
        <f t="shared" si="46"/>
        <v>305</v>
      </c>
      <c r="X125" s="3451"/>
      <c r="Y125" s="3467"/>
      <c r="Z125" s="3490">
        <v>14</v>
      </c>
      <c r="AA125" s="3491">
        <v>18</v>
      </c>
      <c r="AB125" s="3489"/>
      <c r="AC125" s="3452" t="str">
        <f>'General TPUM'!R124</f>
        <v>-</v>
      </c>
      <c r="AD125" s="3453" t="str">
        <f>'General TPUM'!S124</f>
        <v>-</v>
      </c>
      <c r="AE125" s="2322">
        <f>'General TPUM'!T124</f>
        <v>1</v>
      </c>
      <c r="AF125" s="2302">
        <f t="shared" si="42"/>
        <v>250</v>
      </c>
      <c r="AG125" s="1500">
        <f t="shared" si="43"/>
        <v>55</v>
      </c>
      <c r="AH125" s="1500"/>
      <c r="AI125" s="2301"/>
      <c r="AJ125" s="2302">
        <f t="shared" si="47"/>
        <v>14</v>
      </c>
      <c r="AK125" s="2301">
        <f t="shared" si="48"/>
        <v>18</v>
      </c>
      <c r="AL125" s="2303">
        <f t="shared" si="44"/>
        <v>305</v>
      </c>
      <c r="AM125" s="1074"/>
      <c r="AP125" s="441"/>
      <c r="AS125" s="1075">
        <f>'Staff TPUM'!C122</f>
        <v>0</v>
      </c>
      <c r="AT125" s="1075">
        <f>'Staff TPUM'!B123</f>
        <v>7</v>
      </c>
      <c r="AU125" s="1075">
        <f>'Staff TPUM'!C123</f>
        <v>5</v>
      </c>
    </row>
    <row r="126" spans="1:47" s="1075" customFormat="1" ht="15" customHeight="1">
      <c r="B126" s="3469" t="str">
        <f>'General TPUM'!B125</f>
        <v>Tavutavu Adventist Primary School</v>
      </c>
      <c r="C126" s="3444"/>
      <c r="D126" s="3468"/>
      <c r="E126" s="3468"/>
      <c r="F126" s="3468"/>
      <c r="G126" s="3468"/>
      <c r="H126" s="3468"/>
      <c r="I126" s="3468"/>
      <c r="J126" s="3468"/>
      <c r="K126" s="3456"/>
      <c r="L126" s="3456"/>
      <c r="M126" s="3456"/>
      <c r="N126" s="3456"/>
      <c r="O126" s="3456"/>
      <c r="P126" s="3456"/>
      <c r="Q126" s="3456"/>
      <c r="R126" s="1533">
        <f t="shared" si="45"/>
        <v>0</v>
      </c>
      <c r="S126" s="3447"/>
      <c r="T126" s="3448"/>
      <c r="U126" s="3438"/>
      <c r="V126" s="3439"/>
      <c r="W126" s="1073">
        <f t="shared" si="46"/>
        <v>0</v>
      </c>
      <c r="X126" s="3451"/>
      <c r="Y126" s="3467"/>
      <c r="Z126" s="3490"/>
      <c r="AA126" s="3491"/>
      <c r="AB126" s="3489"/>
      <c r="AC126" s="3452">
        <f>'General TPUM'!R125</f>
        <v>0</v>
      </c>
      <c r="AD126" s="3453">
        <f>'General TPUM'!S125</f>
        <v>0</v>
      </c>
      <c r="AE126" s="2322">
        <f>'General TPUM'!T125</f>
        <v>0</v>
      </c>
      <c r="AF126" s="2302">
        <f t="shared" ref="AF126" si="49">S126+T126</f>
        <v>0</v>
      </c>
      <c r="AG126" s="1500">
        <f t="shared" ref="AG126" si="50">U126+V126</f>
        <v>0</v>
      </c>
      <c r="AH126" s="1500"/>
      <c r="AI126" s="2301"/>
      <c r="AJ126" s="2302">
        <f t="shared" ref="AJ126" si="51">Z126</f>
        <v>0</v>
      </c>
      <c r="AK126" s="2301">
        <f t="shared" ref="AK126" si="52">AA126</f>
        <v>0</v>
      </c>
      <c r="AL126" s="2303">
        <f t="shared" ref="AL126" si="53">SUM(C126:R126)</f>
        <v>0</v>
      </c>
      <c r="AM126" s="1074"/>
      <c r="AP126" s="441"/>
      <c r="AS126" s="1075">
        <f>'Staff TPUM'!C123</f>
        <v>5</v>
      </c>
    </row>
    <row r="127" spans="1:47" s="1075" customFormat="1" ht="15" customHeight="1">
      <c r="A127" s="1075" t="s">
        <v>659</v>
      </c>
      <c r="B127" s="3323" t="str">
        <f>'General TPUM'!B126</f>
        <v>Telina Adventist Primary School</v>
      </c>
      <c r="C127" s="3444"/>
      <c r="D127" s="3468">
        <v>13</v>
      </c>
      <c r="E127" s="3468">
        <v>24</v>
      </c>
      <c r="F127" s="3468">
        <v>11</v>
      </c>
      <c r="G127" s="3468">
        <v>12</v>
      </c>
      <c r="H127" s="3468">
        <v>19</v>
      </c>
      <c r="I127" s="3468">
        <v>15</v>
      </c>
      <c r="J127" s="3468">
        <v>18</v>
      </c>
      <c r="K127" s="3456"/>
      <c r="L127" s="3456"/>
      <c r="M127" s="3456"/>
      <c r="N127" s="3456"/>
      <c r="O127" s="3456"/>
      <c r="P127" s="3456"/>
      <c r="Q127" s="3456"/>
      <c r="R127" s="1533">
        <f t="shared" si="45"/>
        <v>0</v>
      </c>
      <c r="S127" s="3447">
        <v>112</v>
      </c>
      <c r="T127" s="3448">
        <v>0</v>
      </c>
      <c r="U127" s="3438"/>
      <c r="V127" s="3439"/>
      <c r="W127" s="1073">
        <f t="shared" si="46"/>
        <v>112</v>
      </c>
      <c r="X127" s="3451"/>
      <c r="Y127" s="3467"/>
      <c r="Z127" s="3490">
        <v>18</v>
      </c>
      <c r="AA127" s="3491"/>
      <c r="AB127" s="3489"/>
      <c r="AC127" s="3452">
        <f>'General TPUM'!R126</f>
        <v>1</v>
      </c>
      <c r="AD127" s="3453">
        <f>'General TPUM'!S126</f>
        <v>0</v>
      </c>
      <c r="AE127" s="2322" t="str">
        <f>'General TPUM'!T126</f>
        <v>-</v>
      </c>
      <c r="AF127" s="2302">
        <f>S127+T127</f>
        <v>112</v>
      </c>
      <c r="AG127" s="1500">
        <f>U127+V127</f>
        <v>0</v>
      </c>
      <c r="AH127" s="1500"/>
      <c r="AI127" s="2301"/>
      <c r="AJ127" s="2302">
        <f t="shared" si="47"/>
        <v>18</v>
      </c>
      <c r="AK127" s="2301">
        <f t="shared" si="48"/>
        <v>0</v>
      </c>
      <c r="AL127" s="2303">
        <f>SUM(C127:R127)</f>
        <v>112</v>
      </c>
      <c r="AM127" s="1074"/>
      <c r="AP127" s="441"/>
      <c r="AS127" s="1075">
        <f>'Staff TPUM'!C125</f>
        <v>0</v>
      </c>
      <c r="AT127" s="1075">
        <f>'Staff TPUM'!B125</f>
        <v>5</v>
      </c>
      <c r="AU127" s="1075">
        <f>'Staff TPUM'!C125</f>
        <v>0</v>
      </c>
    </row>
    <row r="128" spans="1:47" s="1075" customFormat="1" ht="15" customHeight="1">
      <c r="A128" s="1075" t="s">
        <v>660</v>
      </c>
      <c r="B128" s="3323" t="str">
        <f>'General TPUM'!B127</f>
        <v>Tenakoga Adventist Community High School</v>
      </c>
      <c r="C128" s="3444"/>
      <c r="D128" s="3445">
        <v>22</v>
      </c>
      <c r="E128" s="3445">
        <v>31</v>
      </c>
      <c r="F128" s="3445">
        <v>23</v>
      </c>
      <c r="G128" s="3445">
        <v>47</v>
      </c>
      <c r="H128" s="3445">
        <v>27</v>
      </c>
      <c r="I128" s="3445">
        <v>27</v>
      </c>
      <c r="J128" s="3445">
        <v>27</v>
      </c>
      <c r="K128" s="3456">
        <v>53</v>
      </c>
      <c r="L128" s="3456">
        <v>54</v>
      </c>
      <c r="M128" s="3456">
        <v>43</v>
      </c>
      <c r="N128" s="3456">
        <v>40</v>
      </c>
      <c r="O128" s="3456">
        <v>37</v>
      </c>
      <c r="P128" s="3456">
        <v>37</v>
      </c>
      <c r="Q128" s="3456"/>
      <c r="R128" s="1533">
        <f t="shared" si="45"/>
        <v>0</v>
      </c>
      <c r="S128" s="3447">
        <v>199</v>
      </c>
      <c r="T128" s="3448">
        <v>5</v>
      </c>
      <c r="U128" s="3438">
        <v>242</v>
      </c>
      <c r="V128" s="3439">
        <v>22</v>
      </c>
      <c r="W128" s="1073">
        <f t="shared" si="46"/>
        <v>468</v>
      </c>
      <c r="X128" s="3451"/>
      <c r="Y128" s="3467">
        <v>32</v>
      </c>
      <c r="Z128" s="3490">
        <v>54</v>
      </c>
      <c r="AA128" s="3491">
        <v>37</v>
      </c>
      <c r="AB128" s="3489"/>
      <c r="AC128" s="3452" t="str">
        <f>'General TPUM'!R127</f>
        <v>-</v>
      </c>
      <c r="AD128" s="3453" t="str">
        <f>'General TPUM'!S127</f>
        <v>-</v>
      </c>
      <c r="AE128" s="2322">
        <f>'General TPUM'!T127</f>
        <v>1</v>
      </c>
      <c r="AF128" s="2302">
        <f>S128+T128</f>
        <v>204</v>
      </c>
      <c r="AG128" s="1500">
        <f>U128+V128</f>
        <v>264</v>
      </c>
      <c r="AH128" s="1500"/>
      <c r="AI128" s="2301"/>
      <c r="AJ128" s="2302">
        <f t="shared" si="47"/>
        <v>54</v>
      </c>
      <c r="AK128" s="2301">
        <f t="shared" si="48"/>
        <v>37</v>
      </c>
      <c r="AL128" s="2303">
        <f>SUM(C128:R128)</f>
        <v>468</v>
      </c>
      <c r="AM128" s="1074"/>
      <c r="AP128" s="441"/>
      <c r="AS128" s="1075">
        <f>'Staff TPUM'!C126</f>
        <v>11</v>
      </c>
      <c r="AT128" s="1075">
        <f>'Staff TPUM'!B126</f>
        <v>10</v>
      </c>
      <c r="AU128" s="1075">
        <f>'Staff TPUM'!C126</f>
        <v>11</v>
      </c>
    </row>
    <row r="129" spans="1:47" s="1075" customFormat="1" ht="15" customHeight="1">
      <c r="A129" s="1075" t="s">
        <v>661</v>
      </c>
      <c r="B129" s="3323" t="str">
        <f>'General TPUM'!B128</f>
        <v>Tetemara Adventist Primary School</v>
      </c>
      <c r="C129" s="3444"/>
      <c r="D129" s="3445"/>
      <c r="E129" s="3445">
        <v>17</v>
      </c>
      <c r="F129" s="3445">
        <v>15</v>
      </c>
      <c r="G129" s="3445">
        <v>13</v>
      </c>
      <c r="H129" s="3445">
        <v>10</v>
      </c>
      <c r="I129" s="3445">
        <v>15</v>
      </c>
      <c r="J129" s="3445">
        <v>11</v>
      </c>
      <c r="K129" s="3456"/>
      <c r="L129" s="3456"/>
      <c r="M129" s="3456"/>
      <c r="N129" s="3456"/>
      <c r="O129" s="3456"/>
      <c r="P129" s="3456"/>
      <c r="Q129" s="3456"/>
      <c r="R129" s="1533">
        <f t="shared" si="45"/>
        <v>0</v>
      </c>
      <c r="S129" s="3447">
        <v>81</v>
      </c>
      <c r="T129" s="3448">
        <v>0</v>
      </c>
      <c r="U129" s="3438"/>
      <c r="V129" s="3439"/>
      <c r="W129" s="1073">
        <f t="shared" si="46"/>
        <v>81</v>
      </c>
      <c r="X129" s="3451"/>
      <c r="Y129" s="3467"/>
      <c r="Z129" s="3490">
        <v>11</v>
      </c>
      <c r="AA129" s="3491"/>
      <c r="AB129" s="3489"/>
      <c r="AC129" s="3452">
        <f>'General TPUM'!R128</f>
        <v>1</v>
      </c>
      <c r="AD129" s="3453">
        <f>'General TPUM'!S128</f>
        <v>0</v>
      </c>
      <c r="AE129" s="2322" t="str">
        <f>'General TPUM'!T128</f>
        <v>-</v>
      </c>
      <c r="AF129" s="2302">
        <f>S129+T129</f>
        <v>81</v>
      </c>
      <c r="AG129" s="1500">
        <f>U129+V129</f>
        <v>0</v>
      </c>
      <c r="AH129" s="1500"/>
      <c r="AI129" s="2301"/>
      <c r="AJ129" s="2302">
        <f t="shared" si="47"/>
        <v>11</v>
      </c>
      <c r="AK129" s="2301">
        <f t="shared" si="48"/>
        <v>0</v>
      </c>
      <c r="AL129" s="2303">
        <f>SUM(C129:R129)</f>
        <v>81</v>
      </c>
      <c r="AM129" s="1074"/>
      <c r="AP129" s="441"/>
      <c r="AS129" s="1075">
        <f>'Staff TPUM'!C127</f>
        <v>0</v>
      </c>
      <c r="AT129" s="1075">
        <f>'Staff TPUM'!B127</f>
        <v>8</v>
      </c>
      <c r="AU129" s="1075">
        <f>'Staff TPUM'!C127</f>
        <v>0</v>
      </c>
    </row>
    <row r="130" spans="1:47" s="1075" customFormat="1" ht="15" customHeight="1">
      <c r="B130" s="3469" t="str">
        <f>'General TPUM'!B129</f>
        <v>Tirongo Adventist Primary School</v>
      </c>
      <c r="C130" s="3444"/>
      <c r="D130" s="3483">
        <v>17</v>
      </c>
      <c r="E130" s="3483">
        <v>14</v>
      </c>
      <c r="F130" s="3483">
        <v>12</v>
      </c>
      <c r="G130" s="3483">
        <v>11</v>
      </c>
      <c r="H130" s="3483">
        <v>11</v>
      </c>
      <c r="I130" s="3483">
        <v>10</v>
      </c>
      <c r="J130" s="3483">
        <v>12</v>
      </c>
      <c r="K130" s="3456"/>
      <c r="L130" s="3456"/>
      <c r="M130" s="3456"/>
      <c r="N130" s="3456"/>
      <c r="O130" s="3456"/>
      <c r="P130" s="3456"/>
      <c r="Q130" s="3456"/>
      <c r="R130" s="1533">
        <f t="shared" si="45"/>
        <v>0</v>
      </c>
      <c r="S130" s="3447">
        <v>87</v>
      </c>
      <c r="T130" s="3448">
        <v>0</v>
      </c>
      <c r="U130" s="3438"/>
      <c r="V130" s="3439"/>
      <c r="W130" s="1073">
        <f t="shared" si="46"/>
        <v>87</v>
      </c>
      <c r="X130" s="3451"/>
      <c r="Y130" s="3467"/>
      <c r="Z130" s="3490">
        <v>12</v>
      </c>
      <c r="AA130" s="3491"/>
      <c r="AB130" s="3489"/>
      <c r="AC130" s="3452">
        <f>'General TPUM'!R129</f>
        <v>1</v>
      </c>
      <c r="AD130" s="3453">
        <f>'General TPUM'!S129</f>
        <v>0</v>
      </c>
      <c r="AE130" s="2322" t="str">
        <f>'General TPUM'!T129</f>
        <v>-</v>
      </c>
      <c r="AF130" s="2302">
        <f>S130+T130</f>
        <v>87</v>
      </c>
      <c r="AG130" s="1500">
        <f>U130+V130</f>
        <v>0</v>
      </c>
      <c r="AH130" s="1500"/>
      <c r="AI130" s="2301"/>
      <c r="AJ130" s="2302">
        <f t="shared" ref="AJ130" si="54">Z130</f>
        <v>12</v>
      </c>
      <c r="AK130" s="2301">
        <f t="shared" ref="AK130" si="55">AA130</f>
        <v>0</v>
      </c>
      <c r="AL130" s="2303">
        <f>SUM(C130:R130)</f>
        <v>87</v>
      </c>
      <c r="AM130" s="1074"/>
      <c r="AP130" s="441"/>
      <c r="AS130" s="1075">
        <f>'Staff TPUM'!C129</f>
        <v>0</v>
      </c>
    </row>
    <row r="131" spans="1:47" s="1075" customFormat="1" ht="15" customHeight="1">
      <c r="A131" s="1075" t="s">
        <v>663</v>
      </c>
      <c r="B131" s="3323" t="str">
        <f>'General TPUM'!B130</f>
        <v>Tombe Adventist Primary School</v>
      </c>
      <c r="C131" s="3444"/>
      <c r="D131" s="3468"/>
      <c r="E131" s="3468">
        <v>3</v>
      </c>
      <c r="F131" s="3468">
        <v>5</v>
      </c>
      <c r="G131" s="3468">
        <v>12</v>
      </c>
      <c r="H131" s="3468">
        <v>8</v>
      </c>
      <c r="I131" s="3468">
        <v>8</v>
      </c>
      <c r="J131" s="3468">
        <v>10</v>
      </c>
      <c r="K131" s="3456"/>
      <c r="L131" s="3456"/>
      <c r="M131" s="3456"/>
      <c r="N131" s="3456"/>
      <c r="O131" s="3456"/>
      <c r="P131" s="3456"/>
      <c r="Q131" s="3456"/>
      <c r="R131" s="1533">
        <f t="shared" si="45"/>
        <v>0</v>
      </c>
      <c r="S131" s="3447">
        <v>46</v>
      </c>
      <c r="T131" s="3448">
        <v>0</v>
      </c>
      <c r="U131" s="3438"/>
      <c r="V131" s="3439"/>
      <c r="W131" s="1073">
        <f t="shared" si="46"/>
        <v>46</v>
      </c>
      <c r="X131" s="3451"/>
      <c r="Y131" s="3467"/>
      <c r="Z131" s="3490">
        <v>10</v>
      </c>
      <c r="AA131" s="3491"/>
      <c r="AB131" s="3489"/>
      <c r="AC131" s="3452">
        <f>'General TPUM'!R130</f>
        <v>1</v>
      </c>
      <c r="AD131" s="3453">
        <f>'General TPUM'!S130</f>
        <v>0</v>
      </c>
      <c r="AE131" s="2322" t="str">
        <f>'General TPUM'!T130</f>
        <v>-</v>
      </c>
      <c r="AF131" s="2302">
        <f t="shared" ref="AF131:AF142" si="56">S131+T131</f>
        <v>46</v>
      </c>
      <c r="AG131" s="1500">
        <f t="shared" ref="AG131:AG142" si="57">U131+V131</f>
        <v>0</v>
      </c>
      <c r="AH131" s="1500"/>
      <c r="AI131" s="2301"/>
      <c r="AJ131" s="2302">
        <f t="shared" si="47"/>
        <v>10</v>
      </c>
      <c r="AK131" s="2301">
        <f t="shared" si="48"/>
        <v>0</v>
      </c>
      <c r="AL131" s="2303">
        <f t="shared" ref="AL131:AL142" si="58">SUM(C131:R131)</f>
        <v>46</v>
      </c>
      <c r="AM131" s="1074"/>
      <c r="AP131" s="441"/>
      <c r="AS131" s="1075">
        <f>'Staff TPUM'!C130</f>
        <v>5</v>
      </c>
      <c r="AT131" s="1075">
        <f>'Staff TPUM'!B129</f>
        <v>6</v>
      </c>
      <c r="AU131" s="1075">
        <f>'Staff TPUM'!C129</f>
        <v>0</v>
      </c>
    </row>
    <row r="132" spans="1:47" s="1075" customFormat="1" ht="15" customHeight="1">
      <c r="A132" s="1075" t="s">
        <v>664</v>
      </c>
      <c r="B132" s="3323" t="s">
        <v>769</v>
      </c>
      <c r="C132" s="3444"/>
      <c r="D132" s="3468">
        <v>37</v>
      </c>
      <c r="E132" s="3468">
        <v>40</v>
      </c>
      <c r="F132" s="3468">
        <v>42</v>
      </c>
      <c r="G132" s="3468">
        <v>36</v>
      </c>
      <c r="H132" s="3468">
        <v>34</v>
      </c>
      <c r="I132" s="3468">
        <v>37</v>
      </c>
      <c r="J132" s="3468">
        <v>25</v>
      </c>
      <c r="K132" s="3456">
        <v>35</v>
      </c>
      <c r="L132" s="3456">
        <v>34</v>
      </c>
      <c r="M132" s="3456">
        <v>29</v>
      </c>
      <c r="N132" s="3456"/>
      <c r="O132" s="3456"/>
      <c r="P132" s="3456"/>
      <c r="Q132" s="3456"/>
      <c r="R132" s="1533">
        <f t="shared" si="45"/>
        <v>0</v>
      </c>
      <c r="S132" s="3447">
        <v>88</v>
      </c>
      <c r="T132" s="3448">
        <v>163</v>
      </c>
      <c r="U132" s="3438">
        <v>60</v>
      </c>
      <c r="V132" s="3439">
        <v>38</v>
      </c>
      <c r="W132" s="1073">
        <f t="shared" si="46"/>
        <v>349</v>
      </c>
      <c r="X132" s="3451"/>
      <c r="Y132" s="3467"/>
      <c r="Z132" s="3490">
        <v>25</v>
      </c>
      <c r="AA132" s="3491">
        <v>29</v>
      </c>
      <c r="AB132" s="3489"/>
      <c r="AC132" s="3452" t="str">
        <f>'General TPUM'!R131</f>
        <v>-</v>
      </c>
      <c r="AD132" s="3453" t="str">
        <f>'General TPUM'!S131</f>
        <v>-</v>
      </c>
      <c r="AE132" s="2322">
        <f>'General TPUM'!T131</f>
        <v>1</v>
      </c>
      <c r="AF132" s="2302">
        <f t="shared" si="56"/>
        <v>251</v>
      </c>
      <c r="AG132" s="1500">
        <f t="shared" si="57"/>
        <v>98</v>
      </c>
      <c r="AH132" s="1500"/>
      <c r="AI132" s="2301"/>
      <c r="AJ132" s="2302">
        <f t="shared" si="47"/>
        <v>25</v>
      </c>
      <c r="AK132" s="2301">
        <f t="shared" si="48"/>
        <v>29</v>
      </c>
      <c r="AL132" s="2303">
        <f t="shared" si="58"/>
        <v>349</v>
      </c>
      <c r="AM132" s="1074"/>
      <c r="AP132" s="441"/>
      <c r="AS132" s="1075">
        <f>'Staff TPUM'!C131</f>
        <v>0</v>
      </c>
      <c r="AT132" s="1075">
        <f>'Staff TPUM'!B130</f>
        <v>10</v>
      </c>
      <c r="AU132" s="1075">
        <f>'Staff TPUM'!C130</f>
        <v>5</v>
      </c>
    </row>
    <row r="133" spans="1:47" s="1075" customFormat="1" ht="15" customHeight="1">
      <c r="A133" s="1075" t="s">
        <v>666</v>
      </c>
      <c r="B133" s="3323" t="str">
        <f>'General TPUM'!B132</f>
        <v>Tuki Adventist Primary School</v>
      </c>
      <c r="C133" s="3444"/>
      <c r="D133" s="3445">
        <v>11</v>
      </c>
      <c r="E133" s="3445">
        <v>10</v>
      </c>
      <c r="F133" s="3445">
        <v>10</v>
      </c>
      <c r="G133" s="3445">
        <v>10</v>
      </c>
      <c r="H133" s="3445">
        <v>10</v>
      </c>
      <c r="I133" s="3445">
        <v>11</v>
      </c>
      <c r="J133" s="3445">
        <v>6</v>
      </c>
      <c r="K133" s="3456"/>
      <c r="L133" s="3456"/>
      <c r="M133" s="3456"/>
      <c r="N133" s="3456"/>
      <c r="O133" s="3456"/>
      <c r="P133" s="3456"/>
      <c r="Q133" s="3456"/>
      <c r="R133" s="1533">
        <f t="shared" si="45"/>
        <v>0</v>
      </c>
      <c r="S133" s="3447">
        <v>66</v>
      </c>
      <c r="T133" s="3448">
        <v>2</v>
      </c>
      <c r="U133" s="3438"/>
      <c r="V133" s="3439"/>
      <c r="W133" s="1073">
        <f t="shared" si="46"/>
        <v>68</v>
      </c>
      <c r="X133" s="3451"/>
      <c r="Y133" s="3467"/>
      <c r="Z133" s="3490">
        <v>6</v>
      </c>
      <c r="AA133" s="3491"/>
      <c r="AB133" s="3489"/>
      <c r="AC133" s="3452">
        <f>'General TPUM'!R132</f>
        <v>1</v>
      </c>
      <c r="AD133" s="3453">
        <f>'General TPUM'!S132</f>
        <v>0</v>
      </c>
      <c r="AE133" s="2322" t="str">
        <f>'General TPUM'!T132</f>
        <v>-</v>
      </c>
      <c r="AF133" s="2302">
        <f t="shared" si="56"/>
        <v>68</v>
      </c>
      <c r="AG133" s="1500">
        <f t="shared" si="57"/>
        <v>0</v>
      </c>
      <c r="AH133" s="1500"/>
      <c r="AI133" s="2301"/>
      <c r="AJ133" s="2302">
        <f t="shared" si="47"/>
        <v>6</v>
      </c>
      <c r="AK133" s="2301">
        <f t="shared" si="48"/>
        <v>0</v>
      </c>
      <c r="AL133" s="2303">
        <f t="shared" si="58"/>
        <v>68</v>
      </c>
      <c r="AM133" s="1074"/>
      <c r="AP133" s="441"/>
      <c r="AS133" s="1075">
        <f>'Staff TPUM'!C132</f>
        <v>0</v>
      </c>
      <c r="AT133" s="1075">
        <f>'Staff TPUM'!B131</f>
        <v>4</v>
      </c>
      <c r="AU133" s="1075">
        <f>'Staff TPUM'!C131</f>
        <v>0</v>
      </c>
    </row>
    <row r="134" spans="1:47" s="1075" customFormat="1" ht="15" customHeight="1">
      <c r="A134" s="1075" t="s">
        <v>668</v>
      </c>
      <c r="B134" s="3323" t="str">
        <f>'General TPUM'!B133</f>
        <v>Ulona Adventist Primary School</v>
      </c>
      <c r="C134" s="3444"/>
      <c r="D134" s="3468">
        <v>18</v>
      </c>
      <c r="E134" s="3468">
        <v>12</v>
      </c>
      <c r="F134" s="3468">
        <v>19</v>
      </c>
      <c r="G134" s="3468">
        <v>17</v>
      </c>
      <c r="H134" s="3468">
        <v>8</v>
      </c>
      <c r="I134" s="3468">
        <v>20</v>
      </c>
      <c r="J134" s="3468">
        <v>10</v>
      </c>
      <c r="K134" s="3456"/>
      <c r="L134" s="3456"/>
      <c r="M134" s="3456"/>
      <c r="N134" s="3456"/>
      <c r="O134" s="3456"/>
      <c r="P134" s="3456"/>
      <c r="Q134" s="3456"/>
      <c r="R134" s="1533">
        <f t="shared" si="45"/>
        <v>0</v>
      </c>
      <c r="S134" s="3513">
        <v>104</v>
      </c>
      <c r="T134" s="3514">
        <v>0</v>
      </c>
      <c r="U134" s="3485"/>
      <c r="V134" s="3486"/>
      <c r="W134" s="1073">
        <f t="shared" si="46"/>
        <v>104</v>
      </c>
      <c r="X134" s="3451"/>
      <c r="Y134" s="3467"/>
      <c r="Z134" s="3490">
        <v>10</v>
      </c>
      <c r="AA134" s="3491"/>
      <c r="AB134" s="3489"/>
      <c r="AC134" s="3452">
        <f>'General TPUM'!R133</f>
        <v>1</v>
      </c>
      <c r="AD134" s="3453">
        <f>'General TPUM'!S133</f>
        <v>0</v>
      </c>
      <c r="AE134" s="2322" t="str">
        <f>'General TPUM'!T133</f>
        <v>-</v>
      </c>
      <c r="AF134" s="2302">
        <f t="shared" si="56"/>
        <v>104</v>
      </c>
      <c r="AG134" s="1500">
        <f t="shared" si="57"/>
        <v>0</v>
      </c>
      <c r="AH134" s="1500"/>
      <c r="AI134" s="2301"/>
      <c r="AJ134" s="2302">
        <f t="shared" si="47"/>
        <v>10</v>
      </c>
      <c r="AK134" s="2301">
        <f t="shared" si="48"/>
        <v>0</v>
      </c>
      <c r="AL134" s="2303">
        <f t="shared" si="58"/>
        <v>104</v>
      </c>
      <c r="AM134" s="1074"/>
      <c r="AP134" s="441"/>
      <c r="AS134" s="1075">
        <f>'Staff TPUM'!C133</f>
        <v>0</v>
      </c>
      <c r="AT134" s="1075">
        <f>'Staff TPUM'!B132</f>
        <v>7</v>
      </c>
      <c r="AU134" s="1075">
        <f>'Staff TPUM'!C132</f>
        <v>0</v>
      </c>
    </row>
    <row r="135" spans="1:47" s="1075" customFormat="1" ht="15" customHeight="1">
      <c r="A135" s="1075" t="s">
        <v>669</v>
      </c>
      <c r="B135" s="3323" t="str">
        <f>'General TPUM'!B134</f>
        <v>Uluga Adventist Primary Schools</v>
      </c>
      <c r="C135" s="3444">
        <v>35</v>
      </c>
      <c r="D135" s="3445"/>
      <c r="E135" s="3445">
        <v>10</v>
      </c>
      <c r="F135" s="3445">
        <v>16</v>
      </c>
      <c r="G135" s="3445">
        <v>17</v>
      </c>
      <c r="H135" s="3445">
        <v>10</v>
      </c>
      <c r="I135" s="3445">
        <v>12</v>
      </c>
      <c r="J135" s="3445">
        <v>11</v>
      </c>
      <c r="K135" s="3456"/>
      <c r="L135" s="3456"/>
      <c r="M135" s="3456"/>
      <c r="N135" s="3456"/>
      <c r="O135" s="3456"/>
      <c r="P135" s="3456"/>
      <c r="Q135" s="3456"/>
      <c r="R135" s="1533">
        <f t="shared" si="45"/>
        <v>0</v>
      </c>
      <c r="S135" s="3513">
        <v>57</v>
      </c>
      <c r="T135" s="3514">
        <v>54</v>
      </c>
      <c r="U135" s="3485"/>
      <c r="V135" s="3486"/>
      <c r="W135" s="1073">
        <f t="shared" si="46"/>
        <v>111</v>
      </c>
      <c r="X135" s="3451"/>
      <c r="Y135" s="3467"/>
      <c r="Z135" s="3490">
        <v>11</v>
      </c>
      <c r="AA135" s="3491"/>
      <c r="AB135" s="3489"/>
      <c r="AC135" s="3452">
        <f>'General TPUM'!R134</f>
        <v>1</v>
      </c>
      <c r="AD135" s="3453">
        <f>'General TPUM'!S134</f>
        <v>0</v>
      </c>
      <c r="AE135" s="2322" t="str">
        <f>'General TPUM'!T134</f>
        <v>-</v>
      </c>
      <c r="AF135" s="2302">
        <f t="shared" si="56"/>
        <v>111</v>
      </c>
      <c r="AG135" s="1500">
        <f t="shared" si="57"/>
        <v>0</v>
      </c>
      <c r="AH135" s="1500"/>
      <c r="AI135" s="2301"/>
      <c r="AJ135" s="2302">
        <f t="shared" si="47"/>
        <v>11</v>
      </c>
      <c r="AK135" s="2301">
        <f t="shared" si="48"/>
        <v>0</v>
      </c>
      <c r="AL135" s="2303">
        <f t="shared" si="58"/>
        <v>111</v>
      </c>
      <c r="AM135" s="1074"/>
      <c r="AP135" s="441"/>
      <c r="AS135" s="1075">
        <f>'Staff TPUM'!C134</f>
        <v>0</v>
      </c>
      <c r="AT135" s="1075">
        <f>'Staff TPUM'!B133</f>
        <v>8</v>
      </c>
      <c r="AU135" s="1075">
        <f>'Staff TPUM'!C133</f>
        <v>0</v>
      </c>
    </row>
    <row r="136" spans="1:47" s="1075" customFormat="1" ht="15" customHeight="1">
      <c r="A136" s="1075" t="s">
        <v>670</v>
      </c>
      <c r="B136" s="3323" t="str">
        <f>'General TPUM'!B135</f>
        <v>Umaki Adventist Primary School (Ext Lobo)</v>
      </c>
      <c r="C136" s="3444"/>
      <c r="D136" s="3515">
        <v>7</v>
      </c>
      <c r="E136" s="3516">
        <v>8</v>
      </c>
      <c r="F136" s="3516">
        <v>6</v>
      </c>
      <c r="G136" s="3516">
        <v>5</v>
      </c>
      <c r="H136" s="3516">
        <v>10</v>
      </c>
      <c r="I136" s="3516">
        <v>3</v>
      </c>
      <c r="J136" s="3516">
        <v>4</v>
      </c>
      <c r="K136" s="3516"/>
      <c r="L136" s="3516"/>
      <c r="M136" s="3516"/>
      <c r="N136" s="3516"/>
      <c r="O136" s="3516"/>
      <c r="P136" s="3516"/>
      <c r="Q136" s="3516"/>
      <c r="R136" s="1533">
        <f t="shared" si="45"/>
        <v>0</v>
      </c>
      <c r="S136" s="3513">
        <v>37</v>
      </c>
      <c r="T136" s="3514">
        <v>6</v>
      </c>
      <c r="U136" s="3485"/>
      <c r="V136" s="3486"/>
      <c r="W136" s="1073">
        <f t="shared" si="46"/>
        <v>43</v>
      </c>
      <c r="X136" s="3451"/>
      <c r="Y136" s="3467"/>
      <c r="Z136" s="3490">
        <v>4</v>
      </c>
      <c r="AA136" s="3491"/>
      <c r="AB136" s="3489"/>
      <c r="AC136" s="3452">
        <f>'General TPUM'!R135</f>
        <v>1</v>
      </c>
      <c r="AD136" s="3453">
        <f>'General TPUM'!S135</f>
        <v>0</v>
      </c>
      <c r="AE136" s="2322" t="str">
        <f>'General TPUM'!T135</f>
        <v>-</v>
      </c>
      <c r="AF136" s="2302">
        <f t="shared" si="56"/>
        <v>43</v>
      </c>
      <c r="AG136" s="1500">
        <f t="shared" si="57"/>
        <v>0</v>
      </c>
      <c r="AH136" s="1500"/>
      <c r="AI136" s="2301"/>
      <c r="AJ136" s="2302">
        <f t="shared" si="47"/>
        <v>4</v>
      </c>
      <c r="AK136" s="2301">
        <f t="shared" si="48"/>
        <v>0</v>
      </c>
      <c r="AL136" s="2303">
        <f t="shared" si="58"/>
        <v>43</v>
      </c>
      <c r="AM136" s="1074"/>
      <c r="AP136" s="441"/>
      <c r="AS136" s="1075">
        <f>'Staff TPUM'!C135</f>
        <v>0</v>
      </c>
      <c r="AT136" s="1075">
        <f>'Staff TPUM'!B134</f>
        <v>5</v>
      </c>
      <c r="AU136" s="1075">
        <f>'Staff TPUM'!C134</f>
        <v>0</v>
      </c>
    </row>
    <row r="137" spans="1:47" s="1075" customFormat="1" ht="15" customHeight="1">
      <c r="A137" s="1075" t="s">
        <v>671</v>
      </c>
      <c r="B137" s="3323" t="str">
        <f>'General TPUM'!B136</f>
        <v>Vare Tutty Adventist Primary School</v>
      </c>
      <c r="C137" s="3444"/>
      <c r="D137" s="3445">
        <v>18</v>
      </c>
      <c r="E137" s="3445">
        <v>22</v>
      </c>
      <c r="F137" s="3445">
        <v>27</v>
      </c>
      <c r="G137" s="3445">
        <v>24</v>
      </c>
      <c r="H137" s="3445">
        <v>19</v>
      </c>
      <c r="I137" s="3445">
        <v>22</v>
      </c>
      <c r="J137" s="3445">
        <v>27</v>
      </c>
      <c r="K137" s="3456"/>
      <c r="L137" s="3456"/>
      <c r="M137" s="3456"/>
      <c r="N137" s="3456"/>
      <c r="O137" s="3456"/>
      <c r="P137" s="3456"/>
      <c r="Q137" s="3456"/>
      <c r="R137" s="1533">
        <f t="shared" si="45"/>
        <v>0</v>
      </c>
      <c r="S137" s="3513">
        <v>159</v>
      </c>
      <c r="T137" s="3514">
        <v>0</v>
      </c>
      <c r="U137" s="3485"/>
      <c r="V137" s="3486"/>
      <c r="W137" s="1073">
        <f t="shared" si="46"/>
        <v>159</v>
      </c>
      <c r="X137" s="3451"/>
      <c r="Y137" s="3467"/>
      <c r="Z137" s="3490">
        <v>27</v>
      </c>
      <c r="AA137" s="3491"/>
      <c r="AB137" s="3489"/>
      <c r="AC137" s="3452">
        <f>'General TPUM'!R136</f>
        <v>1</v>
      </c>
      <c r="AD137" s="3453">
        <f>'General TPUM'!S136</f>
        <v>0</v>
      </c>
      <c r="AE137" s="2322" t="str">
        <f>'General TPUM'!T136</f>
        <v>-</v>
      </c>
      <c r="AF137" s="2302">
        <f t="shared" si="56"/>
        <v>159</v>
      </c>
      <c r="AG137" s="1500">
        <f t="shared" si="57"/>
        <v>0</v>
      </c>
      <c r="AH137" s="1500"/>
      <c r="AI137" s="2301"/>
      <c r="AJ137" s="2302">
        <f t="shared" si="47"/>
        <v>27</v>
      </c>
      <c r="AK137" s="2301">
        <f t="shared" si="48"/>
        <v>0</v>
      </c>
      <c r="AL137" s="2303">
        <f t="shared" si="58"/>
        <v>159</v>
      </c>
      <c r="AM137" s="1074"/>
      <c r="AP137" s="441"/>
      <c r="AS137" s="1075">
        <f>'Staff TPUM'!C136</f>
        <v>0</v>
      </c>
      <c r="AT137" s="1075">
        <f>'Staff TPUM'!B135</f>
        <v>7</v>
      </c>
      <c r="AU137" s="1075">
        <f>'Staff TPUM'!C135</f>
        <v>0</v>
      </c>
    </row>
    <row r="138" spans="1:47" s="1075" customFormat="1" ht="15" customHeight="1">
      <c r="A138" s="1075" t="s">
        <v>673</v>
      </c>
      <c r="B138" s="3323" t="str">
        <f>'General TPUM'!B137</f>
        <v>Varu Adventist Primary School</v>
      </c>
      <c r="C138" s="3444"/>
      <c r="D138" s="3445"/>
      <c r="E138" s="3445">
        <v>5</v>
      </c>
      <c r="F138" s="3445">
        <v>10</v>
      </c>
      <c r="G138" s="3445">
        <v>6</v>
      </c>
      <c r="H138" s="3445">
        <v>8</v>
      </c>
      <c r="I138" s="3445">
        <v>11</v>
      </c>
      <c r="J138" s="3445">
        <v>11</v>
      </c>
      <c r="K138" s="3456"/>
      <c r="L138" s="3456"/>
      <c r="M138" s="3456"/>
      <c r="N138" s="3456"/>
      <c r="O138" s="3456"/>
      <c r="P138" s="3456"/>
      <c r="Q138" s="3456"/>
      <c r="R138" s="1533">
        <f t="shared" si="45"/>
        <v>0</v>
      </c>
      <c r="S138" s="3513">
        <v>45</v>
      </c>
      <c r="T138" s="3514">
        <v>6</v>
      </c>
      <c r="U138" s="3485"/>
      <c r="V138" s="3486"/>
      <c r="W138" s="1073">
        <f t="shared" si="46"/>
        <v>51</v>
      </c>
      <c r="X138" s="3451"/>
      <c r="Y138" s="3467"/>
      <c r="Z138" s="3490">
        <v>11</v>
      </c>
      <c r="AA138" s="3491"/>
      <c r="AB138" s="3489"/>
      <c r="AC138" s="3452">
        <f>'General TPUM'!R137</f>
        <v>1</v>
      </c>
      <c r="AD138" s="3453">
        <f>'General TPUM'!S137</f>
        <v>0</v>
      </c>
      <c r="AE138" s="2322" t="str">
        <f>'General TPUM'!T137</f>
        <v>-</v>
      </c>
      <c r="AF138" s="2302">
        <f t="shared" si="56"/>
        <v>51</v>
      </c>
      <c r="AG138" s="1500">
        <f t="shared" si="57"/>
        <v>0</v>
      </c>
      <c r="AH138" s="1500"/>
      <c r="AI138" s="2301"/>
      <c r="AJ138" s="2302">
        <f t="shared" si="47"/>
        <v>11</v>
      </c>
      <c r="AK138" s="2301">
        <f t="shared" si="48"/>
        <v>0</v>
      </c>
      <c r="AL138" s="2303">
        <f t="shared" si="58"/>
        <v>51</v>
      </c>
      <c r="AM138" s="1074"/>
      <c r="AP138" s="441"/>
      <c r="AS138" s="1075">
        <f>'Staff TPUM'!C137</f>
        <v>0</v>
      </c>
      <c r="AT138" s="1075">
        <f>'Staff TPUM'!B136</f>
        <v>5</v>
      </c>
      <c r="AU138" s="1075">
        <f>'Staff TPUM'!C136</f>
        <v>0</v>
      </c>
    </row>
    <row r="139" spans="1:47" s="1075" customFormat="1" ht="15" customHeight="1">
      <c r="A139" s="1075" t="s">
        <v>674</v>
      </c>
      <c r="B139" s="3323" t="str">
        <f>'General TPUM'!B138</f>
        <v>Varuga Adventist Primary School (Ext Name?)</v>
      </c>
      <c r="C139" s="3444"/>
      <c r="D139" s="3468">
        <v>21</v>
      </c>
      <c r="E139" s="3468">
        <v>23</v>
      </c>
      <c r="F139" s="3468">
        <v>8</v>
      </c>
      <c r="G139" s="3468">
        <v>9</v>
      </c>
      <c r="H139" s="3468">
        <v>23</v>
      </c>
      <c r="I139" s="3468">
        <v>13</v>
      </c>
      <c r="J139" s="3468">
        <v>15</v>
      </c>
      <c r="K139" s="3456"/>
      <c r="L139" s="3456"/>
      <c r="M139" s="3456"/>
      <c r="N139" s="3456"/>
      <c r="O139" s="3456"/>
      <c r="P139" s="3456"/>
      <c r="Q139" s="3456"/>
      <c r="R139" s="1533">
        <f t="shared" si="45"/>
        <v>0</v>
      </c>
      <c r="S139" s="3513">
        <v>112</v>
      </c>
      <c r="T139" s="3514">
        <v>0</v>
      </c>
      <c r="U139" s="3485"/>
      <c r="V139" s="3486"/>
      <c r="W139" s="1073">
        <f t="shared" si="46"/>
        <v>112</v>
      </c>
      <c r="X139" s="3451"/>
      <c r="Y139" s="3467"/>
      <c r="Z139" s="3490">
        <v>15</v>
      </c>
      <c r="AA139" s="3491"/>
      <c r="AB139" s="3489"/>
      <c r="AC139" s="3452">
        <f>'General TPUM'!R138</f>
        <v>1</v>
      </c>
      <c r="AD139" s="3453">
        <f>'General TPUM'!S138</f>
        <v>0</v>
      </c>
      <c r="AE139" s="2322" t="str">
        <f>'General TPUM'!T138</f>
        <v>-</v>
      </c>
      <c r="AF139" s="2302">
        <f t="shared" si="56"/>
        <v>112</v>
      </c>
      <c r="AG139" s="1500">
        <f t="shared" si="57"/>
        <v>0</v>
      </c>
      <c r="AH139" s="1500"/>
      <c r="AI139" s="2301"/>
      <c r="AJ139" s="2302">
        <f t="shared" si="47"/>
        <v>15</v>
      </c>
      <c r="AK139" s="2301">
        <f t="shared" si="48"/>
        <v>0</v>
      </c>
      <c r="AL139" s="2303">
        <f t="shared" si="58"/>
        <v>112</v>
      </c>
      <c r="AM139" s="1074"/>
      <c r="AP139" s="441"/>
      <c r="AS139" s="1075">
        <f>'Staff TPUM'!C138</f>
        <v>0</v>
      </c>
      <c r="AT139" s="1075">
        <f>'Staff TPUM'!B137</f>
        <v>6</v>
      </c>
      <c r="AU139" s="1075">
        <f>'Staff TPUM'!C137</f>
        <v>0</v>
      </c>
    </row>
    <row r="140" spans="1:47" s="1075" customFormat="1" ht="15" customHeight="1">
      <c r="A140" s="1075" t="s">
        <v>675</v>
      </c>
      <c r="B140" s="3323" t="str">
        <f>'General TPUM'!B139</f>
        <v>Vavanga Adventist Primary School</v>
      </c>
      <c r="C140" s="3444"/>
      <c r="D140" s="3445">
        <v>11</v>
      </c>
      <c r="E140" s="3445">
        <v>11</v>
      </c>
      <c r="F140" s="3445">
        <v>13</v>
      </c>
      <c r="G140" s="3445">
        <v>6</v>
      </c>
      <c r="H140" s="3445">
        <v>6</v>
      </c>
      <c r="I140" s="3445">
        <v>17</v>
      </c>
      <c r="J140" s="3445">
        <v>9</v>
      </c>
      <c r="K140" s="3456"/>
      <c r="L140" s="3456"/>
      <c r="M140" s="3456"/>
      <c r="N140" s="3456"/>
      <c r="O140" s="3456"/>
      <c r="P140" s="3456"/>
      <c r="Q140" s="3456"/>
      <c r="R140" s="1533">
        <f t="shared" si="45"/>
        <v>0</v>
      </c>
      <c r="S140" s="3513">
        <v>63</v>
      </c>
      <c r="T140" s="3514">
        <v>10</v>
      </c>
      <c r="U140" s="3485"/>
      <c r="V140" s="3486"/>
      <c r="W140" s="1073">
        <f t="shared" si="46"/>
        <v>73</v>
      </c>
      <c r="X140" s="3451"/>
      <c r="Y140" s="3467"/>
      <c r="Z140" s="3490">
        <v>9</v>
      </c>
      <c r="AA140" s="3491"/>
      <c r="AB140" s="3489"/>
      <c r="AC140" s="3452">
        <f>'General TPUM'!R139</f>
        <v>1</v>
      </c>
      <c r="AD140" s="3453">
        <f>'General TPUM'!S139</f>
        <v>0</v>
      </c>
      <c r="AE140" s="2322" t="str">
        <f>'General TPUM'!T139</f>
        <v>-</v>
      </c>
      <c r="AF140" s="2302">
        <f t="shared" si="56"/>
        <v>73</v>
      </c>
      <c r="AG140" s="1500">
        <f t="shared" si="57"/>
        <v>0</v>
      </c>
      <c r="AH140" s="1500"/>
      <c r="AI140" s="2301"/>
      <c r="AJ140" s="2302">
        <f t="shared" si="47"/>
        <v>9</v>
      </c>
      <c r="AK140" s="2301">
        <f t="shared" si="48"/>
        <v>0</v>
      </c>
      <c r="AL140" s="2303">
        <f t="shared" si="58"/>
        <v>73</v>
      </c>
      <c r="AM140" s="1074"/>
      <c r="AP140" s="441"/>
      <c r="AS140" s="1075">
        <f>'Staff TPUM'!C139</f>
        <v>0</v>
      </c>
      <c r="AT140" s="1075">
        <f>'Staff TPUM'!B138</f>
        <v>4</v>
      </c>
      <c r="AU140" s="1075">
        <f>'Staff TPUM'!C138</f>
        <v>0</v>
      </c>
    </row>
    <row r="141" spans="1:47" s="1075" customFormat="1" ht="15" customHeight="1">
      <c r="A141" s="1075" t="s">
        <v>676</v>
      </c>
      <c r="B141" s="3323" t="str">
        <f>'General TPUM'!B140</f>
        <v>Veraligi Adventist Primary School (Ext Falasi)</v>
      </c>
      <c r="C141" s="3444"/>
      <c r="D141" s="3445">
        <v>29</v>
      </c>
      <c r="E141" s="3445">
        <v>15</v>
      </c>
      <c r="F141" s="3445">
        <v>14</v>
      </c>
      <c r="G141" s="3445">
        <v>18</v>
      </c>
      <c r="H141" s="3445">
        <v>15</v>
      </c>
      <c r="I141" s="3445">
        <v>11</v>
      </c>
      <c r="J141" s="3445">
        <v>7</v>
      </c>
      <c r="K141" s="3456"/>
      <c r="L141" s="3456"/>
      <c r="M141" s="3456"/>
      <c r="N141" s="3456"/>
      <c r="O141" s="3456"/>
      <c r="P141" s="3456"/>
      <c r="Q141" s="3456"/>
      <c r="R141" s="1533">
        <f t="shared" si="45"/>
        <v>0</v>
      </c>
      <c r="S141" s="3513">
        <v>60</v>
      </c>
      <c r="T141" s="3514">
        <v>49</v>
      </c>
      <c r="U141" s="3485"/>
      <c r="V141" s="3486"/>
      <c r="W141" s="1073">
        <f t="shared" si="46"/>
        <v>109</v>
      </c>
      <c r="X141" s="3451"/>
      <c r="Y141" s="3467"/>
      <c r="Z141" s="3490">
        <v>7</v>
      </c>
      <c r="AA141" s="3491"/>
      <c r="AB141" s="3489"/>
      <c r="AC141" s="3452">
        <f>'General TPUM'!R140</f>
        <v>1</v>
      </c>
      <c r="AD141" s="3453">
        <f>'General TPUM'!S140</f>
        <v>0</v>
      </c>
      <c r="AE141" s="2322" t="str">
        <f>'General TPUM'!T140</f>
        <v>-</v>
      </c>
      <c r="AF141" s="2302">
        <f t="shared" si="56"/>
        <v>109</v>
      </c>
      <c r="AG141" s="1500">
        <f t="shared" si="57"/>
        <v>0</v>
      </c>
      <c r="AH141" s="1500"/>
      <c r="AI141" s="2301"/>
      <c r="AJ141" s="2302">
        <f t="shared" si="47"/>
        <v>7</v>
      </c>
      <c r="AK141" s="2301">
        <f t="shared" si="48"/>
        <v>0</v>
      </c>
      <c r="AL141" s="2303">
        <f t="shared" si="58"/>
        <v>109</v>
      </c>
      <c r="AM141" s="1074"/>
      <c r="AP141" s="441"/>
      <c r="AS141" s="1075">
        <f>'Staff TPUM'!C140</f>
        <v>0</v>
      </c>
      <c r="AT141" s="1075">
        <f>'Staff TPUM'!B139</f>
        <v>4</v>
      </c>
      <c r="AU141" s="1075">
        <f>'Staff TPUM'!C139</f>
        <v>0</v>
      </c>
    </row>
    <row r="142" spans="1:47" s="1075" customFormat="1" ht="15" customHeight="1">
      <c r="A142" s="1076" t="s">
        <v>677</v>
      </c>
      <c r="B142" s="3323" t="str">
        <f>'General TPUM'!B141</f>
        <v>Veramogho Adventist Primary School</v>
      </c>
      <c r="C142" s="3444">
        <v>17</v>
      </c>
      <c r="D142" s="3445"/>
      <c r="E142" s="3445">
        <v>16</v>
      </c>
      <c r="F142" s="3445">
        <v>5</v>
      </c>
      <c r="G142" s="3445">
        <v>10</v>
      </c>
      <c r="H142" s="3445">
        <v>10</v>
      </c>
      <c r="I142" s="3445">
        <v>7</v>
      </c>
      <c r="J142" s="3445">
        <v>9</v>
      </c>
      <c r="K142" s="3456"/>
      <c r="L142" s="3456"/>
      <c r="M142" s="3456"/>
      <c r="N142" s="3456"/>
      <c r="O142" s="3456"/>
      <c r="P142" s="3456"/>
      <c r="Q142" s="3456"/>
      <c r="R142" s="1533">
        <f t="shared" si="45"/>
        <v>0</v>
      </c>
      <c r="S142" s="3447">
        <v>54</v>
      </c>
      <c r="T142" s="3517">
        <v>20</v>
      </c>
      <c r="U142" s="3485"/>
      <c r="V142" s="3486"/>
      <c r="W142" s="1073">
        <f t="shared" si="46"/>
        <v>74</v>
      </c>
      <c r="X142" s="3451"/>
      <c r="Y142" s="3467"/>
      <c r="Z142" s="3490">
        <v>9</v>
      </c>
      <c r="AA142" s="3491"/>
      <c r="AB142" s="3489"/>
      <c r="AC142" s="3452">
        <f>'General TPUM'!R141</f>
        <v>1</v>
      </c>
      <c r="AD142" s="3453">
        <f>'General TPUM'!S141</f>
        <v>0</v>
      </c>
      <c r="AE142" s="2322" t="str">
        <f>'General TPUM'!T141</f>
        <v>-</v>
      </c>
      <c r="AF142" s="2302">
        <f t="shared" si="56"/>
        <v>74</v>
      </c>
      <c r="AG142" s="1500">
        <f t="shared" si="57"/>
        <v>0</v>
      </c>
      <c r="AH142" s="1500"/>
      <c r="AI142" s="2301"/>
      <c r="AJ142" s="2302">
        <f t="shared" si="47"/>
        <v>9</v>
      </c>
      <c r="AK142" s="2301">
        <f t="shared" si="48"/>
        <v>0</v>
      </c>
      <c r="AL142" s="2303">
        <f t="shared" si="58"/>
        <v>74</v>
      </c>
      <c r="AM142" s="1074"/>
      <c r="AP142" s="441"/>
      <c r="AT142" s="1075">
        <f>'Staff TPUM'!B140</f>
        <v>6</v>
      </c>
      <c r="AU142" s="1075">
        <f>'Staff TPUM'!C140</f>
        <v>0</v>
      </c>
    </row>
    <row r="143" spans="1:47" s="1076" customFormat="1" ht="15" customHeight="1" thickBot="1">
      <c r="A143" s="1080"/>
      <c r="B143" s="3518" t="str">
        <f>'General TPUM'!B142</f>
        <v>TOTALS</v>
      </c>
      <c r="C143" s="3519">
        <f>SUM(C43:C142)</f>
        <v>681</v>
      </c>
      <c r="D143" s="3519">
        <f t="shared" ref="D143:Q143" si="59">SUM(D43:D142)</f>
        <v>1639</v>
      </c>
      <c r="E143" s="3519">
        <f t="shared" si="59"/>
        <v>1833</v>
      </c>
      <c r="F143" s="3519">
        <f t="shared" si="59"/>
        <v>1631</v>
      </c>
      <c r="G143" s="3519">
        <f t="shared" si="59"/>
        <v>1607</v>
      </c>
      <c r="H143" s="3519">
        <f t="shared" si="59"/>
        <v>1499</v>
      </c>
      <c r="I143" s="3519">
        <f t="shared" si="59"/>
        <v>1429</v>
      </c>
      <c r="J143" s="3519">
        <f t="shared" si="59"/>
        <v>1388</v>
      </c>
      <c r="K143" s="3519">
        <f t="shared" si="59"/>
        <v>1113</v>
      </c>
      <c r="L143" s="3519">
        <f t="shared" si="59"/>
        <v>1039</v>
      </c>
      <c r="M143" s="3519">
        <f t="shared" si="59"/>
        <v>1011</v>
      </c>
      <c r="N143" s="3519">
        <f t="shared" si="59"/>
        <v>689</v>
      </c>
      <c r="O143" s="3519">
        <f t="shared" si="59"/>
        <v>609</v>
      </c>
      <c r="P143" s="3519">
        <f t="shared" si="59"/>
        <v>360</v>
      </c>
      <c r="Q143" s="3519">
        <f t="shared" si="59"/>
        <v>38</v>
      </c>
      <c r="R143" s="3520">
        <f t="shared" ref="R143:AA143" si="60">SUM(R44:R142)</f>
        <v>0</v>
      </c>
      <c r="S143" s="3519">
        <f>SUM(S43:S142)</f>
        <v>8566</v>
      </c>
      <c r="T143" s="3519">
        <f t="shared" ref="T143:V143" si="61">SUM(T43:T142)</f>
        <v>3141</v>
      </c>
      <c r="U143" s="3519">
        <f t="shared" si="61"/>
        <v>3777</v>
      </c>
      <c r="V143" s="3519">
        <f t="shared" si="61"/>
        <v>1082</v>
      </c>
      <c r="W143" s="1073">
        <f>SUM(W43:W142)</f>
        <v>16566</v>
      </c>
      <c r="X143" s="3521">
        <f t="shared" si="60"/>
        <v>11</v>
      </c>
      <c r="Y143" s="3522">
        <f t="shared" si="60"/>
        <v>54</v>
      </c>
      <c r="Z143" s="3522">
        <f>SUM(Z43:Z142)</f>
        <v>1449</v>
      </c>
      <c r="AA143" s="3522">
        <f t="shared" si="60"/>
        <v>900</v>
      </c>
      <c r="AB143" s="3523"/>
      <c r="AC143" s="3524">
        <f>SUM(AC44:AC142)</f>
        <v>71</v>
      </c>
      <c r="AD143" s="3525">
        <f>SUM(AD44:AD142)</f>
        <v>5</v>
      </c>
      <c r="AE143" s="3526">
        <f>SUM(AE44:AE142)</f>
        <v>19</v>
      </c>
      <c r="AF143" s="3527">
        <f>SUM(AF43:AF142)</f>
        <v>11235</v>
      </c>
      <c r="AG143" s="3525">
        <f>SUM(AG43:AG142)</f>
        <v>4859</v>
      </c>
      <c r="AH143" s="3525">
        <f>SUM(AH44:AH139)</f>
        <v>0</v>
      </c>
      <c r="AI143" s="3526">
        <f>SUM(AI44:AI139)</f>
        <v>0</v>
      </c>
      <c r="AJ143" s="3527">
        <f>SUM(AJ43:AJ142)</f>
        <v>1429</v>
      </c>
      <c r="AK143" s="3526">
        <f>SUM(AK43:AK142)</f>
        <v>900</v>
      </c>
      <c r="AL143" s="3528">
        <f>SUM(AL43:AL142)</f>
        <v>16094</v>
      </c>
      <c r="AM143" s="1836"/>
      <c r="AP143" s="441"/>
      <c r="AQ143" s="1075"/>
    </row>
    <row r="144" spans="1:47" s="1080" customFormat="1" ht="15" customHeight="1" thickTop="1" thickBot="1">
      <c r="A144" s="1081"/>
      <c r="B144" s="1077">
        <f>'General TPUM'!B143</f>
        <v>0</v>
      </c>
      <c r="C144" s="1078"/>
      <c r="D144" s="1078"/>
      <c r="E144" s="1078"/>
      <c r="F144" s="1078"/>
      <c r="G144" s="1078"/>
      <c r="H144" s="1078"/>
      <c r="I144" s="1078"/>
      <c r="J144" s="1078"/>
      <c r="K144" s="1078"/>
      <c r="L144" s="1078"/>
      <c r="M144" s="1078"/>
      <c r="N144" s="1078"/>
      <c r="O144" s="1078"/>
      <c r="P144" s="1078"/>
      <c r="Q144" s="1078"/>
      <c r="R144" s="1078">
        <f>SUM(C143:R143)</f>
        <v>16566</v>
      </c>
      <c r="S144" s="1078">
        <f>S143+T143+U143+V143</f>
        <v>16566</v>
      </c>
      <c r="T144" s="1078" t="s">
        <v>251</v>
      </c>
      <c r="U144" s="1078">
        <f>S143+T143</f>
        <v>11707</v>
      </c>
      <c r="V144" s="1078" t="s">
        <v>759</v>
      </c>
      <c r="W144" s="1078"/>
      <c r="X144" s="1078">
        <f>X143+Y143</f>
        <v>65</v>
      </c>
      <c r="Y144" s="3529"/>
      <c r="Z144" s="3530">
        <f>L144</f>
        <v>0</v>
      </c>
      <c r="AA144" s="3531">
        <f>Q144</f>
        <v>0</v>
      </c>
      <c r="AB144" s="1640"/>
      <c r="AC144" s="1078"/>
      <c r="AD144" s="1078"/>
      <c r="AE144" s="1078"/>
      <c r="AF144" s="1078"/>
      <c r="AG144" s="1078">
        <f>AF143+AG143+AH143+AI143</f>
        <v>16094</v>
      </c>
      <c r="AH144" s="1078"/>
      <c r="AI144" s="1078"/>
      <c r="AJ144" s="1078">
        <f>AJ143+AK143</f>
        <v>2329</v>
      </c>
      <c r="AK144" s="1078" t="s">
        <v>250</v>
      </c>
      <c r="AL144" s="833"/>
      <c r="AM144" s="1079"/>
      <c r="AP144" s="441"/>
      <c r="AQ144" s="1075"/>
    </row>
    <row r="145" spans="1:38" s="1081" customFormat="1" ht="15" customHeight="1" thickBot="1">
      <c r="A145" s="1532"/>
      <c r="B145" s="1200" t="str">
        <f>'General TPUM'!B144</f>
        <v>Tonga Mission</v>
      </c>
      <c r="C145" s="1236"/>
      <c r="D145" s="1236"/>
      <c r="E145" s="1236"/>
      <c r="F145" s="1236"/>
      <c r="G145" s="1236"/>
      <c r="H145" s="1236"/>
      <c r="I145" s="1236"/>
      <c r="J145" s="1236"/>
      <c r="K145" s="1236"/>
      <c r="L145" s="1237"/>
      <c r="M145" s="1237"/>
      <c r="N145" s="1237"/>
      <c r="O145" s="1237"/>
      <c r="P145" s="1237"/>
      <c r="Q145" s="1237"/>
      <c r="R145" s="1237"/>
      <c r="S145" s="1237"/>
      <c r="T145" s="1237"/>
      <c r="U145" s="1237"/>
      <c r="V145" s="1237"/>
      <c r="W145" s="1237"/>
      <c r="X145" s="1237"/>
      <c r="Y145" s="1238"/>
      <c r="Z145" s="1239">
        <f>L145</f>
        <v>0</v>
      </c>
      <c r="AA145" s="1240">
        <f>Q145</f>
        <v>0</v>
      </c>
      <c r="AB145" s="1641"/>
      <c r="AC145" s="1210"/>
      <c r="AD145" s="1210"/>
      <c r="AE145" s="1210"/>
      <c r="AF145" s="1210"/>
      <c r="AG145" s="1210"/>
      <c r="AH145" s="1210"/>
      <c r="AI145" s="1210"/>
      <c r="AJ145" s="1210"/>
      <c r="AK145" s="1210"/>
      <c r="AL145" s="2102"/>
    </row>
    <row r="146" spans="1:38" s="1532" customFormat="1" ht="15" customHeight="1">
      <c r="B146" s="2307" t="str">
        <f>'General TPUM'!B145</f>
        <v>Beulah College</v>
      </c>
      <c r="C146" s="2707"/>
      <c r="D146" s="2644"/>
      <c r="E146" s="2644"/>
      <c r="F146" s="2644"/>
      <c r="G146" s="2644"/>
      <c r="H146" s="2644"/>
      <c r="I146" s="2644"/>
      <c r="J146" s="2644"/>
      <c r="K146" s="2644">
        <v>31</v>
      </c>
      <c r="L146" s="2644">
        <v>45</v>
      </c>
      <c r="M146" s="2644">
        <v>67</v>
      </c>
      <c r="N146" s="2644">
        <v>63</v>
      </c>
      <c r="O146" s="2644">
        <v>74</v>
      </c>
      <c r="P146" s="2644">
        <v>16</v>
      </c>
      <c r="Q146" s="2644">
        <v>12</v>
      </c>
      <c r="R146" s="2645"/>
      <c r="S146" s="2582"/>
      <c r="T146" s="2645"/>
      <c r="U146" s="2698">
        <v>140</v>
      </c>
      <c r="V146" s="2699">
        <v>168</v>
      </c>
      <c r="W146" s="1530">
        <f>+S146+T146+U146+V146</f>
        <v>308</v>
      </c>
      <c r="X146" s="2700"/>
      <c r="Y146" s="3154"/>
      <c r="Z146" s="2708"/>
      <c r="AA146" s="3415">
        <v>12</v>
      </c>
      <c r="AB146" s="1636"/>
      <c r="AC146" s="1535">
        <f>'General TPUM'!R145</f>
        <v>0</v>
      </c>
      <c r="AD146" s="2101">
        <f>'General TPUM'!S145</f>
        <v>1</v>
      </c>
      <c r="AE146" s="2305" t="str">
        <f>'General TPUM'!T145</f>
        <v>-</v>
      </c>
      <c r="AF146" s="2304"/>
      <c r="AG146" s="2101">
        <f>U146+V146</f>
        <v>308</v>
      </c>
      <c r="AH146" s="2101"/>
      <c r="AI146" s="2305"/>
      <c r="AJ146" s="2304">
        <f t="shared" ref="AJ146:AK149" si="62">Z146</f>
        <v>0</v>
      </c>
      <c r="AK146" s="2305">
        <f t="shared" si="62"/>
        <v>12</v>
      </c>
      <c r="AL146" s="2306">
        <f>SUM(C146:R146)</f>
        <v>308</v>
      </c>
    </row>
    <row r="147" spans="1:38" s="1532" customFormat="1" ht="15" customHeight="1">
      <c r="B147" s="3334" t="str">
        <f>'General TPUM'!B146</f>
        <v>Beulah Primary</v>
      </c>
      <c r="C147" s="2707"/>
      <c r="D147" s="2644">
        <v>18</v>
      </c>
      <c r="E147" s="2644">
        <v>44</v>
      </c>
      <c r="F147" s="2644">
        <v>38</v>
      </c>
      <c r="G147" s="2644">
        <v>45</v>
      </c>
      <c r="H147" s="2644">
        <v>36</v>
      </c>
      <c r="I147" s="2644">
        <v>35</v>
      </c>
      <c r="J147" s="2644">
        <v>31</v>
      </c>
      <c r="K147" s="2644"/>
      <c r="L147" s="2644"/>
      <c r="M147" s="2644"/>
      <c r="N147" s="2644"/>
      <c r="O147" s="2644"/>
      <c r="P147" s="2644"/>
      <c r="Q147" s="2644"/>
      <c r="R147" s="2645"/>
      <c r="S147" s="2582">
        <v>78</v>
      </c>
      <c r="T147" s="2645">
        <v>169</v>
      </c>
      <c r="U147" s="2698"/>
      <c r="V147" s="2699"/>
      <c r="W147" s="1530">
        <f>+S147+T147+U147+V147</f>
        <v>247</v>
      </c>
      <c r="X147" s="2700"/>
      <c r="Y147" s="3154"/>
      <c r="Z147" s="2708">
        <v>31</v>
      </c>
      <c r="AA147" s="3415"/>
      <c r="AB147" s="3385"/>
      <c r="AC147" s="3465">
        <f>'General TPUM'!R146</f>
        <v>1</v>
      </c>
      <c r="AD147" s="3466">
        <f>'General TPUM'!S146</f>
        <v>0</v>
      </c>
      <c r="AE147" s="2323" t="str">
        <f>'General TPUM'!T146</f>
        <v>-</v>
      </c>
      <c r="AF147" s="2304">
        <f>S147+T147</f>
        <v>247</v>
      </c>
      <c r="AG147" s="2101">
        <f>U147+V147</f>
        <v>0</v>
      </c>
      <c r="AH147" s="2101"/>
      <c r="AI147" s="2305"/>
      <c r="AJ147" s="2304">
        <f t="shared" si="62"/>
        <v>31</v>
      </c>
      <c r="AK147" s="2305">
        <f t="shared" si="62"/>
        <v>0</v>
      </c>
      <c r="AL147" s="2306">
        <f>SUM(C147:R147)</f>
        <v>247</v>
      </c>
    </row>
    <row r="148" spans="1:38" s="1532" customFormat="1" ht="12.75">
      <c r="B148" s="3334" t="str">
        <f>'General TPUM'!B147</f>
        <v>Hilliard Primary (Memorial School)</v>
      </c>
      <c r="C148" s="2707"/>
      <c r="D148" s="2644">
        <v>43</v>
      </c>
      <c r="E148" s="2644">
        <v>79</v>
      </c>
      <c r="F148" s="2644">
        <v>70</v>
      </c>
      <c r="G148" s="2644">
        <v>73</v>
      </c>
      <c r="H148" s="2644">
        <v>62</v>
      </c>
      <c r="I148" s="2644">
        <v>45</v>
      </c>
      <c r="J148" s="2644">
        <v>48</v>
      </c>
      <c r="K148" s="2644">
        <v>37</v>
      </c>
      <c r="L148" s="2644">
        <v>29</v>
      </c>
      <c r="M148" s="2644"/>
      <c r="N148" s="2644"/>
      <c r="O148" s="2644"/>
      <c r="P148" s="2644"/>
      <c r="Q148" s="2644"/>
      <c r="R148" s="2645"/>
      <c r="S148" s="2582">
        <v>54</v>
      </c>
      <c r="T148" s="2645">
        <v>366</v>
      </c>
      <c r="U148" s="2698">
        <v>19</v>
      </c>
      <c r="V148" s="2699">
        <v>47</v>
      </c>
      <c r="W148" s="1530">
        <f>+S148+T148+U148+V148</f>
        <v>486</v>
      </c>
      <c r="X148" s="2700"/>
      <c r="Y148" s="3154">
        <v>6</v>
      </c>
      <c r="Z148" s="2708"/>
      <c r="AA148" s="3415">
        <v>29</v>
      </c>
      <c r="AB148" s="3385"/>
      <c r="AC148" s="3465" t="str">
        <f>'General TPUM'!R147</f>
        <v>-</v>
      </c>
      <c r="AD148" s="3466" t="str">
        <f>'General TPUM'!S147</f>
        <v>-</v>
      </c>
      <c r="AE148" s="2323">
        <f>'General TPUM'!T147</f>
        <v>1</v>
      </c>
      <c r="AF148" s="2304">
        <f>S148+T148</f>
        <v>420</v>
      </c>
      <c r="AG148" s="2101">
        <f>U148+V148</f>
        <v>66</v>
      </c>
      <c r="AH148" s="2101"/>
      <c r="AI148" s="2305"/>
      <c r="AJ148" s="2304">
        <f t="shared" si="62"/>
        <v>0</v>
      </c>
      <c r="AK148" s="2305">
        <f t="shared" si="62"/>
        <v>29</v>
      </c>
      <c r="AL148" s="2306">
        <f>SUM(C148:R148)</f>
        <v>486</v>
      </c>
    </row>
    <row r="149" spans="1:38" s="1532" customFormat="1" ht="15" customHeight="1">
      <c r="A149" s="1076"/>
      <c r="B149" s="3455" t="str">
        <f>'General TPUM'!B148</f>
        <v>Mizpah Adventist High School</v>
      </c>
      <c r="C149" s="2707"/>
      <c r="D149" s="2644"/>
      <c r="E149" s="2644"/>
      <c r="F149" s="2644"/>
      <c r="G149" s="2644"/>
      <c r="H149" s="2644"/>
      <c r="I149" s="2644"/>
      <c r="J149" s="2644"/>
      <c r="K149" s="2644">
        <v>24</v>
      </c>
      <c r="L149" s="2644">
        <v>19</v>
      </c>
      <c r="M149" s="2644">
        <v>27</v>
      </c>
      <c r="N149" s="2644">
        <v>21</v>
      </c>
      <c r="O149" s="2644">
        <v>25</v>
      </c>
      <c r="P149" s="2644"/>
      <c r="Q149" s="2644"/>
      <c r="R149" s="2645"/>
      <c r="S149" s="2582"/>
      <c r="T149" s="2645"/>
      <c r="U149" s="2698">
        <v>18</v>
      </c>
      <c r="V149" s="2699">
        <v>98</v>
      </c>
      <c r="W149" s="1530">
        <f>SUM(U149+V149)</f>
        <v>116</v>
      </c>
      <c r="X149" s="2700"/>
      <c r="Y149" s="3154"/>
      <c r="Z149" s="2708"/>
      <c r="AA149" s="3415">
        <v>25</v>
      </c>
      <c r="AB149" s="3385"/>
      <c r="AC149" s="3465">
        <f>'General TPUM'!R148</f>
        <v>0</v>
      </c>
      <c r="AD149" s="3466">
        <f>'General TPUM'!S148</f>
        <v>1</v>
      </c>
      <c r="AE149" s="2323" t="str">
        <f>'General TPUM'!T148</f>
        <v>-</v>
      </c>
      <c r="AF149" s="2304"/>
      <c r="AG149" s="2101">
        <f>U149+V149</f>
        <v>116</v>
      </c>
      <c r="AH149" s="2101"/>
      <c r="AI149" s="2305"/>
      <c r="AJ149" s="2304">
        <f t="shared" si="62"/>
        <v>0</v>
      </c>
      <c r="AK149" s="2305">
        <f t="shared" si="62"/>
        <v>25</v>
      </c>
      <c r="AL149" s="2306">
        <f>SUM(C149:R149)</f>
        <v>116</v>
      </c>
    </row>
    <row r="150" spans="1:38" s="1076" customFormat="1" ht="15" customHeight="1" thickBot="1">
      <c r="A150" s="1080"/>
      <c r="B150" s="3518" t="str">
        <f>'General TPUM'!B149</f>
        <v>TOTALS</v>
      </c>
      <c r="C150" s="3519">
        <f t="shared" ref="C150:AK150" si="63">SUM(C146:C149)</f>
        <v>0</v>
      </c>
      <c r="D150" s="3520">
        <f t="shared" si="63"/>
        <v>61</v>
      </c>
      <c r="E150" s="3520">
        <f t="shared" si="63"/>
        <v>123</v>
      </c>
      <c r="F150" s="3520">
        <f t="shared" si="63"/>
        <v>108</v>
      </c>
      <c r="G150" s="3520">
        <f t="shared" si="63"/>
        <v>118</v>
      </c>
      <c r="H150" s="3520">
        <f t="shared" si="63"/>
        <v>98</v>
      </c>
      <c r="I150" s="3520">
        <f t="shared" si="63"/>
        <v>80</v>
      </c>
      <c r="J150" s="3520">
        <f t="shared" si="63"/>
        <v>79</v>
      </c>
      <c r="K150" s="3520">
        <f t="shared" si="63"/>
        <v>92</v>
      </c>
      <c r="L150" s="3520">
        <f t="shared" si="63"/>
        <v>93</v>
      </c>
      <c r="M150" s="3520">
        <f t="shared" si="63"/>
        <v>94</v>
      </c>
      <c r="N150" s="3520">
        <f t="shared" si="63"/>
        <v>84</v>
      </c>
      <c r="O150" s="3520">
        <f t="shared" si="63"/>
        <v>99</v>
      </c>
      <c r="P150" s="3520">
        <f t="shared" si="63"/>
        <v>16</v>
      </c>
      <c r="Q150" s="3520">
        <f t="shared" si="63"/>
        <v>12</v>
      </c>
      <c r="R150" s="3520">
        <f t="shared" si="63"/>
        <v>0</v>
      </c>
      <c r="S150" s="3519">
        <f t="shared" si="63"/>
        <v>132</v>
      </c>
      <c r="T150" s="3532">
        <f t="shared" si="63"/>
        <v>535</v>
      </c>
      <c r="U150" s="3533">
        <f>SUM(U146:U149)</f>
        <v>177</v>
      </c>
      <c r="V150" s="3534">
        <f>SUM(V146:V149)</f>
        <v>313</v>
      </c>
      <c r="W150" s="3535">
        <f t="shared" si="63"/>
        <v>1157</v>
      </c>
      <c r="X150" s="3521">
        <f t="shared" si="63"/>
        <v>0</v>
      </c>
      <c r="Y150" s="3522">
        <f t="shared" si="63"/>
        <v>6</v>
      </c>
      <c r="Z150" s="3536">
        <f>SUM(Z146:Z149)</f>
        <v>31</v>
      </c>
      <c r="AA150" s="3536">
        <f>SUM(AA146:AA149)</f>
        <v>66</v>
      </c>
      <c r="AB150" s="3537"/>
      <c r="AC150" s="3524">
        <f t="shared" si="63"/>
        <v>1</v>
      </c>
      <c r="AD150" s="3525">
        <f t="shared" si="63"/>
        <v>2</v>
      </c>
      <c r="AE150" s="3526">
        <f t="shared" si="63"/>
        <v>1</v>
      </c>
      <c r="AF150" s="3527">
        <f t="shared" si="63"/>
        <v>667</v>
      </c>
      <c r="AG150" s="3525">
        <f t="shared" si="63"/>
        <v>490</v>
      </c>
      <c r="AH150" s="3525">
        <f t="shared" si="63"/>
        <v>0</v>
      </c>
      <c r="AI150" s="3526">
        <f t="shared" si="63"/>
        <v>0</v>
      </c>
      <c r="AJ150" s="3527">
        <f t="shared" si="63"/>
        <v>31</v>
      </c>
      <c r="AK150" s="3526">
        <f t="shared" si="63"/>
        <v>66</v>
      </c>
      <c r="AL150" s="3528">
        <f>SUM(AL146:AL149)</f>
        <v>1157</v>
      </c>
    </row>
    <row r="151" spans="1:38" s="1080" customFormat="1" ht="15" customHeight="1" thickTop="1" thickBot="1">
      <c r="A151" s="1081"/>
      <c r="B151" s="1077">
        <f>'General TPUM'!B150</f>
        <v>0</v>
      </c>
      <c r="C151" s="1078"/>
      <c r="D151" s="1078"/>
      <c r="E151" s="1078"/>
      <c r="F151" s="1078"/>
      <c r="G151" s="1078"/>
      <c r="H151" s="1078"/>
      <c r="I151" s="1078"/>
      <c r="J151" s="1078"/>
      <c r="K151" s="1078"/>
      <c r="L151" s="1078"/>
      <c r="M151" s="1078"/>
      <c r="N151" s="1078"/>
      <c r="O151" s="1078"/>
      <c r="P151" s="1078"/>
      <c r="Q151" s="1078"/>
      <c r="R151" s="1078">
        <f>SUM(D150:R150)</f>
        <v>1157</v>
      </c>
      <c r="S151" s="1078">
        <f>S150+T150+U150+V150</f>
        <v>1157</v>
      </c>
      <c r="T151" s="1078" t="s">
        <v>251</v>
      </c>
      <c r="U151" s="1078"/>
      <c r="V151" s="1078" t="s">
        <v>759</v>
      </c>
      <c r="W151" s="1078"/>
      <c r="X151" s="1078">
        <f>X150+Y150</f>
        <v>6</v>
      </c>
      <c r="Y151" s="3529"/>
      <c r="Z151" s="3530">
        <f>L151</f>
        <v>0</v>
      </c>
      <c r="AA151" s="3531">
        <f>Q151</f>
        <v>0</v>
      </c>
      <c r="AB151" s="1640"/>
      <c r="AC151" s="1078"/>
      <c r="AD151" s="1078"/>
      <c r="AE151" s="1078"/>
      <c r="AF151" s="1078"/>
      <c r="AG151" s="1078">
        <f>AF150+AG150+AH150+AI150</f>
        <v>1157</v>
      </c>
      <c r="AH151" s="1078"/>
      <c r="AI151" s="1078"/>
      <c r="AJ151" s="1078">
        <f>AJ150+AK150</f>
        <v>97</v>
      </c>
      <c r="AK151" s="1078" t="s">
        <v>250</v>
      </c>
      <c r="AL151" s="833"/>
    </row>
    <row r="152" spans="1:38" s="1081" customFormat="1" ht="15" customHeight="1" thickBot="1">
      <c r="A152" s="1075"/>
      <c r="B152" s="1200" t="str">
        <f>'General TPUM'!B151</f>
        <v>Tuvalu Mission</v>
      </c>
      <c r="C152" s="1236"/>
      <c r="D152" s="1236"/>
      <c r="E152" s="1236"/>
      <c r="F152" s="1236"/>
      <c r="G152" s="1236"/>
      <c r="H152" s="1236"/>
      <c r="I152" s="1236"/>
      <c r="J152" s="1236"/>
      <c r="K152" s="1236"/>
      <c r="L152" s="1237"/>
      <c r="M152" s="1237"/>
      <c r="N152" s="1237"/>
      <c r="O152" s="1237"/>
      <c r="P152" s="1237"/>
      <c r="Q152" s="1237"/>
      <c r="R152" s="1237"/>
      <c r="S152" s="1237"/>
      <c r="T152" s="1237"/>
      <c r="U152" s="1237"/>
      <c r="V152" s="1237"/>
      <c r="W152" s="1237"/>
      <c r="X152" s="1237"/>
      <c r="Y152" s="1238"/>
      <c r="Z152" s="1239">
        <f>L152</f>
        <v>0</v>
      </c>
      <c r="AA152" s="1240">
        <f>Q152</f>
        <v>0</v>
      </c>
      <c r="AB152" s="1641"/>
      <c r="AC152" s="1210"/>
      <c r="AD152" s="1210"/>
      <c r="AE152" s="1210"/>
      <c r="AF152" s="1210"/>
      <c r="AG152" s="1210"/>
      <c r="AH152" s="1210"/>
      <c r="AI152" s="1210"/>
      <c r="AJ152" s="1210"/>
      <c r="AK152" s="1210"/>
      <c r="AL152" s="2102"/>
    </row>
    <row r="153" spans="1:38" s="1075" customFormat="1" ht="12.75">
      <c r="A153" s="1076"/>
      <c r="B153" s="2300" t="str">
        <f>'General TPUM'!B152</f>
        <v>Funafuti Adventist Primary</v>
      </c>
      <c r="C153" s="2707"/>
      <c r="D153" s="2644"/>
      <c r="E153" s="2644">
        <v>44</v>
      </c>
      <c r="F153" s="2644">
        <v>40</v>
      </c>
      <c r="G153" s="2644">
        <v>41</v>
      </c>
      <c r="H153" s="2644">
        <v>34</v>
      </c>
      <c r="I153" s="2644">
        <v>34</v>
      </c>
      <c r="J153" s="2644">
        <v>34</v>
      </c>
      <c r="K153" s="2644">
        <v>38</v>
      </c>
      <c r="L153" s="2644">
        <v>23</v>
      </c>
      <c r="M153" s="2644"/>
      <c r="N153" s="2644"/>
      <c r="O153" s="2644"/>
      <c r="P153" s="2644"/>
      <c r="Q153" s="2644"/>
      <c r="R153" s="2645"/>
      <c r="S153" s="2582">
        <v>31</v>
      </c>
      <c r="T153" s="2645">
        <v>257</v>
      </c>
      <c r="U153" s="2698"/>
      <c r="V153" s="2699"/>
      <c r="W153" s="1073">
        <f>+S153+T153+U153+V153</f>
        <v>288</v>
      </c>
      <c r="X153" s="2700"/>
      <c r="Y153" s="3154"/>
      <c r="Z153" s="2708">
        <v>23</v>
      </c>
      <c r="AA153" s="3415"/>
      <c r="AB153" s="1636"/>
      <c r="AC153" s="1209">
        <f>'General TPUM'!R152</f>
        <v>1</v>
      </c>
      <c r="AD153" s="1500">
        <f>'General TPUM'!S152</f>
        <v>0</v>
      </c>
      <c r="AE153" s="2301" t="str">
        <f>'General TPUM'!T152</f>
        <v>-</v>
      </c>
      <c r="AF153" s="2302">
        <f>S153+T153</f>
        <v>288</v>
      </c>
      <c r="AG153" s="1500">
        <f>U153+V153</f>
        <v>0</v>
      </c>
      <c r="AH153" s="1500"/>
      <c r="AI153" s="2301"/>
      <c r="AJ153" s="2302">
        <f>Z153</f>
        <v>23</v>
      </c>
      <c r="AK153" s="2301">
        <f>AA153</f>
        <v>0</v>
      </c>
      <c r="AL153" s="2303">
        <f>SUM(C153:R153)</f>
        <v>288</v>
      </c>
    </row>
    <row r="154" spans="1:38" s="1076" customFormat="1" ht="15" customHeight="1" thickBot="1">
      <c r="A154" s="1080"/>
      <c r="B154" s="3518" t="str">
        <f>'General TPUM'!B153</f>
        <v>TOTALS</v>
      </c>
      <c r="C154" s="3519">
        <f t="shared" ref="C154:K154" si="64">SUM(C153:C153)</f>
        <v>0</v>
      </c>
      <c r="D154" s="3520">
        <f t="shared" si="64"/>
        <v>0</v>
      </c>
      <c r="E154" s="3520">
        <f t="shared" si="64"/>
        <v>44</v>
      </c>
      <c r="F154" s="3520">
        <f t="shared" si="64"/>
        <v>40</v>
      </c>
      <c r="G154" s="3520">
        <f t="shared" si="64"/>
        <v>41</v>
      </c>
      <c r="H154" s="3520">
        <f t="shared" si="64"/>
        <v>34</v>
      </c>
      <c r="I154" s="3520">
        <f t="shared" si="64"/>
        <v>34</v>
      </c>
      <c r="J154" s="3520">
        <f t="shared" si="64"/>
        <v>34</v>
      </c>
      <c r="K154" s="3520">
        <f t="shared" si="64"/>
        <v>38</v>
      </c>
      <c r="L154" s="3520">
        <f t="shared" ref="L154:R154" si="65">SUM(L153:L153)</f>
        <v>23</v>
      </c>
      <c r="M154" s="3520">
        <f t="shared" si="65"/>
        <v>0</v>
      </c>
      <c r="N154" s="3520">
        <f t="shared" si="65"/>
        <v>0</v>
      </c>
      <c r="O154" s="3520">
        <f t="shared" si="65"/>
        <v>0</v>
      </c>
      <c r="P154" s="3520">
        <f t="shared" si="65"/>
        <v>0</v>
      </c>
      <c r="Q154" s="3520">
        <f t="shared" si="65"/>
        <v>0</v>
      </c>
      <c r="R154" s="3520">
        <f t="shared" si="65"/>
        <v>0</v>
      </c>
      <c r="S154" s="3519">
        <f t="shared" ref="S154:Y154" si="66">SUM(S153:S153)</f>
        <v>31</v>
      </c>
      <c r="T154" s="3532">
        <f t="shared" si="66"/>
        <v>257</v>
      </c>
      <c r="U154" s="3533">
        <f t="shared" si="66"/>
        <v>0</v>
      </c>
      <c r="V154" s="3534">
        <f t="shared" si="66"/>
        <v>0</v>
      </c>
      <c r="W154" s="3535">
        <f t="shared" si="66"/>
        <v>288</v>
      </c>
      <c r="X154" s="3521">
        <f t="shared" si="66"/>
        <v>0</v>
      </c>
      <c r="Y154" s="3522">
        <f t="shared" si="66"/>
        <v>0</v>
      </c>
      <c r="Z154" s="3536">
        <f>SUM(Z153)</f>
        <v>23</v>
      </c>
      <c r="AA154" s="3538">
        <f>Q154</f>
        <v>0</v>
      </c>
      <c r="AB154" s="2222"/>
      <c r="AC154" s="3524">
        <f t="shared" ref="AC154:AK154" si="67">SUM(AC153)</f>
        <v>1</v>
      </c>
      <c r="AD154" s="3525">
        <f t="shared" si="67"/>
        <v>0</v>
      </c>
      <c r="AE154" s="3526">
        <f t="shared" si="67"/>
        <v>0</v>
      </c>
      <c r="AF154" s="3527">
        <f t="shared" si="67"/>
        <v>288</v>
      </c>
      <c r="AG154" s="3525">
        <f t="shared" si="67"/>
        <v>0</v>
      </c>
      <c r="AH154" s="3525">
        <f t="shared" si="67"/>
        <v>0</v>
      </c>
      <c r="AI154" s="3526">
        <f t="shared" si="67"/>
        <v>0</v>
      </c>
      <c r="AJ154" s="3527">
        <f t="shared" si="67"/>
        <v>23</v>
      </c>
      <c r="AK154" s="3526">
        <f t="shared" si="67"/>
        <v>0</v>
      </c>
      <c r="AL154" s="3528">
        <f>AL153</f>
        <v>288</v>
      </c>
    </row>
    <row r="155" spans="1:38" s="1080" customFormat="1" ht="15" customHeight="1" thickTop="1" thickBot="1">
      <c r="A155" s="173"/>
      <c r="B155" s="1077">
        <f>'General TPUM'!B154</f>
        <v>0</v>
      </c>
      <c r="C155" s="1078"/>
      <c r="D155" s="1078"/>
      <c r="E155" s="1078"/>
      <c r="F155" s="1078"/>
      <c r="G155" s="1078"/>
      <c r="H155" s="1078"/>
      <c r="I155" s="1078"/>
      <c r="J155" s="1078"/>
      <c r="K155" s="1078"/>
      <c r="L155" s="1078"/>
      <c r="M155" s="1078"/>
      <c r="N155" s="1078"/>
      <c r="O155" s="1078"/>
      <c r="P155" s="1078"/>
      <c r="Q155" s="1078"/>
      <c r="R155" s="1078">
        <f>SUM(D154:R154)</f>
        <v>288</v>
      </c>
      <c r="S155" s="1078">
        <f>S154+T154+U154+V154</f>
        <v>288</v>
      </c>
      <c r="T155" s="1078" t="s">
        <v>251</v>
      </c>
      <c r="U155" s="1078"/>
      <c r="V155" s="1078" t="s">
        <v>759</v>
      </c>
      <c r="W155" s="1078"/>
      <c r="X155" s="1078">
        <f>X154+Y154</f>
        <v>0</v>
      </c>
      <c r="Y155" s="3529"/>
      <c r="Z155" s="3530">
        <f>L155</f>
        <v>0</v>
      </c>
      <c r="AA155" s="3531">
        <f>Q155</f>
        <v>0</v>
      </c>
      <c r="AB155" s="1640"/>
      <c r="AC155" s="1078"/>
      <c r="AD155" s="1078"/>
      <c r="AE155" s="1078"/>
      <c r="AF155" s="1078"/>
      <c r="AG155" s="1078">
        <f>AF154+AG154+AH154+AI154</f>
        <v>288</v>
      </c>
      <c r="AH155" s="1078"/>
      <c r="AI155" s="1078"/>
      <c r="AJ155" s="1078">
        <f>AJ154+AK154</f>
        <v>23</v>
      </c>
      <c r="AK155" s="1078" t="s">
        <v>250</v>
      </c>
      <c r="AL155" s="833"/>
    </row>
    <row r="156" spans="1:38" s="173" customFormat="1" ht="15" customHeight="1" thickBot="1">
      <c r="A156" s="3539" t="s">
        <v>770</v>
      </c>
      <c r="B156" s="1200" t="str">
        <f>'General TPUM'!B155</f>
        <v>Vanuatu Mission</v>
      </c>
      <c r="C156" s="1241"/>
      <c r="D156" s="1241"/>
      <c r="E156" s="1241"/>
      <c r="F156" s="1241"/>
      <c r="G156" s="1241"/>
      <c r="H156" s="1241"/>
      <c r="I156" s="1241"/>
      <c r="J156" s="1241"/>
      <c r="K156" s="1241"/>
      <c r="L156" s="1211"/>
      <c r="M156" s="1211"/>
      <c r="N156" s="1211"/>
      <c r="O156" s="1211"/>
      <c r="P156" s="1211"/>
      <c r="Q156" s="1211"/>
      <c r="R156" s="1211"/>
      <c r="S156" s="1211"/>
      <c r="T156" s="1211"/>
      <c r="U156" s="1211"/>
      <c r="V156" s="1211"/>
      <c r="W156" s="1211"/>
      <c r="X156" s="1211"/>
      <c r="Y156" s="1242"/>
      <c r="Z156" s="1239">
        <f>L156</f>
        <v>0</v>
      </c>
      <c r="AA156" s="1240">
        <f>Q156</f>
        <v>0</v>
      </c>
      <c r="AB156" s="1641"/>
      <c r="AC156" s="1211"/>
      <c r="AD156" s="1211"/>
      <c r="AE156" s="1211"/>
      <c r="AF156" s="1211"/>
      <c r="AG156" s="1211"/>
      <c r="AH156" s="1211"/>
      <c r="AI156" s="1211"/>
      <c r="AJ156" s="1211"/>
      <c r="AK156" s="1211"/>
      <c r="AL156" s="2103"/>
    </row>
    <row r="157" spans="1:38" s="173" customFormat="1" ht="15" customHeight="1" thickBot="1">
      <c r="A157" s="3540" t="s">
        <v>692</v>
      </c>
      <c r="B157" s="3323" t="s">
        <v>770</v>
      </c>
      <c r="C157" s="2707"/>
      <c r="D157" s="2644"/>
      <c r="E157" s="2644"/>
      <c r="F157" s="2644"/>
      <c r="G157" s="2644"/>
      <c r="H157" s="2644"/>
      <c r="I157" s="2644"/>
      <c r="J157" s="2644"/>
      <c r="K157" s="2649"/>
      <c r="L157" s="2649"/>
      <c r="M157" s="2649"/>
      <c r="N157" s="2649"/>
      <c r="O157" s="2649"/>
      <c r="P157" s="2649"/>
      <c r="Q157" s="2649"/>
      <c r="R157" s="2830"/>
      <c r="S157" s="1710"/>
      <c r="T157" s="1711"/>
      <c r="U157" s="1713"/>
      <c r="V157" s="1714"/>
      <c r="W157" s="1073">
        <f t="shared" ref="W157:W188" si="68">+S157+T157+U157+V157</f>
        <v>0</v>
      </c>
      <c r="X157" s="3541"/>
      <c r="Y157" s="3467"/>
      <c r="Z157" s="3449"/>
      <c r="AA157" s="3450"/>
      <c r="AB157" s="3451">
        <f t="shared" ref="AB157" si="69">W157-AF157-AG157</f>
        <v>0</v>
      </c>
      <c r="AC157" s="3452">
        <f>'General TPUM'!R156</f>
        <v>0</v>
      </c>
      <c r="AD157" s="3453">
        <f>'General TPUM'!S156</f>
        <v>0</v>
      </c>
      <c r="AE157" s="2322" t="str">
        <f>'General TPUM'!T156</f>
        <v>-</v>
      </c>
      <c r="AF157" s="2302"/>
      <c r="AG157" s="1500">
        <f t="shared" ref="AG157" si="70">U157+V157</f>
        <v>0</v>
      </c>
      <c r="AH157" s="1500"/>
      <c r="AI157" s="2301"/>
      <c r="AJ157" s="2302">
        <f t="shared" ref="AJ157" si="71">Z157</f>
        <v>0</v>
      </c>
      <c r="AK157" s="2322">
        <f t="shared" ref="AK157" si="72">AA157</f>
        <v>0</v>
      </c>
      <c r="AL157" s="2303">
        <f>SUM(C157:R157)</f>
        <v>0</v>
      </c>
    </row>
    <row r="158" spans="1:38" s="1075" customFormat="1" ht="15" customHeight="1">
      <c r="A158" s="3540" t="s">
        <v>694</v>
      </c>
      <c r="B158" s="3323" t="str">
        <f>'General TPUM'!B157</f>
        <v>Aore Adventist Academy</v>
      </c>
      <c r="C158" s="2707"/>
      <c r="D158" s="2644"/>
      <c r="E158" s="2644"/>
      <c r="F158" s="2644"/>
      <c r="G158" s="2644"/>
      <c r="H158" s="2644"/>
      <c r="I158" s="2644"/>
      <c r="J158" s="2644"/>
      <c r="K158" s="2649">
        <v>36</v>
      </c>
      <c r="L158" s="2649">
        <v>37</v>
      </c>
      <c r="M158" s="2649">
        <v>63</v>
      </c>
      <c r="N158" s="2649">
        <v>51</v>
      </c>
      <c r="O158" s="2649">
        <v>83</v>
      </c>
      <c r="P158" s="2649">
        <v>50</v>
      </c>
      <c r="Q158" s="2649">
        <v>44</v>
      </c>
      <c r="R158" s="2830"/>
      <c r="S158" s="1710"/>
      <c r="T158" s="1711"/>
      <c r="U158" s="1713">
        <v>310</v>
      </c>
      <c r="V158" s="1714">
        <v>54</v>
      </c>
      <c r="W158" s="1073">
        <f t="shared" si="68"/>
        <v>364</v>
      </c>
      <c r="X158" s="3541"/>
      <c r="Y158" s="3467">
        <v>18</v>
      </c>
      <c r="Z158" s="3449"/>
      <c r="AA158" s="3450">
        <v>44</v>
      </c>
      <c r="AB158" s="3451">
        <f t="shared" ref="AB158:AB185" si="73">W158-AF158-AG158</f>
        <v>0</v>
      </c>
      <c r="AC158" s="3452">
        <f>'General TPUM'!R157</f>
        <v>0</v>
      </c>
      <c r="AD158" s="3453">
        <f>'General TPUM'!S157</f>
        <v>1</v>
      </c>
      <c r="AE158" s="2322" t="str">
        <f>'General TPUM'!T157</f>
        <v>-</v>
      </c>
      <c r="AF158" s="2302"/>
      <c r="AG158" s="1500">
        <f t="shared" ref="AG158:AG185" si="74">U158+V158</f>
        <v>364</v>
      </c>
      <c r="AH158" s="1500"/>
      <c r="AI158" s="2301"/>
      <c r="AJ158" s="2302">
        <f t="shared" ref="AJ158:AJ188" si="75">Z158</f>
        <v>0</v>
      </c>
      <c r="AK158" s="2322">
        <f t="shared" ref="AK158:AK188" si="76">AA158</f>
        <v>44</v>
      </c>
      <c r="AL158" s="2303">
        <f>SUM(C158:R158)</f>
        <v>364</v>
      </c>
    </row>
    <row r="159" spans="1:38" s="1075" customFormat="1" ht="15" customHeight="1">
      <c r="A159" s="3540" t="s">
        <v>696</v>
      </c>
      <c r="B159" s="3323" t="str">
        <f>'General TPUM'!B158</f>
        <v>Baiap Adventist Primary School</v>
      </c>
      <c r="C159" s="2707"/>
      <c r="D159" s="2675">
        <v>10</v>
      </c>
      <c r="E159" s="2675">
        <v>9</v>
      </c>
      <c r="F159" s="2675">
        <v>5</v>
      </c>
      <c r="G159" s="2675">
        <v>6</v>
      </c>
      <c r="H159" s="2675">
        <v>8</v>
      </c>
      <c r="I159" s="2675">
        <v>4</v>
      </c>
      <c r="J159" s="2811">
        <v>3</v>
      </c>
      <c r="K159" s="1633"/>
      <c r="L159" s="2811"/>
      <c r="M159" s="2811"/>
      <c r="N159" s="2811"/>
      <c r="O159" s="2811"/>
      <c r="P159" s="2811"/>
      <c r="Q159" s="2811"/>
      <c r="R159" s="2881"/>
      <c r="S159" s="3513">
        <v>45</v>
      </c>
      <c r="T159" s="3450"/>
      <c r="U159" s="3542"/>
      <c r="V159" s="3543"/>
      <c r="W159" s="1073">
        <f t="shared" si="68"/>
        <v>45</v>
      </c>
      <c r="X159" s="3544"/>
      <c r="Y159" s="3467"/>
      <c r="Z159" s="3449">
        <v>3</v>
      </c>
      <c r="AA159" s="3450"/>
      <c r="AB159" s="3451">
        <f t="shared" si="73"/>
        <v>0</v>
      </c>
      <c r="AC159" s="3452">
        <f>'General TPUM'!R158</f>
        <v>1</v>
      </c>
      <c r="AD159" s="3453">
        <f>'General TPUM'!S158</f>
        <v>0</v>
      </c>
      <c r="AE159" s="2322" t="str">
        <f>'General TPUM'!T158</f>
        <v>-</v>
      </c>
      <c r="AF159" s="2302">
        <f>S159+T159</f>
        <v>45</v>
      </c>
      <c r="AG159" s="1500">
        <f t="shared" si="74"/>
        <v>0</v>
      </c>
      <c r="AH159" s="1500"/>
      <c r="AI159" s="2301"/>
      <c r="AJ159" s="2302">
        <f t="shared" si="75"/>
        <v>3</v>
      </c>
      <c r="AK159" s="2322">
        <f t="shared" si="76"/>
        <v>0</v>
      </c>
      <c r="AL159" s="2303">
        <f t="shared" ref="AL159:AL185" si="77">SUM(C159:Q159)</f>
        <v>45</v>
      </c>
    </row>
    <row r="160" spans="1:38" s="1075" customFormat="1" ht="24.95" customHeight="1">
      <c r="A160" s="3540" t="s">
        <v>699</v>
      </c>
      <c r="B160" s="3323" t="str">
        <f>'General TPUM'!B159</f>
        <v>Battle Creek Adventist Primary School (no enrolment for 2017)</v>
      </c>
      <c r="C160" s="2707"/>
      <c r="D160" s="3545">
        <v>32</v>
      </c>
      <c r="E160" s="3545"/>
      <c r="F160" s="3545"/>
      <c r="G160" s="3545"/>
      <c r="H160" s="3545"/>
      <c r="I160" s="3545"/>
      <c r="J160" s="3545"/>
      <c r="K160" s="3546"/>
      <c r="L160" s="3546"/>
      <c r="M160" s="3546"/>
      <c r="N160" s="3546"/>
      <c r="O160" s="3546"/>
      <c r="P160" s="3546"/>
      <c r="Q160" s="3546"/>
      <c r="R160" s="3547"/>
      <c r="S160" s="3513">
        <v>7</v>
      </c>
      <c r="T160" s="3450">
        <v>25</v>
      </c>
      <c r="U160" s="3542"/>
      <c r="V160" s="3543"/>
      <c r="W160" s="1073">
        <f t="shared" si="68"/>
        <v>32</v>
      </c>
      <c r="X160" s="3544"/>
      <c r="Y160" s="3467"/>
      <c r="Z160" s="3449">
        <v>32</v>
      </c>
      <c r="AA160" s="3450"/>
      <c r="AB160" s="3451">
        <f t="shared" si="73"/>
        <v>0</v>
      </c>
      <c r="AC160" s="3452">
        <f>'General TPUM'!R159</f>
        <v>1</v>
      </c>
      <c r="AD160" s="3453">
        <f>'General TPUM'!S159</f>
        <v>0</v>
      </c>
      <c r="AE160" s="2322" t="str">
        <f>'General TPUM'!T159</f>
        <v>-</v>
      </c>
      <c r="AF160" s="2302">
        <f>S160+T160</f>
        <v>32</v>
      </c>
      <c r="AG160" s="1500">
        <f t="shared" si="74"/>
        <v>0</v>
      </c>
      <c r="AH160" s="1500"/>
      <c r="AI160" s="2301"/>
      <c r="AJ160" s="2302">
        <f t="shared" si="75"/>
        <v>32</v>
      </c>
      <c r="AK160" s="2322">
        <f t="shared" si="76"/>
        <v>0</v>
      </c>
      <c r="AL160" s="2303">
        <f t="shared" si="77"/>
        <v>32</v>
      </c>
    </row>
    <row r="161" spans="1:38" s="1075" customFormat="1" ht="15" customHeight="1">
      <c r="A161" s="3540" t="s">
        <v>701</v>
      </c>
      <c r="B161" s="3323" t="str">
        <f>'General TPUM'!B160</f>
        <v>Enekis Adventist Primary School</v>
      </c>
      <c r="C161" s="2707"/>
      <c r="D161" s="2675">
        <v>14</v>
      </c>
      <c r="E161" s="2675">
        <v>19</v>
      </c>
      <c r="F161" s="2675">
        <v>24</v>
      </c>
      <c r="G161" s="2675">
        <v>33</v>
      </c>
      <c r="H161" s="2675">
        <v>24</v>
      </c>
      <c r="I161" s="2675">
        <v>30</v>
      </c>
      <c r="J161" s="2675">
        <v>30</v>
      </c>
      <c r="K161" s="2811"/>
      <c r="L161" s="2811"/>
      <c r="M161" s="2811"/>
      <c r="N161" s="2811"/>
      <c r="O161" s="2811"/>
      <c r="P161" s="2811"/>
      <c r="Q161" s="2811"/>
      <c r="R161" s="2881"/>
      <c r="S161" s="3513">
        <v>56</v>
      </c>
      <c r="T161" s="3450">
        <v>118</v>
      </c>
      <c r="U161" s="3548"/>
      <c r="V161" s="3543"/>
      <c r="W161" s="1073">
        <f t="shared" si="68"/>
        <v>174</v>
      </c>
      <c r="X161" s="3544" t="s">
        <v>147</v>
      </c>
      <c r="Y161" s="3467"/>
      <c r="Z161" s="3449">
        <v>30</v>
      </c>
      <c r="AA161" s="3450"/>
      <c r="AB161" s="3451">
        <f t="shared" si="73"/>
        <v>0</v>
      </c>
      <c r="AC161" s="3452">
        <f>'General TPUM'!R160</f>
        <v>1</v>
      </c>
      <c r="AD161" s="3453">
        <f>'General TPUM'!S160</f>
        <v>0</v>
      </c>
      <c r="AE161" s="2322" t="str">
        <f>'General TPUM'!T160</f>
        <v>-</v>
      </c>
      <c r="AF161" s="2302">
        <f>S161+T161</f>
        <v>174</v>
      </c>
      <c r="AG161" s="1500">
        <f t="shared" si="74"/>
        <v>0</v>
      </c>
      <c r="AH161" s="1500"/>
      <c r="AI161" s="2301"/>
      <c r="AJ161" s="2302">
        <f t="shared" si="75"/>
        <v>30</v>
      </c>
      <c r="AK161" s="2322">
        <f t="shared" si="76"/>
        <v>0</v>
      </c>
      <c r="AL161" s="2303">
        <f t="shared" si="77"/>
        <v>174</v>
      </c>
    </row>
    <row r="162" spans="1:38" s="1075" customFormat="1" ht="15" customHeight="1">
      <c r="A162" s="3540" t="s">
        <v>704</v>
      </c>
      <c r="B162" s="3323" t="str">
        <f>'General TPUM'!B161</f>
        <v>Entan-Vui (Hebron) SDA School</v>
      </c>
      <c r="C162" s="3549"/>
      <c r="D162" s="2675"/>
      <c r="E162" s="2675"/>
      <c r="F162" s="2675"/>
      <c r="G162" s="2675"/>
      <c r="H162" s="2675"/>
      <c r="I162" s="2675"/>
      <c r="J162" s="2675"/>
      <c r="K162" s="2811">
        <v>21</v>
      </c>
      <c r="L162" s="2811">
        <v>15</v>
      </c>
      <c r="M162" s="2811">
        <v>21</v>
      </c>
      <c r="N162" s="2811">
        <v>11</v>
      </c>
      <c r="O162" s="2811"/>
      <c r="P162" s="2811"/>
      <c r="Q162" s="2811"/>
      <c r="R162" s="2881"/>
      <c r="S162" s="3513"/>
      <c r="T162" s="3450"/>
      <c r="U162" s="3550">
        <v>24</v>
      </c>
      <c r="V162" s="3551">
        <v>44</v>
      </c>
      <c r="W162" s="1073">
        <f t="shared" si="68"/>
        <v>68</v>
      </c>
      <c r="X162" s="3544"/>
      <c r="Y162" s="3467" t="s">
        <v>147</v>
      </c>
      <c r="Z162" s="3449"/>
      <c r="AA162" s="3450">
        <v>11</v>
      </c>
      <c r="AB162" s="3451">
        <f t="shared" si="73"/>
        <v>0</v>
      </c>
      <c r="AC162" s="3452">
        <f>'General TPUM'!R161</f>
        <v>0</v>
      </c>
      <c r="AD162" s="3453">
        <f>'General TPUM'!S161</f>
        <v>1</v>
      </c>
      <c r="AE162" s="2322" t="str">
        <f>'General TPUM'!T161</f>
        <v>-</v>
      </c>
      <c r="AF162" s="2302">
        <f>S162+T162</f>
        <v>0</v>
      </c>
      <c r="AG162" s="1500">
        <f t="shared" si="74"/>
        <v>68</v>
      </c>
      <c r="AH162" s="1500"/>
      <c r="AI162" s="2301"/>
      <c r="AJ162" s="2302">
        <f t="shared" si="75"/>
        <v>0</v>
      </c>
      <c r="AK162" s="2322">
        <f t="shared" si="76"/>
        <v>11</v>
      </c>
      <c r="AL162" s="2303">
        <f t="shared" si="77"/>
        <v>68</v>
      </c>
    </row>
    <row r="163" spans="1:38" s="1075" customFormat="1" ht="15" customHeight="1">
      <c r="A163" s="3540" t="s">
        <v>706</v>
      </c>
      <c r="B163" s="3323" t="str">
        <f>'General TPUM'!B162</f>
        <v>Epauto Adventist Senopr Secondary School</v>
      </c>
      <c r="C163" s="3549"/>
      <c r="D163" s="2675"/>
      <c r="E163" s="2675"/>
      <c r="F163" s="2675"/>
      <c r="G163" s="2675"/>
      <c r="H163" s="2675"/>
      <c r="I163" s="2675"/>
      <c r="J163" s="2675"/>
      <c r="K163" s="2811">
        <v>76</v>
      </c>
      <c r="L163" s="2811">
        <v>73</v>
      </c>
      <c r="M163" s="2811">
        <v>94</v>
      </c>
      <c r="N163" s="2811">
        <v>93</v>
      </c>
      <c r="O163" s="2811">
        <v>86</v>
      </c>
      <c r="P163" s="2811">
        <v>73</v>
      </c>
      <c r="Q163" s="2811">
        <v>54</v>
      </c>
      <c r="R163" s="2881"/>
      <c r="S163" s="3513"/>
      <c r="T163" s="3450"/>
      <c r="U163" s="3552">
        <v>330</v>
      </c>
      <c r="V163" s="3450">
        <v>219</v>
      </c>
      <c r="W163" s="1073">
        <f t="shared" si="68"/>
        <v>549</v>
      </c>
      <c r="X163" s="3544"/>
      <c r="Y163" s="3467">
        <v>23</v>
      </c>
      <c r="Z163" s="3449"/>
      <c r="AA163" s="3450">
        <f>Q163</f>
        <v>54</v>
      </c>
      <c r="AB163" s="3451">
        <f t="shared" si="73"/>
        <v>0</v>
      </c>
      <c r="AC163" s="3452">
        <f>'General TPUM'!R162</f>
        <v>0</v>
      </c>
      <c r="AD163" s="3453">
        <f>'General TPUM'!S162</f>
        <v>1</v>
      </c>
      <c r="AE163" s="2322" t="str">
        <f>'General TPUM'!T162</f>
        <v>-</v>
      </c>
      <c r="AF163" s="2302"/>
      <c r="AG163" s="1500">
        <f t="shared" si="74"/>
        <v>549</v>
      </c>
      <c r="AH163" s="1500"/>
      <c r="AI163" s="2301"/>
      <c r="AJ163" s="2302">
        <f t="shared" si="75"/>
        <v>0</v>
      </c>
      <c r="AK163" s="2322">
        <f t="shared" si="76"/>
        <v>54</v>
      </c>
      <c r="AL163" s="2303">
        <f t="shared" si="77"/>
        <v>549</v>
      </c>
    </row>
    <row r="164" spans="1:38" s="1075" customFormat="1" ht="15" customHeight="1">
      <c r="A164" s="3540" t="s">
        <v>708</v>
      </c>
      <c r="B164" s="3323" t="str">
        <f>'General TPUM'!B163</f>
        <v>Fokona Adventist Primary School</v>
      </c>
      <c r="C164" s="3549"/>
      <c r="D164" s="2675">
        <v>33</v>
      </c>
      <c r="E164" s="2675">
        <v>29</v>
      </c>
      <c r="F164" s="2675">
        <v>26</v>
      </c>
      <c r="G164" s="2675">
        <v>35</v>
      </c>
      <c r="H164" s="2675">
        <v>27</v>
      </c>
      <c r="I164" s="2675">
        <v>41</v>
      </c>
      <c r="J164" s="2675">
        <v>25</v>
      </c>
      <c r="K164" s="2811"/>
      <c r="L164" s="2811"/>
      <c r="M164" s="2811"/>
      <c r="N164" s="2811"/>
      <c r="O164" s="2811"/>
      <c r="P164" s="2811"/>
      <c r="Q164" s="2811"/>
      <c r="R164" s="2881"/>
      <c r="S164" s="3513">
        <v>105</v>
      </c>
      <c r="T164" s="3450">
        <v>111</v>
      </c>
      <c r="U164" s="3548"/>
      <c r="V164" s="3543"/>
      <c r="W164" s="1073">
        <f t="shared" si="68"/>
        <v>216</v>
      </c>
      <c r="X164" s="3544"/>
      <c r="Y164" s="3467"/>
      <c r="Z164" s="3449">
        <v>25</v>
      </c>
      <c r="AA164" s="3450"/>
      <c r="AB164" s="3451">
        <f t="shared" si="73"/>
        <v>0</v>
      </c>
      <c r="AC164" s="3452">
        <f>'General TPUM'!R163</f>
        <v>1</v>
      </c>
      <c r="AD164" s="3453">
        <f>'General TPUM'!S163</f>
        <v>0</v>
      </c>
      <c r="AE164" s="2322" t="str">
        <f>'General TPUM'!T163</f>
        <v>-</v>
      </c>
      <c r="AF164" s="2302">
        <f>S164+T164</f>
        <v>216</v>
      </c>
      <c r="AG164" s="1500">
        <f t="shared" si="74"/>
        <v>0</v>
      </c>
      <c r="AH164" s="1500"/>
      <c r="AI164" s="2301"/>
      <c r="AJ164" s="2302">
        <f t="shared" si="75"/>
        <v>25</v>
      </c>
      <c r="AK164" s="2322">
        <f t="shared" si="76"/>
        <v>0</v>
      </c>
      <c r="AL164" s="2303">
        <f t="shared" si="77"/>
        <v>216</v>
      </c>
    </row>
    <row r="165" spans="1:38" s="1075" customFormat="1" ht="15" customHeight="1">
      <c r="A165" s="3540" t="s">
        <v>710</v>
      </c>
      <c r="B165" s="3323" t="str">
        <f>'General TPUM'!B164</f>
        <v>Fonteng Adventist Primary School</v>
      </c>
      <c r="C165" s="3549"/>
      <c r="D165" s="2675">
        <v>10</v>
      </c>
      <c r="E165" s="2675">
        <v>14</v>
      </c>
      <c r="F165" s="2675">
        <v>12</v>
      </c>
      <c r="G165" s="2675">
        <v>3</v>
      </c>
      <c r="H165" s="2675">
        <v>8</v>
      </c>
      <c r="I165" s="2675">
        <v>7</v>
      </c>
      <c r="J165" s="2675">
        <v>7</v>
      </c>
      <c r="K165" s="2811"/>
      <c r="L165" s="2811"/>
      <c r="M165" s="2811"/>
      <c r="N165" s="2811"/>
      <c r="O165" s="2811"/>
      <c r="P165" s="2811"/>
      <c r="Q165" s="2811"/>
      <c r="R165" s="2881"/>
      <c r="S165" s="3513">
        <v>55</v>
      </c>
      <c r="T165" s="3450">
        <v>6</v>
      </c>
      <c r="U165" s="3548"/>
      <c r="V165" s="3543"/>
      <c r="W165" s="1073">
        <f t="shared" si="68"/>
        <v>61</v>
      </c>
      <c r="X165" s="3544"/>
      <c r="Y165" s="3467"/>
      <c r="Z165" s="3449">
        <v>7</v>
      </c>
      <c r="AA165" s="3450"/>
      <c r="AB165" s="3451">
        <f t="shared" si="73"/>
        <v>0</v>
      </c>
      <c r="AC165" s="3452">
        <f>'General TPUM'!R164</f>
        <v>1</v>
      </c>
      <c r="AD165" s="3453">
        <f>'General TPUM'!S164</f>
        <v>0</v>
      </c>
      <c r="AE165" s="2322" t="str">
        <f>'General TPUM'!T164</f>
        <v>-</v>
      </c>
      <c r="AF165" s="2302">
        <f>S165+T165</f>
        <v>61</v>
      </c>
      <c r="AG165" s="1500">
        <f t="shared" si="74"/>
        <v>0</v>
      </c>
      <c r="AH165" s="1500"/>
      <c r="AI165" s="2301"/>
      <c r="AJ165" s="2302">
        <f t="shared" si="75"/>
        <v>7</v>
      </c>
      <c r="AK165" s="2322">
        <f t="shared" si="76"/>
        <v>0</v>
      </c>
      <c r="AL165" s="2303">
        <f t="shared" si="77"/>
        <v>61</v>
      </c>
    </row>
    <row r="166" spans="1:38" s="1075" customFormat="1" ht="15" customHeight="1">
      <c r="A166" s="3540" t="s">
        <v>712</v>
      </c>
      <c r="B166" s="3323" t="str">
        <f>'General TPUM'!B165</f>
        <v>Galilee Adventist Primary School</v>
      </c>
      <c r="C166" s="3549"/>
      <c r="D166" s="2675">
        <v>12</v>
      </c>
      <c r="E166" s="2675">
        <v>14</v>
      </c>
      <c r="F166" s="2675">
        <v>3</v>
      </c>
      <c r="G166" s="2675">
        <v>8</v>
      </c>
      <c r="H166" s="2675">
        <v>6</v>
      </c>
      <c r="I166" s="2675">
        <v>3</v>
      </c>
      <c r="J166" s="2675">
        <v>5</v>
      </c>
      <c r="K166" s="2811"/>
      <c r="L166" s="2811"/>
      <c r="M166" s="2811"/>
      <c r="N166" s="2811"/>
      <c r="O166" s="2811"/>
      <c r="P166" s="2811"/>
      <c r="Q166" s="2811"/>
      <c r="R166" s="2881"/>
      <c r="S166" s="3553">
        <v>21</v>
      </c>
      <c r="T166" s="3450">
        <v>30</v>
      </c>
      <c r="U166" s="3548"/>
      <c r="V166" s="3543"/>
      <c r="W166" s="1073">
        <f t="shared" si="68"/>
        <v>51</v>
      </c>
      <c r="X166" s="3544"/>
      <c r="Y166" s="3467"/>
      <c r="Z166" s="3449">
        <v>5</v>
      </c>
      <c r="AA166" s="3450"/>
      <c r="AB166" s="3451">
        <f t="shared" si="73"/>
        <v>0</v>
      </c>
      <c r="AC166" s="3452">
        <f>'General TPUM'!R165</f>
        <v>1</v>
      </c>
      <c r="AD166" s="3453">
        <f>'General TPUM'!S165</f>
        <v>0</v>
      </c>
      <c r="AE166" s="2322" t="str">
        <f>'General TPUM'!T165</f>
        <v>-</v>
      </c>
      <c r="AF166" s="2302">
        <f>S166+T166</f>
        <v>51</v>
      </c>
      <c r="AG166" s="1500">
        <f t="shared" si="74"/>
        <v>0</v>
      </c>
      <c r="AH166" s="1500"/>
      <c r="AI166" s="2301"/>
      <c r="AJ166" s="2302">
        <f t="shared" si="75"/>
        <v>5</v>
      </c>
      <c r="AK166" s="2322">
        <f t="shared" si="76"/>
        <v>0</v>
      </c>
      <c r="AL166" s="2303">
        <f t="shared" si="77"/>
        <v>51</v>
      </c>
    </row>
    <row r="167" spans="1:38" s="1075" customFormat="1" ht="15" customHeight="1">
      <c r="A167" s="3540" t="s">
        <v>714</v>
      </c>
      <c r="B167" s="3323" t="str">
        <f>'General TPUM'!B166</f>
        <v>Kwataparen Adventist Junior Secondary School</v>
      </c>
      <c r="C167" s="3554"/>
      <c r="D167" s="3555" t="s">
        <v>147</v>
      </c>
      <c r="E167" s="3555" t="s">
        <v>147</v>
      </c>
      <c r="F167" s="3555" t="s">
        <v>147</v>
      </c>
      <c r="G167" s="3555" t="s">
        <v>147</v>
      </c>
      <c r="H167" s="3555"/>
      <c r="I167" s="3555"/>
      <c r="J167" s="3555"/>
      <c r="K167" s="3556">
        <v>85</v>
      </c>
      <c r="L167" s="3556">
        <v>48</v>
      </c>
      <c r="M167" s="3556">
        <v>53</v>
      </c>
      <c r="N167" s="3556">
        <v>44</v>
      </c>
      <c r="O167" s="3556">
        <v>61</v>
      </c>
      <c r="P167" s="3556">
        <v>40</v>
      </c>
      <c r="Q167" s="3556">
        <v>10</v>
      </c>
      <c r="R167" s="3557"/>
      <c r="S167" s="3513"/>
      <c r="T167" s="3450"/>
      <c r="U167" s="3558">
        <v>237</v>
      </c>
      <c r="V167" s="3559">
        <v>104</v>
      </c>
      <c r="W167" s="1073">
        <f>+S167+T167+U167+V167</f>
        <v>341</v>
      </c>
      <c r="X167" s="3544"/>
      <c r="Y167" s="3467">
        <v>24</v>
      </c>
      <c r="Z167" s="3449"/>
      <c r="AA167" s="3450">
        <f>Q167</f>
        <v>10</v>
      </c>
      <c r="AB167" s="3451">
        <f t="shared" si="73"/>
        <v>0</v>
      </c>
      <c r="AC167" s="3452">
        <f>'General TPUM'!R166</f>
        <v>0</v>
      </c>
      <c r="AD167" s="3453">
        <f>'General TPUM'!S166</f>
        <v>1</v>
      </c>
      <c r="AE167" s="2322" t="str">
        <f>'General TPUM'!T166</f>
        <v>-</v>
      </c>
      <c r="AF167" s="2302"/>
      <c r="AG167" s="1500">
        <f t="shared" si="74"/>
        <v>341</v>
      </c>
      <c r="AH167" s="1500"/>
      <c r="AI167" s="2301"/>
      <c r="AJ167" s="2302">
        <f t="shared" si="75"/>
        <v>0</v>
      </c>
      <c r="AK167" s="2322">
        <f t="shared" si="76"/>
        <v>10</v>
      </c>
      <c r="AL167" s="2303">
        <f t="shared" si="77"/>
        <v>341</v>
      </c>
    </row>
    <row r="168" spans="1:38" s="1075" customFormat="1" ht="15" customHeight="1">
      <c r="A168" s="3540" t="s">
        <v>716</v>
      </c>
      <c r="B168" s="3323" t="str">
        <f>'General TPUM'!B167</f>
        <v>Lalinda Adventist Primary School</v>
      </c>
      <c r="C168" s="3554" t="s">
        <v>147</v>
      </c>
      <c r="D168" s="3560">
        <v>9</v>
      </c>
      <c r="E168" s="3560">
        <v>8</v>
      </c>
      <c r="F168" s="3560">
        <v>15</v>
      </c>
      <c r="G168" s="3560">
        <v>14</v>
      </c>
      <c r="H168" s="3560">
        <v>9</v>
      </c>
      <c r="I168" s="3560">
        <v>5</v>
      </c>
      <c r="J168" s="3560">
        <v>7</v>
      </c>
      <c r="K168" s="3561" t="s">
        <v>147</v>
      </c>
      <c r="L168" s="3561"/>
      <c r="M168" s="3561"/>
      <c r="N168" s="3561"/>
      <c r="O168" s="3561"/>
      <c r="P168" s="3561"/>
      <c r="Q168" s="3561"/>
      <c r="R168" s="3562"/>
      <c r="S168" s="3513">
        <v>50</v>
      </c>
      <c r="T168" s="3450">
        <v>17</v>
      </c>
      <c r="U168" s="3548"/>
      <c r="V168" s="3543"/>
      <c r="W168" s="1073">
        <f t="shared" si="68"/>
        <v>67</v>
      </c>
      <c r="X168" s="3544">
        <v>2</v>
      </c>
      <c r="Y168" s="3467"/>
      <c r="Z168" s="3449">
        <v>7</v>
      </c>
      <c r="AA168" s="3450"/>
      <c r="AB168" s="3451">
        <f t="shared" si="73"/>
        <v>0</v>
      </c>
      <c r="AC168" s="3452">
        <f>'General TPUM'!R167</f>
        <v>1</v>
      </c>
      <c r="AD168" s="3453">
        <f>'General TPUM'!S167</f>
        <v>0</v>
      </c>
      <c r="AE168" s="2322" t="str">
        <f>'General TPUM'!T167</f>
        <v>-</v>
      </c>
      <c r="AF168" s="2302">
        <f t="shared" ref="AF168:AF182" si="78">S168+T168</f>
        <v>67</v>
      </c>
      <c r="AG168" s="1500">
        <f t="shared" si="74"/>
        <v>0</v>
      </c>
      <c r="AH168" s="1500"/>
      <c r="AI168" s="2301"/>
      <c r="AJ168" s="2302">
        <f t="shared" si="75"/>
        <v>7</v>
      </c>
      <c r="AK168" s="2322">
        <f t="shared" si="76"/>
        <v>0</v>
      </c>
      <c r="AL168" s="2303">
        <f t="shared" si="77"/>
        <v>67</v>
      </c>
    </row>
    <row r="169" spans="1:38" s="1075" customFormat="1" ht="15" customHeight="1">
      <c r="A169" s="3540" t="s">
        <v>718</v>
      </c>
      <c r="B169" s="3323" t="str">
        <f>'General TPUM'!B168</f>
        <v>Leaur Adventist Primary School</v>
      </c>
      <c r="C169" s="3554"/>
      <c r="D169" s="3560">
        <v>18</v>
      </c>
      <c r="E169" s="3560">
        <v>7</v>
      </c>
      <c r="F169" s="3560">
        <v>10</v>
      </c>
      <c r="G169" s="3560">
        <v>11</v>
      </c>
      <c r="H169" s="3560">
        <v>10</v>
      </c>
      <c r="I169" s="3560">
        <v>20</v>
      </c>
      <c r="J169" s="3560">
        <v>23</v>
      </c>
      <c r="K169" s="3561"/>
      <c r="L169" s="3561"/>
      <c r="M169" s="3561"/>
      <c r="N169" s="3561"/>
      <c r="O169" s="3561"/>
      <c r="P169" s="3561"/>
      <c r="Q169" s="3561"/>
      <c r="R169" s="3562"/>
      <c r="S169" s="3513">
        <v>39</v>
      </c>
      <c r="T169" s="3450">
        <v>60</v>
      </c>
      <c r="U169" s="3548"/>
      <c r="V169" s="3543"/>
      <c r="W169" s="1073">
        <f t="shared" si="68"/>
        <v>99</v>
      </c>
      <c r="X169" s="3544"/>
      <c r="Y169" s="3467"/>
      <c r="Z169" s="3449">
        <v>23</v>
      </c>
      <c r="AA169" s="3450"/>
      <c r="AB169" s="3451">
        <f t="shared" si="73"/>
        <v>0</v>
      </c>
      <c r="AC169" s="3452">
        <f>'General TPUM'!R168</f>
        <v>1</v>
      </c>
      <c r="AD169" s="3453">
        <f>'General TPUM'!S168</f>
        <v>0</v>
      </c>
      <c r="AE169" s="2322" t="str">
        <f>'General TPUM'!T168</f>
        <v>-</v>
      </c>
      <c r="AF169" s="2302">
        <f t="shared" si="78"/>
        <v>99</v>
      </c>
      <c r="AG169" s="1500">
        <f t="shared" si="74"/>
        <v>0</v>
      </c>
      <c r="AH169" s="1500"/>
      <c r="AI169" s="2301"/>
      <c r="AJ169" s="2302">
        <f t="shared" si="75"/>
        <v>23</v>
      </c>
      <c r="AK169" s="2322">
        <f t="shared" si="76"/>
        <v>0</v>
      </c>
      <c r="AL169" s="2303">
        <f t="shared" si="77"/>
        <v>99</v>
      </c>
    </row>
    <row r="170" spans="1:38" s="1075" customFormat="1" ht="12.75">
      <c r="A170" s="3540" t="s">
        <v>721</v>
      </c>
      <c r="B170" s="3323" t="str">
        <f>'General TPUM'!B169</f>
        <v>Lekan Adventist Primary School</v>
      </c>
      <c r="C170" s="3554"/>
      <c r="D170" s="3560">
        <v>12</v>
      </c>
      <c r="E170" s="3560">
        <v>7</v>
      </c>
      <c r="F170" s="3560">
        <v>8</v>
      </c>
      <c r="G170" s="3560">
        <v>8</v>
      </c>
      <c r="H170" s="3560">
        <v>11</v>
      </c>
      <c r="I170" s="3560">
        <v>14</v>
      </c>
      <c r="J170" s="3560">
        <v>10</v>
      </c>
      <c r="K170" s="3561"/>
      <c r="L170" s="3561"/>
      <c r="M170" s="3561"/>
      <c r="N170" s="3561"/>
      <c r="O170" s="3561"/>
      <c r="P170" s="3561"/>
      <c r="Q170" s="3561"/>
      <c r="R170" s="3562"/>
      <c r="S170" s="3513">
        <v>56</v>
      </c>
      <c r="T170" s="3450">
        <v>14</v>
      </c>
      <c r="U170" s="3548"/>
      <c r="V170" s="3543"/>
      <c r="W170" s="1073">
        <f t="shared" si="68"/>
        <v>70</v>
      </c>
      <c r="X170" s="3544"/>
      <c r="Y170" s="3467"/>
      <c r="Z170" s="3449">
        <v>10</v>
      </c>
      <c r="AA170" s="3450" t="s">
        <v>147</v>
      </c>
      <c r="AB170" s="3451">
        <f t="shared" si="73"/>
        <v>0</v>
      </c>
      <c r="AC170" s="3452">
        <f>'General TPUM'!R169</f>
        <v>1</v>
      </c>
      <c r="AD170" s="3453">
        <f>'General TPUM'!S169</f>
        <v>0</v>
      </c>
      <c r="AE170" s="2322" t="str">
        <f>'General TPUM'!T169</f>
        <v>-</v>
      </c>
      <c r="AF170" s="2302">
        <f t="shared" si="78"/>
        <v>70</v>
      </c>
      <c r="AG170" s="1500">
        <f t="shared" si="74"/>
        <v>0</v>
      </c>
      <c r="AH170" s="1500"/>
      <c r="AI170" s="2301"/>
      <c r="AJ170" s="2302">
        <f t="shared" si="75"/>
        <v>10</v>
      </c>
      <c r="AK170" s="2322" t="str">
        <f t="shared" si="76"/>
        <v xml:space="preserve"> </v>
      </c>
      <c r="AL170" s="2303">
        <f t="shared" si="77"/>
        <v>70</v>
      </c>
    </row>
    <row r="171" spans="1:38" s="1075" customFormat="1" ht="15" customHeight="1">
      <c r="A171" s="3540" t="s">
        <v>723</v>
      </c>
      <c r="B171" s="3323" t="str">
        <f>'General TPUM'!B170</f>
        <v>Linbul Adventist Primary School</v>
      </c>
      <c r="C171" s="3554" t="s">
        <v>147</v>
      </c>
      <c r="D171" s="3563">
        <v>22</v>
      </c>
      <c r="E171" s="3563">
        <v>14</v>
      </c>
      <c r="F171" s="3563">
        <v>13</v>
      </c>
      <c r="G171" s="3563">
        <v>13</v>
      </c>
      <c r="H171" s="3563">
        <v>11</v>
      </c>
      <c r="I171" s="3563">
        <v>16</v>
      </c>
      <c r="J171" s="3563">
        <v>14</v>
      </c>
      <c r="K171" s="3556"/>
      <c r="L171" s="3556"/>
      <c r="M171" s="3556"/>
      <c r="N171" s="3556"/>
      <c r="O171" s="3556"/>
      <c r="P171" s="3556"/>
      <c r="Q171" s="3556"/>
      <c r="R171" s="3557"/>
      <c r="S171" s="3513">
        <v>88</v>
      </c>
      <c r="T171" s="3450">
        <v>15</v>
      </c>
      <c r="U171" s="3548"/>
      <c r="V171" s="3543"/>
      <c r="W171" s="1073">
        <f t="shared" si="68"/>
        <v>103</v>
      </c>
      <c r="X171" s="3544" t="s">
        <v>147</v>
      </c>
      <c r="Y171" s="3467"/>
      <c r="Z171" s="3449">
        <v>14</v>
      </c>
      <c r="AA171" s="3450"/>
      <c r="AB171" s="3451">
        <f t="shared" si="73"/>
        <v>0</v>
      </c>
      <c r="AC171" s="3452">
        <f>'General TPUM'!R170</f>
        <v>1</v>
      </c>
      <c r="AD171" s="3453">
        <f>'General TPUM'!S170</f>
        <v>0</v>
      </c>
      <c r="AE171" s="2322" t="str">
        <f>'General TPUM'!T170</f>
        <v>-</v>
      </c>
      <c r="AF171" s="2302">
        <f t="shared" si="78"/>
        <v>103</v>
      </c>
      <c r="AG171" s="1500">
        <f t="shared" si="74"/>
        <v>0</v>
      </c>
      <c r="AH171" s="1500"/>
      <c r="AI171" s="2301"/>
      <c r="AJ171" s="2302">
        <f t="shared" si="75"/>
        <v>14</v>
      </c>
      <c r="AK171" s="2322">
        <f t="shared" si="76"/>
        <v>0</v>
      </c>
      <c r="AL171" s="2303">
        <f t="shared" si="77"/>
        <v>103</v>
      </c>
    </row>
    <row r="172" spans="1:38" s="1075" customFormat="1" ht="15" customHeight="1">
      <c r="A172" s="3540" t="s">
        <v>724</v>
      </c>
      <c r="B172" s="3323" t="str">
        <f>'General TPUM'!B171</f>
        <v>Loukaru  Adventist Primary School</v>
      </c>
      <c r="C172" s="3554"/>
      <c r="D172" s="3560">
        <v>31</v>
      </c>
      <c r="E172" s="3560">
        <v>24</v>
      </c>
      <c r="F172" s="3560">
        <v>43</v>
      </c>
      <c r="G172" s="3560">
        <v>38</v>
      </c>
      <c r="H172" s="3560">
        <v>27</v>
      </c>
      <c r="I172" s="3560">
        <v>36</v>
      </c>
      <c r="J172" s="3560">
        <v>37</v>
      </c>
      <c r="K172" s="3561" t="s">
        <v>147</v>
      </c>
      <c r="L172" s="3561"/>
      <c r="M172" s="3561"/>
      <c r="N172" s="3561"/>
      <c r="O172" s="3561"/>
      <c r="P172" s="3561"/>
      <c r="Q172" s="3561"/>
      <c r="R172" s="3562"/>
      <c r="S172" s="3513">
        <v>83</v>
      </c>
      <c r="T172" s="3450">
        <v>153</v>
      </c>
      <c r="U172" s="3548"/>
      <c r="V172" s="3543"/>
      <c r="W172" s="1073">
        <f t="shared" si="68"/>
        <v>236</v>
      </c>
      <c r="X172" s="3544"/>
      <c r="Y172" s="3467" t="s">
        <v>147</v>
      </c>
      <c r="Z172" s="3449">
        <v>38</v>
      </c>
      <c r="AA172" s="3450"/>
      <c r="AB172" s="3451">
        <f t="shared" si="73"/>
        <v>0</v>
      </c>
      <c r="AC172" s="3452">
        <f>'General TPUM'!R171</f>
        <v>1</v>
      </c>
      <c r="AD172" s="3453">
        <f>'General TPUM'!S171</f>
        <v>0</v>
      </c>
      <c r="AE172" s="2322" t="str">
        <f>'General TPUM'!T171</f>
        <v>-</v>
      </c>
      <c r="AF172" s="2302">
        <f t="shared" si="78"/>
        <v>236</v>
      </c>
      <c r="AG172" s="1500">
        <f t="shared" si="74"/>
        <v>0</v>
      </c>
      <c r="AH172" s="1500"/>
      <c r="AI172" s="2301"/>
      <c r="AJ172" s="2302">
        <f t="shared" si="75"/>
        <v>38</v>
      </c>
      <c r="AK172" s="2322">
        <f t="shared" si="76"/>
        <v>0</v>
      </c>
      <c r="AL172" s="2303">
        <f t="shared" si="77"/>
        <v>236</v>
      </c>
    </row>
    <row r="173" spans="1:38" s="1075" customFormat="1" ht="15" customHeight="1">
      <c r="A173" s="3540" t="s">
        <v>726</v>
      </c>
      <c r="B173" s="3323" t="str">
        <f>'General TPUM'!B172</f>
        <v>Lowenata Adventist Primary School</v>
      </c>
      <c r="C173" s="3554"/>
      <c r="D173" s="3560">
        <v>15</v>
      </c>
      <c r="E173" s="3560">
        <v>7</v>
      </c>
      <c r="F173" s="3560">
        <v>9</v>
      </c>
      <c r="G173" s="3560">
        <v>19</v>
      </c>
      <c r="H173" s="3560">
        <v>19</v>
      </c>
      <c r="I173" s="3560">
        <v>12</v>
      </c>
      <c r="J173" s="3560">
        <v>15</v>
      </c>
      <c r="K173" s="3561"/>
      <c r="L173" s="3561"/>
      <c r="M173" s="3561"/>
      <c r="N173" s="3561"/>
      <c r="O173" s="3561"/>
      <c r="P173" s="3561"/>
      <c r="Q173" s="3561"/>
      <c r="R173" s="3562"/>
      <c r="S173" s="3513">
        <v>15</v>
      </c>
      <c r="T173" s="3450">
        <v>81</v>
      </c>
      <c r="U173" s="3548"/>
      <c r="V173" s="3543"/>
      <c r="W173" s="1073">
        <f t="shared" si="68"/>
        <v>96</v>
      </c>
      <c r="X173" s="3544"/>
      <c r="Y173" s="3467"/>
      <c r="Z173" s="3449">
        <v>15</v>
      </c>
      <c r="AA173" s="3450"/>
      <c r="AB173" s="3451">
        <f t="shared" si="73"/>
        <v>0</v>
      </c>
      <c r="AC173" s="3452">
        <f>'General TPUM'!R172</f>
        <v>1</v>
      </c>
      <c r="AD173" s="3453">
        <f>'General TPUM'!S172</f>
        <v>0</v>
      </c>
      <c r="AE173" s="2322" t="str">
        <f>'General TPUM'!T172</f>
        <v>-</v>
      </c>
      <c r="AF173" s="2302">
        <f t="shared" si="78"/>
        <v>96</v>
      </c>
      <c r="AG173" s="1500">
        <f t="shared" si="74"/>
        <v>0</v>
      </c>
      <c r="AH173" s="1500"/>
      <c r="AI173" s="2301"/>
      <c r="AJ173" s="2302">
        <f t="shared" si="75"/>
        <v>15</v>
      </c>
      <c r="AK173" s="2322">
        <f t="shared" si="76"/>
        <v>0</v>
      </c>
      <c r="AL173" s="2303">
        <f t="shared" si="77"/>
        <v>96</v>
      </c>
    </row>
    <row r="174" spans="1:38" s="1075" customFormat="1" ht="12.75">
      <c r="A174" s="3540" t="s">
        <v>728</v>
      </c>
      <c r="B174" s="3323" t="str">
        <f>'General TPUM'!B173</f>
        <v>Luganville Adventist Primary School</v>
      </c>
      <c r="C174" s="3554"/>
      <c r="D174" s="3449">
        <v>50</v>
      </c>
      <c r="E174" s="3564">
        <v>72</v>
      </c>
      <c r="F174" s="3564">
        <v>49</v>
      </c>
      <c r="G174" s="3564">
        <v>41</v>
      </c>
      <c r="H174" s="3564">
        <v>69</v>
      </c>
      <c r="I174" s="3564">
        <v>41</v>
      </c>
      <c r="J174" s="3564">
        <v>60</v>
      </c>
      <c r="K174" s="3565"/>
      <c r="L174" s="3565"/>
      <c r="M174" s="3565"/>
      <c r="N174" s="3565"/>
      <c r="O174" s="3565"/>
      <c r="P174" s="3565"/>
      <c r="Q174" s="3565"/>
      <c r="R174" s="3566"/>
      <c r="S174" s="3513">
        <v>293</v>
      </c>
      <c r="T174" s="3450">
        <v>89</v>
      </c>
      <c r="U174" s="3548"/>
      <c r="V174" s="3543"/>
      <c r="W174" s="1073">
        <f t="shared" si="68"/>
        <v>382</v>
      </c>
      <c r="X174" s="3544"/>
      <c r="Y174" s="3467" t="s">
        <v>147</v>
      </c>
      <c r="Z174" s="3449">
        <v>60</v>
      </c>
      <c r="AA174" s="3450"/>
      <c r="AB174" s="3451">
        <f t="shared" si="73"/>
        <v>0</v>
      </c>
      <c r="AC174" s="3452">
        <f>'General TPUM'!R173</f>
        <v>1</v>
      </c>
      <c r="AD174" s="3453">
        <f>'General TPUM'!S173</f>
        <v>0</v>
      </c>
      <c r="AE174" s="2322" t="str">
        <f>'General TPUM'!T173</f>
        <v>-</v>
      </c>
      <c r="AF174" s="2302">
        <f t="shared" si="78"/>
        <v>382</v>
      </c>
      <c r="AG174" s="1500">
        <f t="shared" si="74"/>
        <v>0</v>
      </c>
      <c r="AH174" s="1500"/>
      <c r="AI174" s="2301"/>
      <c r="AJ174" s="2302">
        <f t="shared" si="75"/>
        <v>60</v>
      </c>
      <c r="AK174" s="2322">
        <f t="shared" si="76"/>
        <v>0</v>
      </c>
      <c r="AL174" s="2303">
        <f t="shared" si="77"/>
        <v>382</v>
      </c>
    </row>
    <row r="175" spans="1:38" s="1075" customFormat="1" ht="12.75">
      <c r="A175" s="3540" t="s">
        <v>730</v>
      </c>
      <c r="B175" s="3323" t="str">
        <f>'General TPUM'!B174</f>
        <v>Malo Adventist Primary School</v>
      </c>
      <c r="C175" s="3554"/>
      <c r="D175" s="3449">
        <v>15</v>
      </c>
      <c r="E175" s="3564">
        <v>1</v>
      </c>
      <c r="F175" s="3564">
        <v>22</v>
      </c>
      <c r="G175" s="3564">
        <v>16</v>
      </c>
      <c r="H175" s="3564">
        <v>10</v>
      </c>
      <c r="I175" s="3564">
        <v>7</v>
      </c>
      <c r="J175" s="3564">
        <v>6</v>
      </c>
      <c r="K175" s="3565" t="s">
        <v>147</v>
      </c>
      <c r="L175" s="3565"/>
      <c r="M175" s="3565"/>
      <c r="N175" s="3565"/>
      <c r="O175" s="3565"/>
      <c r="P175" s="3565"/>
      <c r="Q175" s="3565"/>
      <c r="R175" s="3566"/>
      <c r="S175" s="3513">
        <v>70</v>
      </c>
      <c r="T175" s="3450">
        <v>7</v>
      </c>
      <c r="U175" s="3548"/>
      <c r="V175" s="3543"/>
      <c r="W175" s="1073">
        <f t="shared" si="68"/>
        <v>77</v>
      </c>
      <c r="X175" s="3544"/>
      <c r="Y175" s="3467"/>
      <c r="Z175" s="3449">
        <v>6</v>
      </c>
      <c r="AA175" s="3450"/>
      <c r="AB175" s="3451">
        <f t="shared" si="73"/>
        <v>0</v>
      </c>
      <c r="AC175" s="3452">
        <f>'General TPUM'!R174</f>
        <v>1</v>
      </c>
      <c r="AD175" s="3453">
        <f>'General TPUM'!S174</f>
        <v>0</v>
      </c>
      <c r="AE175" s="2322" t="str">
        <f>'General TPUM'!T174</f>
        <v>-</v>
      </c>
      <c r="AF175" s="2302">
        <f t="shared" si="78"/>
        <v>77</v>
      </c>
      <c r="AG175" s="1500">
        <f t="shared" si="74"/>
        <v>0</v>
      </c>
      <c r="AH175" s="1500"/>
      <c r="AI175" s="2301"/>
      <c r="AJ175" s="2302">
        <f t="shared" si="75"/>
        <v>6</v>
      </c>
      <c r="AK175" s="2322">
        <f t="shared" si="76"/>
        <v>0</v>
      </c>
      <c r="AL175" s="2303">
        <f t="shared" si="77"/>
        <v>77</v>
      </c>
    </row>
    <row r="176" spans="1:38" s="1075" customFormat="1" ht="15" customHeight="1">
      <c r="A176" s="3540" t="s">
        <v>732</v>
      </c>
      <c r="B176" s="3323" t="str">
        <f>'General TPUM'!B175</f>
        <v>Malua Bay Adventist School</v>
      </c>
      <c r="C176" s="3554"/>
      <c r="D176" s="3567">
        <v>20</v>
      </c>
      <c r="E176" s="3567">
        <v>8</v>
      </c>
      <c r="F176" s="3567">
        <v>9</v>
      </c>
      <c r="G176" s="3567">
        <v>8</v>
      </c>
      <c r="H176" s="3567">
        <v>13</v>
      </c>
      <c r="I176" s="3567">
        <v>6</v>
      </c>
      <c r="J176" s="3567">
        <v>15</v>
      </c>
      <c r="K176" s="3565">
        <v>23</v>
      </c>
      <c r="L176" s="3565">
        <v>16</v>
      </c>
      <c r="M176" s="3565">
        <v>14</v>
      </c>
      <c r="N176" s="3565">
        <v>11</v>
      </c>
      <c r="O176" s="3565"/>
      <c r="P176" s="3565"/>
      <c r="Q176" s="3565"/>
      <c r="R176" s="3566"/>
      <c r="S176" s="3513">
        <v>64</v>
      </c>
      <c r="T176" s="3450">
        <v>11</v>
      </c>
      <c r="U176" s="3548">
        <v>58</v>
      </c>
      <c r="V176" s="3543">
        <v>15</v>
      </c>
      <c r="W176" s="1073">
        <f t="shared" si="68"/>
        <v>148</v>
      </c>
      <c r="X176" s="3544"/>
      <c r="Y176" s="3467" t="s">
        <v>147</v>
      </c>
      <c r="Z176" s="3449">
        <v>15</v>
      </c>
      <c r="AA176" s="3450">
        <v>11</v>
      </c>
      <c r="AB176" s="3451">
        <f t="shared" si="73"/>
        <v>0</v>
      </c>
      <c r="AC176" s="3452">
        <f>'General TPUM'!R175</f>
        <v>1</v>
      </c>
      <c r="AD176" s="3453">
        <f>'General TPUM'!S175</f>
        <v>0</v>
      </c>
      <c r="AE176" s="2322" t="str">
        <f>'General TPUM'!T175</f>
        <v>-</v>
      </c>
      <c r="AF176" s="2302">
        <f>S176+T176</f>
        <v>75</v>
      </c>
      <c r="AG176" s="1500">
        <f>U176+V176</f>
        <v>73</v>
      </c>
      <c r="AH176" s="1500"/>
      <c r="AI176" s="2301"/>
      <c r="AJ176" s="2302">
        <f t="shared" si="75"/>
        <v>15</v>
      </c>
      <c r="AK176" s="2322">
        <f t="shared" si="76"/>
        <v>11</v>
      </c>
      <c r="AL176" s="2303">
        <f>W176</f>
        <v>148</v>
      </c>
    </row>
    <row r="177" spans="1:46" s="1075" customFormat="1" ht="15" customHeight="1">
      <c r="A177" s="3540" t="s">
        <v>734</v>
      </c>
      <c r="B177" s="3323" t="str">
        <f>'General TPUM'!B176</f>
        <v>Mamau Adventist Primary School</v>
      </c>
      <c r="C177" s="3554"/>
      <c r="D177" s="3563">
        <v>25</v>
      </c>
      <c r="E177" s="3563">
        <v>23</v>
      </c>
      <c r="F177" s="3563">
        <v>19</v>
      </c>
      <c r="G177" s="3563">
        <v>23</v>
      </c>
      <c r="H177" s="3563">
        <v>14</v>
      </c>
      <c r="I177" s="3563">
        <v>19</v>
      </c>
      <c r="J177" s="3563">
        <v>27</v>
      </c>
      <c r="K177" s="3556">
        <v>14</v>
      </c>
      <c r="L177" s="3556">
        <v>16</v>
      </c>
      <c r="M177" s="3556"/>
      <c r="N177" s="3556" t="s">
        <v>771</v>
      </c>
      <c r="O177" s="3556"/>
      <c r="P177" s="3556"/>
      <c r="Q177" s="3556"/>
      <c r="R177" s="3557"/>
      <c r="S177" s="3513">
        <v>85</v>
      </c>
      <c r="T177" s="3450">
        <v>95</v>
      </c>
      <c r="U177" s="3548"/>
      <c r="V177" s="3543"/>
      <c r="W177" s="1073">
        <f t="shared" si="68"/>
        <v>180</v>
      </c>
      <c r="X177" s="3544"/>
      <c r="Y177" s="3467"/>
      <c r="Z177" s="3449">
        <v>16</v>
      </c>
      <c r="AA177" s="3450" t="s">
        <v>147</v>
      </c>
      <c r="AB177" s="3451">
        <f t="shared" si="73"/>
        <v>0</v>
      </c>
      <c r="AC177" s="3452">
        <f>'General TPUM'!R176</f>
        <v>1</v>
      </c>
      <c r="AD177" s="3453">
        <f>'General TPUM'!S176</f>
        <v>0</v>
      </c>
      <c r="AE177" s="2322" t="str">
        <f>'General TPUM'!T176</f>
        <v>-</v>
      </c>
      <c r="AF177" s="2302">
        <f t="shared" si="78"/>
        <v>180</v>
      </c>
      <c r="AG177" s="1500">
        <f t="shared" si="74"/>
        <v>0</v>
      </c>
      <c r="AH177" s="1500"/>
      <c r="AI177" s="2301"/>
      <c r="AJ177" s="2302">
        <f t="shared" si="75"/>
        <v>16</v>
      </c>
      <c r="AK177" s="2322" t="str">
        <f t="shared" si="76"/>
        <v xml:space="preserve"> </v>
      </c>
      <c r="AL177" s="2303">
        <f t="shared" si="77"/>
        <v>180</v>
      </c>
      <c r="AM177" s="1074"/>
      <c r="AP177" s="441"/>
    </row>
    <row r="178" spans="1:46" s="1075" customFormat="1" ht="12.75">
      <c r="A178" s="3540" t="s">
        <v>736</v>
      </c>
      <c r="B178" s="3323" t="str">
        <f>'General TPUM'!B177</f>
        <v>Maranatha Adventist Junior Secondary School</v>
      </c>
      <c r="C178" s="3554"/>
      <c r="D178" s="3555"/>
      <c r="E178" s="3555"/>
      <c r="F178" s="3555"/>
      <c r="G178" s="3555"/>
      <c r="H178" s="3555"/>
      <c r="I178" s="3555"/>
      <c r="J178" s="3555"/>
      <c r="K178" s="3556">
        <v>40</v>
      </c>
      <c r="L178" s="3556">
        <v>22</v>
      </c>
      <c r="M178" s="3556">
        <v>35</v>
      </c>
      <c r="N178" s="3556">
        <v>30</v>
      </c>
      <c r="O178" s="3556"/>
      <c r="P178" s="3556"/>
      <c r="Q178" s="3556"/>
      <c r="R178" s="3557"/>
      <c r="S178" s="1634"/>
      <c r="T178" s="1712"/>
      <c r="U178" s="3552">
        <v>107</v>
      </c>
      <c r="V178" s="3450">
        <v>20</v>
      </c>
      <c r="W178" s="1073">
        <f t="shared" si="68"/>
        <v>127</v>
      </c>
      <c r="X178" s="3544"/>
      <c r="Y178" s="3467">
        <v>18</v>
      </c>
      <c r="Z178" s="3449"/>
      <c r="AA178" s="3450">
        <v>30</v>
      </c>
      <c r="AB178" s="3451">
        <f t="shared" si="73"/>
        <v>0</v>
      </c>
      <c r="AC178" s="3452">
        <f>'General TPUM'!R177</f>
        <v>0</v>
      </c>
      <c r="AD178" s="3453">
        <f>'General TPUM'!S177</f>
        <v>1</v>
      </c>
      <c r="AE178" s="2322" t="str">
        <f>'General TPUM'!T177</f>
        <v>-</v>
      </c>
      <c r="AF178" s="2302">
        <f t="shared" si="78"/>
        <v>0</v>
      </c>
      <c r="AG178" s="1500">
        <f t="shared" si="74"/>
        <v>127</v>
      </c>
      <c r="AH178" s="1500"/>
      <c r="AI178" s="2301"/>
      <c r="AJ178" s="2302">
        <f t="shared" si="75"/>
        <v>0</v>
      </c>
      <c r="AK178" s="2322">
        <f t="shared" si="76"/>
        <v>30</v>
      </c>
      <c r="AL178" s="2303">
        <f t="shared" si="77"/>
        <v>127</v>
      </c>
      <c r="AM178" s="1074"/>
      <c r="AP178" s="441"/>
    </row>
    <row r="179" spans="1:46" s="1075" customFormat="1" ht="15" customHeight="1">
      <c r="A179" s="3540" t="s">
        <v>738</v>
      </c>
      <c r="B179" s="3323" t="str">
        <f>'General TPUM'!B178</f>
        <v>Matafanga Adventist Primary School</v>
      </c>
      <c r="C179" s="3554"/>
      <c r="D179" s="3555">
        <v>7</v>
      </c>
      <c r="E179" s="3563">
        <v>12</v>
      </c>
      <c r="F179" s="3563">
        <v>13</v>
      </c>
      <c r="G179" s="3563">
        <v>10</v>
      </c>
      <c r="H179" s="3563" t="s">
        <v>147</v>
      </c>
      <c r="I179" s="3563">
        <v>7</v>
      </c>
      <c r="J179" s="3563">
        <v>10</v>
      </c>
      <c r="K179" s="3556">
        <v>2</v>
      </c>
      <c r="L179" s="3556">
        <v>2</v>
      </c>
      <c r="M179" s="3556"/>
      <c r="N179" s="3556"/>
      <c r="O179" s="3556"/>
      <c r="P179" s="3556"/>
      <c r="Q179" s="3556"/>
      <c r="R179" s="3557"/>
      <c r="S179" s="3513">
        <v>21</v>
      </c>
      <c r="T179" s="3450">
        <v>42</v>
      </c>
      <c r="U179" s="3548"/>
      <c r="V179" s="3543"/>
      <c r="W179" s="1073">
        <f t="shared" si="68"/>
        <v>63</v>
      </c>
      <c r="X179" s="3568" t="s">
        <v>147</v>
      </c>
      <c r="Y179" s="3467"/>
      <c r="Z179" s="3449">
        <v>2</v>
      </c>
      <c r="AA179" s="3450"/>
      <c r="AB179" s="3451">
        <f t="shared" si="73"/>
        <v>0</v>
      </c>
      <c r="AC179" s="3452">
        <f>'General TPUM'!R178</f>
        <v>1</v>
      </c>
      <c r="AD179" s="3453">
        <f>'General TPUM'!S178</f>
        <v>0</v>
      </c>
      <c r="AE179" s="2322" t="str">
        <f>'General TPUM'!T178</f>
        <v>-</v>
      </c>
      <c r="AF179" s="2302">
        <f t="shared" si="78"/>
        <v>63</v>
      </c>
      <c r="AG179" s="1500">
        <f t="shared" si="74"/>
        <v>0</v>
      </c>
      <c r="AH179" s="1500"/>
      <c r="AI179" s="2301"/>
      <c r="AJ179" s="2302">
        <f t="shared" si="75"/>
        <v>2</v>
      </c>
      <c r="AK179" s="2322">
        <f t="shared" si="76"/>
        <v>0</v>
      </c>
      <c r="AL179" s="2303">
        <f t="shared" si="77"/>
        <v>63</v>
      </c>
      <c r="AM179" s="1074"/>
      <c r="AP179" s="441"/>
    </row>
    <row r="180" spans="1:46" s="1075" customFormat="1" ht="15" customHeight="1">
      <c r="A180" s="3540" t="s">
        <v>740</v>
      </c>
      <c r="B180" s="3323" t="str">
        <f>'General TPUM'!B179</f>
        <v>Olwi Adventist Primary School</v>
      </c>
      <c r="C180" s="3554" t="s">
        <v>147</v>
      </c>
      <c r="D180" s="3563">
        <v>65</v>
      </c>
      <c r="E180" s="3563">
        <v>28</v>
      </c>
      <c r="F180" s="3563">
        <v>28</v>
      </c>
      <c r="G180" s="3563">
        <v>36</v>
      </c>
      <c r="H180" s="3563">
        <v>36</v>
      </c>
      <c r="I180" s="3563">
        <v>31</v>
      </c>
      <c r="J180" s="3563">
        <v>24</v>
      </c>
      <c r="K180" s="3556"/>
      <c r="L180" s="3556"/>
      <c r="M180" s="3556"/>
      <c r="N180" s="3556"/>
      <c r="O180" s="3556"/>
      <c r="P180" s="3556"/>
      <c r="Q180" s="3556"/>
      <c r="R180" s="3557"/>
      <c r="S180" s="3513">
        <v>116</v>
      </c>
      <c r="T180" s="3450">
        <v>132</v>
      </c>
      <c r="U180" s="3548"/>
      <c r="V180" s="3543"/>
      <c r="W180" s="1073">
        <f t="shared" si="68"/>
        <v>248</v>
      </c>
      <c r="X180" s="3544"/>
      <c r="Y180" s="3467"/>
      <c r="Z180" s="3449">
        <v>24</v>
      </c>
      <c r="AA180" s="3450"/>
      <c r="AB180" s="3451">
        <f t="shared" si="73"/>
        <v>0</v>
      </c>
      <c r="AC180" s="3452">
        <f>'General TPUM'!R179</f>
        <v>1</v>
      </c>
      <c r="AD180" s="3453">
        <f>'General TPUM'!S179</f>
        <v>0</v>
      </c>
      <c r="AE180" s="2322" t="str">
        <f>'General TPUM'!T179</f>
        <v>-</v>
      </c>
      <c r="AF180" s="2302">
        <f t="shared" si="78"/>
        <v>248</v>
      </c>
      <c r="AG180" s="1500">
        <f t="shared" si="74"/>
        <v>0</v>
      </c>
      <c r="AH180" s="1500"/>
      <c r="AI180" s="2301"/>
      <c r="AJ180" s="2302">
        <f t="shared" si="75"/>
        <v>24</v>
      </c>
      <c r="AK180" s="2322">
        <f t="shared" si="76"/>
        <v>0</v>
      </c>
      <c r="AL180" s="2303">
        <f t="shared" si="77"/>
        <v>248</v>
      </c>
      <c r="AM180" s="1074"/>
      <c r="AP180" s="441"/>
    </row>
    <row r="181" spans="1:46" s="1075" customFormat="1" ht="15" customHeight="1">
      <c r="A181" s="3540" t="s">
        <v>741</v>
      </c>
      <c r="B181" s="3323" t="str">
        <f>'General TPUM'!B180</f>
        <v>Parker Adventist Primary School</v>
      </c>
      <c r="C181" s="3554"/>
      <c r="D181" s="3564">
        <v>2</v>
      </c>
      <c r="E181" s="3564">
        <v>3</v>
      </c>
      <c r="F181" s="3564">
        <v>1</v>
      </c>
      <c r="G181" s="3564">
        <v>4</v>
      </c>
      <c r="H181" s="3564">
        <v>3</v>
      </c>
      <c r="I181" s="3564">
        <v>8</v>
      </c>
      <c r="J181" s="3564">
        <v>4</v>
      </c>
      <c r="K181" s="3569"/>
      <c r="L181" s="3569"/>
      <c r="M181" s="3569"/>
      <c r="N181" s="3569"/>
      <c r="O181" s="3569"/>
      <c r="P181" s="3569"/>
      <c r="Q181" s="3565"/>
      <c r="R181" s="3566"/>
      <c r="S181" s="3513">
        <v>22</v>
      </c>
      <c r="T181" s="3450">
        <v>3</v>
      </c>
      <c r="U181" s="3548"/>
      <c r="V181" s="3543"/>
      <c r="W181" s="1073">
        <f t="shared" si="68"/>
        <v>25</v>
      </c>
      <c r="X181" s="3544"/>
      <c r="Y181" s="3467"/>
      <c r="Z181" s="3449">
        <v>4</v>
      </c>
      <c r="AA181" s="3450"/>
      <c r="AB181" s="3451">
        <f t="shared" si="73"/>
        <v>0</v>
      </c>
      <c r="AC181" s="3452">
        <f>'General TPUM'!R180</f>
        <v>1</v>
      </c>
      <c r="AD181" s="3453">
        <f>'General TPUM'!S180</f>
        <v>0</v>
      </c>
      <c r="AE181" s="2322" t="str">
        <f>'General TPUM'!T180</f>
        <v>-</v>
      </c>
      <c r="AF181" s="2302">
        <f t="shared" si="78"/>
        <v>25</v>
      </c>
      <c r="AG181" s="1500">
        <f t="shared" si="74"/>
        <v>0</v>
      </c>
      <c r="AH181" s="1500"/>
      <c r="AI181" s="2301"/>
      <c r="AJ181" s="2302">
        <f t="shared" si="75"/>
        <v>4</v>
      </c>
      <c r="AK181" s="2322">
        <f t="shared" si="76"/>
        <v>0</v>
      </c>
      <c r="AL181" s="2303">
        <f t="shared" si="77"/>
        <v>25</v>
      </c>
      <c r="AM181" s="77"/>
      <c r="AP181" s="441"/>
    </row>
    <row r="182" spans="1:46" s="1075" customFormat="1" ht="15" customHeight="1">
      <c r="A182" s="3540" t="s">
        <v>743</v>
      </c>
      <c r="B182" s="3323" t="str">
        <f>'General TPUM'!B181</f>
        <v>Port Quimi Adventist Junior Secondary School</v>
      </c>
      <c r="C182" s="3554"/>
      <c r="D182" s="3555"/>
      <c r="E182" s="3555"/>
      <c r="F182" s="3555"/>
      <c r="G182" s="3555"/>
      <c r="H182" s="3555"/>
      <c r="I182" s="3555"/>
      <c r="J182" s="3555"/>
      <c r="K182" s="3556">
        <v>28</v>
      </c>
      <c r="L182" s="3556">
        <v>23</v>
      </c>
      <c r="M182" s="3556">
        <v>23</v>
      </c>
      <c r="N182" s="3556">
        <v>9</v>
      </c>
      <c r="O182" s="3556"/>
      <c r="P182" s="3556"/>
      <c r="Q182" s="3556"/>
      <c r="R182" s="3557"/>
      <c r="S182" s="2603"/>
      <c r="T182" s="3543"/>
      <c r="U182" s="3548">
        <v>58</v>
      </c>
      <c r="V182" s="3543">
        <v>25</v>
      </c>
      <c r="W182" s="1073">
        <f t="shared" si="68"/>
        <v>83</v>
      </c>
      <c r="X182" s="3544"/>
      <c r="Y182" s="3467"/>
      <c r="Z182" s="3449"/>
      <c r="AA182" s="3450">
        <v>9</v>
      </c>
      <c r="AB182" s="3451">
        <f t="shared" si="73"/>
        <v>0</v>
      </c>
      <c r="AC182" s="3452">
        <f>'General TPUM'!R181</f>
        <v>0</v>
      </c>
      <c r="AD182" s="3453"/>
      <c r="AE182" s="2322" t="str">
        <f>'General TPUM'!T181</f>
        <v>-</v>
      </c>
      <c r="AF182" s="2302">
        <f t="shared" si="78"/>
        <v>0</v>
      </c>
      <c r="AG182" s="1500">
        <f t="shared" si="74"/>
        <v>83</v>
      </c>
      <c r="AH182" s="1500"/>
      <c r="AI182" s="2301"/>
      <c r="AJ182" s="2302">
        <f t="shared" si="75"/>
        <v>0</v>
      </c>
      <c r="AK182" s="2322">
        <f t="shared" si="76"/>
        <v>9</v>
      </c>
      <c r="AL182" s="2303">
        <f t="shared" si="77"/>
        <v>83</v>
      </c>
      <c r="AM182" s="1074"/>
      <c r="AN182" s="1082"/>
      <c r="AO182" s="1083"/>
      <c r="AP182" s="441"/>
      <c r="AR182" s="1083"/>
      <c r="AS182" s="1083"/>
      <c r="AT182" s="1083">
        <v>1693</v>
      </c>
    </row>
    <row r="183" spans="1:46" s="1075" customFormat="1" ht="15" customHeight="1">
      <c r="A183" s="3540" t="s">
        <v>745</v>
      </c>
      <c r="B183" s="3323" t="str">
        <f>'General TPUM'!B182</f>
        <v>Riseshime Adventist School</v>
      </c>
      <c r="C183" s="3554"/>
      <c r="D183" s="3555">
        <v>15</v>
      </c>
      <c r="E183" s="3555">
        <v>10</v>
      </c>
      <c r="F183" s="3555">
        <v>9</v>
      </c>
      <c r="G183" s="3555">
        <v>3</v>
      </c>
      <c r="H183" s="3555">
        <v>6</v>
      </c>
      <c r="I183" s="3555">
        <v>8</v>
      </c>
      <c r="J183" s="3555" t="s">
        <v>147</v>
      </c>
      <c r="K183" s="3556">
        <v>7</v>
      </c>
      <c r="L183" s="3556">
        <v>2</v>
      </c>
      <c r="M183" s="3556">
        <v>4</v>
      </c>
      <c r="N183" s="3556"/>
      <c r="O183" s="3556"/>
      <c r="P183" s="3556"/>
      <c r="Q183" s="3556"/>
      <c r="R183" s="3557"/>
      <c r="S183" s="2603">
        <v>39</v>
      </c>
      <c r="T183" s="3543">
        <v>24</v>
      </c>
      <c r="U183" s="3548"/>
      <c r="V183" s="3543"/>
      <c r="W183" s="1073">
        <f t="shared" si="68"/>
        <v>63</v>
      </c>
      <c r="X183" s="3544"/>
      <c r="Y183" s="3467"/>
      <c r="Z183" s="3449">
        <v>4</v>
      </c>
      <c r="AA183" s="3450"/>
      <c r="AB183" s="3451">
        <f t="shared" si="73"/>
        <v>0</v>
      </c>
      <c r="AC183" s="3452">
        <f>'General TPUM'!R182</f>
        <v>1</v>
      </c>
      <c r="AD183" s="3453">
        <f>'General TPUM'!S182</f>
        <v>0</v>
      </c>
      <c r="AE183" s="2322" t="str">
        <f>'General TPUM'!T182</f>
        <v>-</v>
      </c>
      <c r="AF183" s="2302">
        <f t="shared" ref="AF183:AF188" si="79">S183+T183</f>
        <v>63</v>
      </c>
      <c r="AG183" s="1500">
        <f t="shared" si="74"/>
        <v>0</v>
      </c>
      <c r="AH183" s="1500"/>
      <c r="AI183" s="2301"/>
      <c r="AJ183" s="2302">
        <f t="shared" si="75"/>
        <v>4</v>
      </c>
      <c r="AK183" s="2322">
        <f t="shared" si="76"/>
        <v>0</v>
      </c>
      <c r="AL183" s="2303">
        <f>W183</f>
        <v>63</v>
      </c>
      <c r="AM183" s="1074"/>
      <c r="AN183" s="1082"/>
      <c r="AO183" s="1083"/>
      <c r="AP183" s="441"/>
      <c r="AR183" s="1083"/>
      <c r="AS183" s="1083"/>
      <c r="AT183" s="1083">
        <f>S189-AT182</f>
        <v>154</v>
      </c>
    </row>
    <row r="184" spans="1:46" s="1075" customFormat="1" ht="15" customHeight="1">
      <c r="A184" s="3540" t="s">
        <v>747</v>
      </c>
      <c r="B184" s="3323" t="str">
        <f>'General TPUM'!B183</f>
        <v>Sise Adventist Primary School</v>
      </c>
      <c r="C184" s="3554"/>
      <c r="D184" s="3563">
        <v>12</v>
      </c>
      <c r="E184" s="3563">
        <v>11</v>
      </c>
      <c r="F184" s="3563">
        <v>8</v>
      </c>
      <c r="G184" s="3563">
        <v>10</v>
      </c>
      <c r="H184" s="3563">
        <v>14</v>
      </c>
      <c r="I184" s="3563">
        <v>20</v>
      </c>
      <c r="J184" s="3555">
        <v>12</v>
      </c>
      <c r="K184" s="3556"/>
      <c r="L184" s="3556"/>
      <c r="M184" s="3556"/>
      <c r="N184" s="3556"/>
      <c r="O184" s="3556"/>
      <c r="P184" s="3556"/>
      <c r="Q184" s="3556"/>
      <c r="R184" s="3557"/>
      <c r="S184" s="3513">
        <v>70</v>
      </c>
      <c r="T184" s="3450">
        <v>17</v>
      </c>
      <c r="U184" s="3548"/>
      <c r="V184" s="3543"/>
      <c r="W184" s="1073">
        <f t="shared" si="68"/>
        <v>87</v>
      </c>
      <c r="X184" s="3544"/>
      <c r="Y184" s="3467"/>
      <c r="Z184" s="3449">
        <v>12</v>
      </c>
      <c r="AA184" s="3450"/>
      <c r="AB184" s="3451">
        <f t="shared" si="73"/>
        <v>0</v>
      </c>
      <c r="AC184" s="3452">
        <f>'General TPUM'!R183</f>
        <v>1</v>
      </c>
      <c r="AD184" s="3453">
        <f>'General TPUM'!S183</f>
        <v>0</v>
      </c>
      <c r="AE184" s="2322" t="str">
        <f>'General TPUM'!T183</f>
        <v>-</v>
      </c>
      <c r="AF184" s="2302">
        <f t="shared" si="79"/>
        <v>87</v>
      </c>
      <c r="AG184" s="1500">
        <f t="shared" si="74"/>
        <v>0</v>
      </c>
      <c r="AH184" s="1500"/>
      <c r="AI184" s="2301"/>
      <c r="AJ184" s="2302">
        <f t="shared" si="75"/>
        <v>12</v>
      </c>
      <c r="AK184" s="2322">
        <f t="shared" si="76"/>
        <v>0</v>
      </c>
      <c r="AL184" s="2303">
        <f t="shared" si="77"/>
        <v>87</v>
      </c>
      <c r="AM184" s="1074"/>
      <c r="AP184" s="441"/>
    </row>
    <row r="185" spans="1:46" s="1075" customFormat="1" ht="15" customHeight="1">
      <c r="A185" s="3570" t="s">
        <v>772</v>
      </c>
      <c r="B185" s="3323" t="str">
        <f>'General TPUM'!B184</f>
        <v>Susana Mate Adventist Primary School</v>
      </c>
      <c r="C185" s="3554"/>
      <c r="D185" s="3563">
        <v>41</v>
      </c>
      <c r="E185" s="3563">
        <v>13</v>
      </c>
      <c r="F185" s="3563">
        <v>19</v>
      </c>
      <c r="G185" s="3563">
        <v>19</v>
      </c>
      <c r="H185" s="3563">
        <v>22</v>
      </c>
      <c r="I185" s="3563">
        <v>14</v>
      </c>
      <c r="J185" s="3555">
        <v>22</v>
      </c>
      <c r="K185" s="3556"/>
      <c r="L185" s="3556"/>
      <c r="M185" s="3556"/>
      <c r="N185" s="3556"/>
      <c r="O185" s="3556"/>
      <c r="P185" s="3556"/>
      <c r="Q185" s="3556"/>
      <c r="R185" s="3557"/>
      <c r="S185" s="3513">
        <v>143</v>
      </c>
      <c r="T185" s="3450">
        <v>7</v>
      </c>
      <c r="U185" s="3548"/>
      <c r="V185" s="3543"/>
      <c r="W185" s="1073">
        <f t="shared" si="68"/>
        <v>150</v>
      </c>
      <c r="X185" s="3544"/>
      <c r="Y185" s="3467"/>
      <c r="Z185" s="3449">
        <v>22</v>
      </c>
      <c r="AA185" s="3450"/>
      <c r="AB185" s="3451">
        <f t="shared" si="73"/>
        <v>0</v>
      </c>
      <c r="AC185" s="3452">
        <f>'General TPUM'!R184</f>
        <v>1</v>
      </c>
      <c r="AD185" s="3453">
        <f>'General TPUM'!S184</f>
        <v>0</v>
      </c>
      <c r="AE185" s="2322" t="str">
        <f>'General TPUM'!T184</f>
        <v>-</v>
      </c>
      <c r="AF185" s="2302">
        <f t="shared" si="79"/>
        <v>150</v>
      </c>
      <c r="AG185" s="1500">
        <f t="shared" si="74"/>
        <v>0</v>
      </c>
      <c r="AH185" s="1500"/>
      <c r="AI185" s="2301"/>
      <c r="AJ185" s="2302">
        <f t="shared" si="75"/>
        <v>22</v>
      </c>
      <c r="AK185" s="2322">
        <f t="shared" si="76"/>
        <v>0</v>
      </c>
      <c r="AL185" s="2303">
        <f t="shared" si="77"/>
        <v>150</v>
      </c>
      <c r="AM185" s="1074"/>
      <c r="AP185" s="441"/>
    </row>
    <row r="186" spans="1:46" s="1075" customFormat="1" ht="15" customHeight="1">
      <c r="A186" s="3540" t="s">
        <v>773</v>
      </c>
      <c r="B186" s="3413" t="s">
        <v>772</v>
      </c>
      <c r="C186" s="3554"/>
      <c r="D186" s="3563"/>
      <c r="E186" s="3563"/>
      <c r="F186" s="3563"/>
      <c r="G186" s="3563"/>
      <c r="H186" s="3563"/>
      <c r="I186" s="3563"/>
      <c r="J186" s="3555"/>
      <c r="K186" s="3556"/>
      <c r="L186" s="3556"/>
      <c r="M186" s="3556"/>
      <c r="N186" s="3556"/>
      <c r="O186" s="3556"/>
      <c r="P186" s="3556"/>
      <c r="Q186" s="3556"/>
      <c r="R186" s="3557"/>
      <c r="S186" s="3513"/>
      <c r="T186" s="3450"/>
      <c r="U186" s="3548"/>
      <c r="V186" s="3543"/>
      <c r="W186" s="1073">
        <f t="shared" si="68"/>
        <v>0</v>
      </c>
      <c r="X186" s="3544"/>
      <c r="Y186" s="3467"/>
      <c r="Z186" s="3449"/>
      <c r="AA186" s="3450"/>
      <c r="AB186" s="3451"/>
      <c r="AC186" s="3452">
        <f>'General TPUM'!R185</f>
        <v>1</v>
      </c>
      <c r="AD186" s="3453">
        <f>'General TPUM'!S185</f>
        <v>0</v>
      </c>
      <c r="AE186" s="2322" t="str">
        <f>'General TPUM'!T185</f>
        <v>-</v>
      </c>
      <c r="AF186" s="2302">
        <f t="shared" si="79"/>
        <v>0</v>
      </c>
      <c r="AG186" s="1500">
        <f t="shared" ref="AG186" si="80">U186+V186</f>
        <v>0</v>
      </c>
      <c r="AH186" s="1500"/>
      <c r="AI186" s="2301"/>
      <c r="AJ186" s="2302">
        <f t="shared" ref="AJ186" si="81">Z186</f>
        <v>0</v>
      </c>
      <c r="AK186" s="2322">
        <f t="shared" ref="AK186" si="82">AA186</f>
        <v>0</v>
      </c>
      <c r="AL186" s="2303">
        <f t="shared" ref="AL186" si="83">SUM(C186:Q186)</f>
        <v>0</v>
      </c>
      <c r="AM186" s="1074"/>
      <c r="AP186" s="441"/>
    </row>
    <row r="187" spans="1:46" s="1075" customFormat="1" ht="15" customHeight="1">
      <c r="A187" s="3540" t="s">
        <v>774</v>
      </c>
      <c r="B187" s="3323" t="str">
        <f>'General TPUM'!B186</f>
        <v>Vila Number 2 SDA Primary</v>
      </c>
      <c r="C187" s="3554"/>
      <c r="D187" s="3563">
        <v>80</v>
      </c>
      <c r="E187" s="3563">
        <v>30</v>
      </c>
      <c r="F187" s="3563">
        <v>34</v>
      </c>
      <c r="G187" s="3563">
        <v>32</v>
      </c>
      <c r="H187" s="3563">
        <v>46</v>
      </c>
      <c r="I187" s="3563">
        <v>50</v>
      </c>
      <c r="J187" s="3555">
        <v>41</v>
      </c>
      <c r="K187" s="3556"/>
      <c r="L187" s="3556"/>
      <c r="M187" s="3556"/>
      <c r="N187" s="3556"/>
      <c r="O187" s="3556"/>
      <c r="P187" s="3556"/>
      <c r="Q187" s="3556"/>
      <c r="R187" s="3557"/>
      <c r="S187" s="3513">
        <v>250</v>
      </c>
      <c r="T187" s="3450">
        <v>63</v>
      </c>
      <c r="U187" s="3548"/>
      <c r="V187" s="3543"/>
      <c r="W187" s="1073">
        <f t="shared" si="68"/>
        <v>313</v>
      </c>
      <c r="X187" s="3544"/>
      <c r="Y187" s="3467"/>
      <c r="Z187" s="3449">
        <v>41</v>
      </c>
      <c r="AA187" s="3450"/>
      <c r="AB187" s="3451">
        <f>W187-AF187-AG187</f>
        <v>0</v>
      </c>
      <c r="AC187" s="3452">
        <f>'General TPUM'!R186</f>
        <v>1</v>
      </c>
      <c r="AD187" s="3453">
        <f>'General TPUM'!S186</f>
        <v>0</v>
      </c>
      <c r="AE187" s="2322" t="str">
        <f>'General TPUM'!T186</f>
        <v>-</v>
      </c>
      <c r="AF187" s="2302">
        <f t="shared" si="79"/>
        <v>313</v>
      </c>
      <c r="AG187" s="1500">
        <f>U187+V187</f>
        <v>0</v>
      </c>
      <c r="AH187" s="1500"/>
      <c r="AI187" s="2301"/>
      <c r="AJ187" s="2302">
        <f t="shared" si="75"/>
        <v>41</v>
      </c>
      <c r="AK187" s="2322">
        <f t="shared" si="76"/>
        <v>0</v>
      </c>
      <c r="AL187" s="2303">
        <f>SUM(C187:Q187)</f>
        <v>313</v>
      </c>
      <c r="AM187" s="1074"/>
      <c r="AP187" s="441"/>
    </row>
    <row r="188" spans="1:46" s="1075" customFormat="1" ht="12.75">
      <c r="B188" s="3323" t="str">
        <f>'General TPUM'!B187</f>
        <v>Winn SDA Primary School</v>
      </c>
      <c r="C188" s="3554"/>
      <c r="D188" s="3563">
        <v>7</v>
      </c>
      <c r="E188" s="3563">
        <v>6</v>
      </c>
      <c r="F188" s="3563">
        <v>10</v>
      </c>
      <c r="G188" s="3563">
        <v>9</v>
      </c>
      <c r="H188" s="3563">
        <v>6</v>
      </c>
      <c r="I188" s="3563">
        <v>8</v>
      </c>
      <c r="J188" s="3555">
        <v>8</v>
      </c>
      <c r="K188" s="3556"/>
      <c r="L188" s="3556"/>
      <c r="M188" s="3556"/>
      <c r="N188" s="3556"/>
      <c r="O188" s="3556"/>
      <c r="P188" s="3556"/>
      <c r="Q188" s="3556"/>
      <c r="R188" s="3557"/>
      <c r="S188" s="3513">
        <v>54</v>
      </c>
      <c r="T188" s="3450"/>
      <c r="U188" s="3542"/>
      <c r="V188" s="3571"/>
      <c r="W188" s="1073">
        <f t="shared" si="68"/>
        <v>54</v>
      </c>
      <c r="X188" s="3544"/>
      <c r="Y188" s="3467"/>
      <c r="Z188" s="3449">
        <v>8</v>
      </c>
      <c r="AA188" s="3450"/>
      <c r="AB188" s="3451">
        <f>W188-AF188-AG188</f>
        <v>0</v>
      </c>
      <c r="AC188" s="3452">
        <f>'General TPUM'!R187</f>
        <v>1</v>
      </c>
      <c r="AD188" s="3453">
        <f>'General TPUM'!S187</f>
        <v>0</v>
      </c>
      <c r="AE188" s="2322" t="str">
        <f>'General TPUM'!T187</f>
        <v>-</v>
      </c>
      <c r="AF188" s="2302">
        <f t="shared" si="79"/>
        <v>54</v>
      </c>
      <c r="AG188" s="1500">
        <f>U188+V188</f>
        <v>0</v>
      </c>
      <c r="AH188" s="1500"/>
      <c r="AI188" s="2301"/>
      <c r="AJ188" s="2302">
        <f t="shared" si="75"/>
        <v>8</v>
      </c>
      <c r="AK188" s="2322">
        <f t="shared" si="76"/>
        <v>0</v>
      </c>
      <c r="AL188" s="2303">
        <f>SUM(C188:Q188)</f>
        <v>54</v>
      </c>
      <c r="AM188" s="1074"/>
      <c r="AP188" s="441"/>
    </row>
    <row r="189" spans="1:46" s="1075" customFormat="1" ht="15" customHeight="1" thickBot="1">
      <c r="A189" s="1076"/>
      <c r="B189" s="3572" t="str">
        <f>'General TPUM'!B188</f>
        <v>TOTALS</v>
      </c>
      <c r="C189" s="3535">
        <f t="shared" ref="C189:V189" si="84">SUM(C158:C188)</f>
        <v>0</v>
      </c>
      <c r="D189" s="3535">
        <f>SUM(D157:D188)</f>
        <v>557</v>
      </c>
      <c r="E189" s="3535">
        <f t="shared" ref="E189:Q189" si="85">SUM(E157:E188)</f>
        <v>369</v>
      </c>
      <c r="F189" s="3535">
        <f t="shared" si="85"/>
        <v>389</v>
      </c>
      <c r="G189" s="3535">
        <f t="shared" si="85"/>
        <v>399</v>
      </c>
      <c r="H189" s="3535">
        <f t="shared" si="85"/>
        <v>399</v>
      </c>
      <c r="I189" s="3535">
        <f t="shared" si="85"/>
        <v>407</v>
      </c>
      <c r="J189" s="3535">
        <f t="shared" si="85"/>
        <v>405</v>
      </c>
      <c r="K189" s="3535">
        <f t="shared" si="85"/>
        <v>332</v>
      </c>
      <c r="L189" s="3535">
        <f t="shared" si="85"/>
        <v>254</v>
      </c>
      <c r="M189" s="3535">
        <f t="shared" si="85"/>
        <v>307</v>
      </c>
      <c r="N189" s="3535">
        <f t="shared" si="85"/>
        <v>249</v>
      </c>
      <c r="O189" s="3535">
        <f t="shared" si="85"/>
        <v>230</v>
      </c>
      <c r="P189" s="3535">
        <f t="shared" si="85"/>
        <v>163</v>
      </c>
      <c r="Q189" s="3535">
        <f t="shared" si="85"/>
        <v>108</v>
      </c>
      <c r="R189" s="3535">
        <f t="shared" si="84"/>
        <v>0</v>
      </c>
      <c r="S189" s="3535">
        <f>SUM(S157:S188)</f>
        <v>1847</v>
      </c>
      <c r="T189" s="3535">
        <f>SUM(T157:T188)</f>
        <v>1120</v>
      </c>
      <c r="U189" s="3535">
        <f t="shared" si="84"/>
        <v>1124</v>
      </c>
      <c r="V189" s="3535">
        <f t="shared" si="84"/>
        <v>481</v>
      </c>
      <c r="W189" s="3535">
        <f>SUM(W157:W188)</f>
        <v>4572</v>
      </c>
      <c r="X189" s="3573">
        <f t="shared" ref="X189:Y189" si="86">SUM(X157:X188)</f>
        <v>2</v>
      </c>
      <c r="Y189" s="3573">
        <f t="shared" si="86"/>
        <v>83</v>
      </c>
      <c r="Z189" s="3573">
        <f>SUM(Z157:Z188)</f>
        <v>423</v>
      </c>
      <c r="AA189" s="3573">
        <f>SUM(AA157:AA188)</f>
        <v>169</v>
      </c>
      <c r="AB189" s="3574"/>
      <c r="AC189" s="3528">
        <f t="shared" ref="AC189:AK189" si="87">SUM(AC157:AC188)</f>
        <v>25</v>
      </c>
      <c r="AD189" s="3528">
        <f t="shared" si="87"/>
        <v>5</v>
      </c>
      <c r="AE189" s="3528">
        <f t="shared" si="87"/>
        <v>0</v>
      </c>
      <c r="AF189" s="3528">
        <f t="shared" si="87"/>
        <v>2967</v>
      </c>
      <c r="AG189" s="3528">
        <f t="shared" si="87"/>
        <v>1605</v>
      </c>
      <c r="AH189" s="3528">
        <f t="shared" si="87"/>
        <v>0</v>
      </c>
      <c r="AI189" s="3528">
        <f t="shared" si="87"/>
        <v>0</v>
      </c>
      <c r="AJ189" s="3528">
        <f t="shared" si="87"/>
        <v>423</v>
      </c>
      <c r="AK189" s="3528">
        <f t="shared" si="87"/>
        <v>169</v>
      </c>
      <c r="AL189" s="3528">
        <f>SUM(AL157:AL188)</f>
        <v>4572</v>
      </c>
      <c r="AM189" s="1076"/>
      <c r="AN189" s="1076"/>
    </row>
    <row r="190" spans="1:46" s="1075" customFormat="1" ht="13.5" thickTop="1">
      <c r="A190" s="590"/>
      <c r="B190" s="1013">
        <f>'General TPUM'!B189</f>
        <v>0</v>
      </c>
      <c r="C190" s="1024"/>
      <c r="D190" s="1023"/>
      <c r="E190" s="1023"/>
      <c r="F190" s="1023"/>
      <c r="G190" s="1023"/>
      <c r="H190" s="1023"/>
      <c r="I190" s="1023"/>
      <c r="J190" s="1023"/>
      <c r="K190" s="1023"/>
      <c r="L190" s="1023"/>
      <c r="M190" s="1023"/>
      <c r="N190" s="1023"/>
      <c r="O190" s="1023"/>
      <c r="P190" s="1023"/>
      <c r="Q190" s="1023"/>
      <c r="R190" s="1024">
        <f>SUM(C189:R189)</f>
        <v>4568</v>
      </c>
      <c r="S190" s="1024">
        <f>S189+T189+U189+V189</f>
        <v>4572</v>
      </c>
      <c r="T190" s="1024" t="s">
        <v>251</v>
      </c>
      <c r="U190" s="1024"/>
      <c r="V190" s="1024" t="s">
        <v>759</v>
      </c>
      <c r="W190" s="1024"/>
      <c r="X190" s="1024">
        <f>X189+Y189</f>
        <v>85</v>
      </c>
      <c r="Y190" s="3575"/>
      <c r="Z190" s="3576">
        <f>L190</f>
        <v>0</v>
      </c>
      <c r="AA190" s="3577">
        <f>Q190</f>
        <v>0</v>
      </c>
      <c r="AB190" s="1637"/>
      <c r="AC190" s="1024"/>
      <c r="AD190" s="1024"/>
      <c r="AE190" s="1024"/>
      <c r="AF190" s="1024"/>
      <c r="AG190" s="1025">
        <f>AF189+AG189+AH189+AI189</f>
        <v>4572</v>
      </c>
      <c r="AH190" s="1024"/>
      <c r="AI190" s="1024"/>
      <c r="AJ190" s="1024">
        <f>AJ189+AK189</f>
        <v>592</v>
      </c>
      <c r="AK190" s="1024" t="s">
        <v>250</v>
      </c>
      <c r="AL190" s="2104"/>
      <c r="AM190" s="590"/>
      <c r="AN190" s="590"/>
      <c r="AO190" s="1076"/>
      <c r="AP190" s="1076"/>
    </row>
    <row r="191" spans="1:46" s="1075" customFormat="1" ht="15" customHeight="1" thickBot="1">
      <c r="A191" s="1084"/>
      <c r="B191" s="3578" t="str">
        <f>'General TPUM'!B190</f>
        <v>Grand Total</v>
      </c>
      <c r="C191" s="3579">
        <f t="shared" ref="C191:AA191" si="88">C189+C154+C150+C143+C40+C35+C27+C12</f>
        <v>692</v>
      </c>
      <c r="D191" s="3579">
        <f t="shared" si="88"/>
        <v>2393</v>
      </c>
      <c r="E191" s="3579">
        <f t="shared" si="88"/>
        <v>2720</v>
      </c>
      <c r="F191" s="3579">
        <f t="shared" si="88"/>
        <v>2483</v>
      </c>
      <c r="G191" s="3579">
        <f t="shared" si="88"/>
        <v>2500</v>
      </c>
      <c r="H191" s="3579">
        <f t="shared" si="88"/>
        <v>2361</v>
      </c>
      <c r="I191" s="3579">
        <f t="shared" si="88"/>
        <v>2262</v>
      </c>
      <c r="J191" s="3579">
        <f t="shared" si="88"/>
        <v>2224</v>
      </c>
      <c r="K191" s="3579">
        <f t="shared" si="88"/>
        <v>1847</v>
      </c>
      <c r="L191" s="3579">
        <f t="shared" si="88"/>
        <v>1821</v>
      </c>
      <c r="M191" s="3579">
        <f t="shared" si="88"/>
        <v>1583</v>
      </c>
      <c r="N191" s="3579">
        <f t="shared" si="88"/>
        <v>1234</v>
      </c>
      <c r="O191" s="3579">
        <f t="shared" si="88"/>
        <v>1109</v>
      </c>
      <c r="P191" s="3579">
        <f t="shared" si="88"/>
        <v>678</v>
      </c>
      <c r="Q191" s="3579">
        <f t="shared" si="88"/>
        <v>227</v>
      </c>
      <c r="R191" s="3579">
        <f t="shared" si="88"/>
        <v>18</v>
      </c>
      <c r="S191" s="3579">
        <f t="shared" si="88"/>
        <v>12174</v>
      </c>
      <c r="T191" s="3579">
        <f t="shared" si="88"/>
        <v>6080</v>
      </c>
      <c r="U191" s="3579">
        <f t="shared" si="88"/>
        <v>5630</v>
      </c>
      <c r="V191" s="3579">
        <f t="shared" si="88"/>
        <v>2262</v>
      </c>
      <c r="W191" s="3579">
        <f t="shared" si="88"/>
        <v>26146</v>
      </c>
      <c r="X191" s="3579">
        <f t="shared" si="88"/>
        <v>41</v>
      </c>
      <c r="Y191" s="3579">
        <f t="shared" si="88"/>
        <v>234</v>
      </c>
      <c r="Z191" s="3579">
        <f t="shared" si="88"/>
        <v>2229</v>
      </c>
      <c r="AA191" s="3579">
        <f t="shared" si="88"/>
        <v>1283</v>
      </c>
      <c r="AB191" s="3580"/>
      <c r="AC191" s="3580">
        <f t="shared" ref="AC191:AL191" si="89">(AC12+AC189+AC35+AC150+AC27+AC40+AC143+AC154)</f>
        <v>110</v>
      </c>
      <c r="AD191" s="3580">
        <f t="shared" si="89"/>
        <v>16</v>
      </c>
      <c r="AE191" s="3580">
        <f t="shared" si="89"/>
        <v>21</v>
      </c>
      <c r="AF191" s="3580">
        <f t="shared" si="89"/>
        <v>17782</v>
      </c>
      <c r="AG191" s="3580">
        <f t="shared" si="89"/>
        <v>7892</v>
      </c>
      <c r="AH191" s="3580">
        <f t="shared" si="89"/>
        <v>0</v>
      </c>
      <c r="AI191" s="3580">
        <f t="shared" si="89"/>
        <v>0</v>
      </c>
      <c r="AJ191" s="3580">
        <f t="shared" si="89"/>
        <v>2209</v>
      </c>
      <c r="AK191" s="3580">
        <f t="shared" si="89"/>
        <v>1283</v>
      </c>
      <c r="AL191" s="3580">
        <f t="shared" si="89"/>
        <v>25674</v>
      </c>
      <c r="AM191" s="652"/>
      <c r="AN191" s="652"/>
      <c r="AO191" s="590"/>
      <c r="AP191" s="590"/>
    </row>
    <row r="192" spans="1:46" s="1076" customFormat="1" ht="15" customHeight="1" thickBot="1">
      <c r="A192" s="425"/>
      <c r="B192" s="1212"/>
      <c r="C192" s="1814"/>
      <c r="D192" s="165"/>
      <c r="E192" s="165"/>
      <c r="F192" s="165"/>
      <c r="G192" s="165"/>
      <c r="H192" s="165"/>
      <c r="I192" s="165"/>
      <c r="J192" s="165"/>
      <c r="K192" s="165"/>
      <c r="L192" s="165"/>
      <c r="M192" s="165"/>
      <c r="N192" s="165"/>
      <c r="O192" s="165"/>
      <c r="P192" s="165"/>
      <c r="Q192" s="165"/>
      <c r="R192" s="408"/>
      <c r="S192" s="534" t="s">
        <v>775</v>
      </c>
      <c r="T192" s="1213">
        <f>+S191+T191</f>
        <v>18254</v>
      </c>
      <c r="U192" s="573" t="s">
        <v>776</v>
      </c>
      <c r="V192" s="1214">
        <f>+U191+V191</f>
        <v>7892</v>
      </c>
      <c r="W192" s="165"/>
      <c r="X192" s="165"/>
      <c r="Y192" s="165"/>
      <c r="Z192" s="165"/>
      <c r="AA192" s="165"/>
      <c r="AB192" s="165"/>
      <c r="AC192" s="822"/>
      <c r="AD192" s="165"/>
      <c r="AE192" s="165"/>
      <c r="AF192" s="165"/>
      <c r="AG192" s="165"/>
      <c r="AH192" s="165"/>
      <c r="AI192" s="165"/>
      <c r="AJ192" s="2105">
        <f>AJ191+AK191</f>
        <v>3492</v>
      </c>
      <c r="AK192" s="825" t="s">
        <v>250</v>
      </c>
      <c r="AL192" s="2106"/>
      <c r="AM192" s="577"/>
      <c r="AN192" s="824"/>
      <c r="AO192" s="652"/>
      <c r="AP192" s="652"/>
    </row>
    <row r="193" spans="1:38" s="590" customFormat="1" ht="14.1" customHeight="1" thickBot="1">
      <c r="A193" s="425"/>
      <c r="B193" s="3581"/>
      <c r="C193" s="1815"/>
      <c r="D193" s="425"/>
      <c r="E193" s="425"/>
      <c r="F193" s="425"/>
      <c r="G193" s="425"/>
      <c r="H193" s="425"/>
      <c r="I193" s="425"/>
      <c r="J193" s="425"/>
      <c r="K193" s="425"/>
      <c r="L193" s="425"/>
      <c r="M193" s="425"/>
      <c r="N193" s="425"/>
      <c r="O193" s="425"/>
      <c r="P193" s="425"/>
      <c r="Q193" s="425"/>
      <c r="R193" s="425"/>
      <c r="S193" s="425"/>
      <c r="T193" s="425"/>
      <c r="U193" s="2107">
        <f>SUM(T192+V192)</f>
        <v>26146</v>
      </c>
      <c r="V193" s="577" t="s">
        <v>777</v>
      </c>
      <c r="W193" s="318"/>
      <c r="X193" s="318"/>
      <c r="Y193" s="318"/>
      <c r="Z193" s="318"/>
      <c r="AA193" s="318"/>
      <c r="AB193" s="318"/>
      <c r="AC193" s="823"/>
      <c r="AD193" s="425"/>
      <c r="AE193" s="2108">
        <f>AC191+AD191+(AE191*2)</f>
        <v>168</v>
      </c>
      <c r="AF193" s="534" t="s">
        <v>206</v>
      </c>
      <c r="AG193" s="165"/>
      <c r="AH193" s="2107">
        <f>AF191+AG191+AH191+AH191+AI191+AI191</f>
        <v>25674</v>
      </c>
      <c r="AI193" s="425"/>
      <c r="AJ193" s="425"/>
      <c r="AK193" s="425"/>
      <c r="AL193" s="1205"/>
    </row>
    <row r="194" spans="1:38" s="1084" customFormat="1" ht="15" customHeight="1">
      <c r="A194" s="425"/>
      <c r="B194" s="3582"/>
      <c r="C194" s="1815"/>
      <c r="D194" s="425"/>
      <c r="E194" s="425"/>
      <c r="F194" s="425"/>
      <c r="G194" s="425"/>
      <c r="H194" s="425"/>
      <c r="I194" s="425"/>
      <c r="J194" s="425"/>
      <c r="K194" s="425"/>
      <c r="L194" s="425"/>
      <c r="M194" s="425"/>
      <c r="N194" s="425"/>
      <c r="O194" s="425"/>
      <c r="P194" s="425"/>
      <c r="Q194" s="425"/>
      <c r="R194" s="318"/>
      <c r="S194" s="1748"/>
      <c r="T194" s="425"/>
      <c r="U194" s="425"/>
      <c r="V194" s="425"/>
      <c r="W194" s="165"/>
      <c r="X194" s="425"/>
      <c r="Y194" s="425"/>
      <c r="Z194" s="425"/>
      <c r="AA194" s="425"/>
      <c r="AB194" s="425"/>
      <c r="AC194" s="823"/>
      <c r="AD194" s="425"/>
      <c r="AE194" s="826" t="s">
        <v>778</v>
      </c>
      <c r="AF194" s="425"/>
      <c r="AG194" s="165"/>
      <c r="AH194" s="165"/>
      <c r="AI194" s="425"/>
      <c r="AJ194" s="425"/>
      <c r="AK194" s="425"/>
      <c r="AL194" s="1205"/>
    </row>
    <row r="195" spans="1:38">
      <c r="A195" s="165"/>
      <c r="B195" s="165"/>
      <c r="C195" s="3583"/>
      <c r="D195" s="165"/>
      <c r="E195" s="165"/>
      <c r="F195" s="165"/>
      <c r="G195" s="165"/>
      <c r="H195" s="165"/>
      <c r="I195" s="165"/>
      <c r="J195" s="165"/>
      <c r="K195" s="165"/>
      <c r="L195" s="165"/>
      <c r="M195" s="165"/>
      <c r="N195" s="165"/>
      <c r="O195" s="165"/>
      <c r="P195" s="165"/>
      <c r="Q195" s="165"/>
      <c r="R195" s="165"/>
      <c r="S195" s="165"/>
      <c r="T195" s="165"/>
      <c r="U195" s="165"/>
      <c r="V195" s="165"/>
      <c r="W195" s="165"/>
      <c r="X195" s="165"/>
      <c r="Y195" s="165"/>
      <c r="Z195" s="165"/>
      <c r="AA195" s="165"/>
      <c r="AB195" s="165"/>
      <c r="AC195" s="822"/>
      <c r="AD195" s="165"/>
      <c r="AE195" s="165"/>
      <c r="AF195" s="165"/>
      <c r="AG195" s="165"/>
      <c r="AI195" s="165"/>
      <c r="AJ195" s="425"/>
      <c r="AK195" s="425"/>
      <c r="AL195" s="2106"/>
    </row>
    <row r="196" spans="1:38" ht="15.75" thickBot="1">
      <c r="B196" s="827" t="s">
        <v>779</v>
      </c>
      <c r="C196" s="1816"/>
      <c r="D196" s="828"/>
      <c r="E196" s="828"/>
      <c r="F196" s="828"/>
      <c r="G196" s="828"/>
      <c r="H196" s="828"/>
      <c r="I196" s="828"/>
      <c r="J196" s="828"/>
      <c r="K196" s="828"/>
      <c r="L196" s="828"/>
      <c r="M196" s="828"/>
      <c r="N196" s="828"/>
      <c r="O196" s="828"/>
      <c r="P196" s="828"/>
      <c r="Q196" s="828"/>
      <c r="R196" s="828"/>
      <c r="S196" s="828"/>
      <c r="T196" s="828"/>
      <c r="U196" s="828"/>
      <c r="V196" s="828"/>
      <c r="W196" s="317"/>
      <c r="X196" s="828"/>
      <c r="Y196" s="828"/>
      <c r="Z196" s="828"/>
      <c r="AA196" s="828"/>
      <c r="AB196" s="828"/>
      <c r="AC196" s="829"/>
      <c r="AD196" s="828"/>
      <c r="AE196" s="828"/>
      <c r="AF196" s="828"/>
      <c r="AG196" s="246"/>
      <c r="AH196" s="317"/>
      <c r="AI196" s="828"/>
      <c r="AJ196" s="828"/>
      <c r="AK196" s="828"/>
      <c r="AL196" s="2109"/>
    </row>
    <row r="197" spans="1:38">
      <c r="A197" s="165"/>
      <c r="C197" s="1814"/>
      <c r="D197" s="165"/>
      <c r="E197" s="165"/>
      <c r="F197" s="165"/>
      <c r="G197" s="165"/>
      <c r="H197" s="165"/>
      <c r="I197" s="165"/>
      <c r="J197" s="165"/>
      <c r="K197" s="165"/>
      <c r="L197" s="165"/>
      <c r="M197" s="165"/>
      <c r="N197" s="165"/>
      <c r="O197" s="165"/>
      <c r="P197" s="165"/>
      <c r="Q197" s="165"/>
      <c r="R197" s="165"/>
      <c r="S197" s="165"/>
      <c r="T197" s="165"/>
      <c r="U197" s="165"/>
      <c r="V197" s="165"/>
      <c r="W197" s="165"/>
      <c r="X197" s="165"/>
      <c r="Y197" s="165"/>
      <c r="Z197" s="165"/>
      <c r="AA197" s="165"/>
      <c r="AB197" s="165"/>
      <c r="AC197" s="51"/>
      <c r="AD197" s="51"/>
      <c r="AE197" s="51"/>
      <c r="AF197" s="51"/>
      <c r="AG197" s="51"/>
      <c r="AI197" s="165"/>
      <c r="AJ197" s="165"/>
      <c r="AK197" s="165"/>
      <c r="AL197" s="165"/>
    </row>
    <row r="198" spans="1:38" s="165" customFormat="1">
      <c r="A198" s="425"/>
      <c r="B198" s="538"/>
      <c r="C198" s="1815"/>
      <c r="D198" s="425"/>
      <c r="E198" s="425"/>
      <c r="F198" s="425"/>
      <c r="G198" s="425"/>
      <c r="H198" s="425"/>
      <c r="I198" s="425"/>
      <c r="J198" s="425"/>
      <c r="K198" s="425"/>
      <c r="L198" s="425"/>
      <c r="M198" s="425"/>
      <c r="N198" s="425"/>
      <c r="O198" s="425"/>
      <c r="P198" s="425"/>
      <c r="Q198" s="425"/>
      <c r="R198" s="425"/>
      <c r="S198" s="425"/>
      <c r="T198" s="425"/>
      <c r="U198" s="425"/>
      <c r="V198" s="425"/>
      <c r="W198" s="295"/>
      <c r="X198" s="426"/>
      <c r="Y198" s="426"/>
      <c r="Z198" s="426"/>
      <c r="AA198" s="426"/>
      <c r="AB198" s="426"/>
      <c r="AC198" s="33"/>
      <c r="AD198" s="33"/>
      <c r="AE198" s="33"/>
      <c r="AF198" s="33"/>
      <c r="AG198" s="33"/>
      <c r="AI198" s="425"/>
      <c r="AJ198" s="426"/>
      <c r="AK198" s="426"/>
      <c r="AL198" s="426"/>
    </row>
    <row r="199" spans="1:38">
      <c r="S199" s="425"/>
      <c r="T199" s="425"/>
      <c r="U199" s="425"/>
      <c r="V199" s="425"/>
      <c r="AJ199" s="426"/>
      <c r="AK199" s="426"/>
    </row>
    <row r="200" spans="1:38" s="165" customFormat="1">
      <c r="A200" s="425"/>
      <c r="B200" s="538"/>
      <c r="C200" s="1815"/>
      <c r="D200" s="425"/>
      <c r="E200" s="425"/>
      <c r="F200" s="425"/>
      <c r="G200" s="425"/>
      <c r="H200" s="425"/>
      <c r="I200" s="425"/>
      <c r="J200" s="425"/>
      <c r="K200" s="425"/>
      <c r="L200" s="425"/>
      <c r="M200" s="425"/>
      <c r="N200" s="425"/>
      <c r="O200" s="425"/>
      <c r="P200" s="425"/>
      <c r="Q200" s="425"/>
      <c r="R200" s="425"/>
      <c r="S200" s="425"/>
      <c r="T200" s="425"/>
      <c r="U200" s="425"/>
      <c r="V200" s="425"/>
      <c r="W200" s="295"/>
      <c r="X200" s="426"/>
      <c r="Y200" s="426"/>
      <c r="Z200" s="426"/>
      <c r="AA200" s="426"/>
      <c r="AB200" s="426"/>
      <c r="AC200" s="33"/>
      <c r="AD200" s="33"/>
      <c r="AE200" s="33"/>
      <c r="AF200" s="33"/>
      <c r="AG200" s="33"/>
      <c r="AI200" s="425"/>
      <c r="AJ200" s="426"/>
      <c r="AK200" s="426"/>
      <c r="AL200" s="426"/>
    </row>
  </sheetData>
  <mergeCells count="29">
    <mergeCell ref="AJ8:AK8"/>
    <mergeCell ref="Z7:AA7"/>
    <mergeCell ref="Z8:AA8"/>
    <mergeCell ref="B1:P1"/>
    <mergeCell ref="N8:N9"/>
    <mergeCell ref="C7:P7"/>
    <mergeCell ref="S7:W7"/>
    <mergeCell ref="X7:Y7"/>
    <mergeCell ref="O8:O9"/>
    <mergeCell ref="P8:P9"/>
    <mergeCell ref="Q8:Q9"/>
    <mergeCell ref="R8:R9"/>
    <mergeCell ref="S8:T8"/>
    <mergeCell ref="U8:V8"/>
    <mergeCell ref="AC7:AK7"/>
    <mergeCell ref="C8:C9"/>
    <mergeCell ref="D8:D9"/>
    <mergeCell ref="E8:E9"/>
    <mergeCell ref="F8:F9"/>
    <mergeCell ref="G8:G9"/>
    <mergeCell ref="H8:H9"/>
    <mergeCell ref="X8:Y8"/>
    <mergeCell ref="AC8:AE8"/>
    <mergeCell ref="AF8:AI8"/>
    <mergeCell ref="I8:I9"/>
    <mergeCell ref="J8:J9"/>
    <mergeCell ref="K8:K9"/>
    <mergeCell ref="L8:L9"/>
    <mergeCell ref="M8:M9"/>
  </mergeCells>
  <printOptions horizontalCentered="1"/>
  <pageMargins left="0.31496062992125984" right="0.31496062992125984" top="0.47244094488188981" bottom="0.39370078740157483" header="0.19685039370078741" footer="0.19685039370078741"/>
  <pageSetup paperSize="9" scale="33" fitToHeight="0" orientation="portrait" r:id="rId1"/>
  <headerFooter>
    <oddHeader>&amp;L&amp;6&amp;A&amp;R&amp;6Page &amp;P of &amp;N</oddHeader>
  </headerFooter>
  <rowBreaks count="1" manualBreakCount="1">
    <brk id="120" min="1" max="37" man="1"/>
  </rowBreaks>
  <legacyDrawing r:id="rId2"/>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FF00"/>
  </sheetPr>
  <dimension ref="A1:U192"/>
  <sheetViews>
    <sheetView zoomScale="93" zoomScaleNormal="145" zoomScaleSheetLayoutView="115" workbookViewId="0">
      <pane xSplit="1" ySplit="7" topLeftCell="B8" activePane="bottomRight" state="frozen"/>
      <selection pane="topRight" activeCell="B23" sqref="B23"/>
      <selection pane="bottomLeft" activeCell="B23" sqref="B23"/>
      <selection pane="bottomRight" activeCell="I156" sqref="I156"/>
    </sheetView>
  </sheetViews>
  <sheetFormatPr defaultColWidth="9.140625" defaultRowHeight="15"/>
  <cols>
    <col min="1" max="1" width="25.7109375" style="209" customWidth="1"/>
    <col min="2" max="2" width="9.140625" style="431" customWidth="1"/>
    <col min="3" max="3" width="10.42578125" style="431" customWidth="1"/>
    <col min="4" max="4" width="10.42578125" style="433" customWidth="1"/>
    <col min="5" max="5" width="11.42578125" style="434" customWidth="1"/>
    <col min="6" max="6" width="10.42578125" style="435" customWidth="1"/>
    <col min="7" max="7" width="10.42578125" style="434" customWidth="1"/>
    <col min="8" max="8" width="10.42578125" style="436" customWidth="1"/>
    <col min="9" max="9" width="8.140625" style="438" customWidth="1"/>
    <col min="10" max="10" width="8.5703125" style="435" customWidth="1"/>
    <col min="11" max="11" width="6.42578125" style="437" customWidth="1"/>
    <col min="12" max="12" width="6.42578125" style="439" customWidth="1"/>
    <col min="13" max="13" width="6.42578125" style="437" customWidth="1"/>
    <col min="14" max="14" width="6.42578125" style="439" customWidth="1"/>
    <col min="15" max="15" width="6.42578125" style="437" customWidth="1"/>
    <col min="16" max="16" width="6.42578125" style="438" customWidth="1"/>
    <col min="17" max="17" width="9.5703125" style="437" customWidth="1"/>
    <col min="18" max="18" width="9.5703125" style="438" customWidth="1"/>
    <col min="19" max="16384" width="9.140625" style="202"/>
  </cols>
  <sheetData>
    <row r="1" spans="1:21">
      <c r="A1" s="2096" t="s">
        <v>0</v>
      </c>
      <c r="B1" s="1739"/>
      <c r="C1" s="1739"/>
      <c r="D1" s="2110"/>
      <c r="E1" s="1739"/>
      <c r="F1" s="1739"/>
      <c r="G1" s="2111"/>
      <c r="H1" s="2110"/>
      <c r="I1" s="2112"/>
      <c r="J1" s="2112"/>
      <c r="K1" s="1739"/>
      <c r="L1" s="1739"/>
      <c r="M1" s="1739"/>
      <c r="N1" s="1739"/>
      <c r="O1" s="1739"/>
      <c r="P1" s="1739"/>
      <c r="Q1" s="1739"/>
      <c r="R1" s="2113"/>
    </row>
    <row r="2" spans="1:21" s="204" customFormat="1" ht="21">
      <c r="A2" s="203" t="s">
        <v>1</v>
      </c>
      <c r="B2" s="166"/>
      <c r="C2" s="166"/>
      <c r="D2" s="442"/>
      <c r="E2" s="166"/>
      <c r="F2" s="166"/>
      <c r="G2" s="443"/>
      <c r="H2" s="442"/>
      <c r="I2" s="444"/>
      <c r="J2" s="444"/>
      <c r="K2" s="166"/>
      <c r="L2" s="166"/>
      <c r="M2" s="166"/>
      <c r="N2" s="166"/>
      <c r="O2" s="166"/>
      <c r="P2" s="166"/>
      <c r="Q2" s="166"/>
      <c r="R2" s="2114"/>
    </row>
    <row r="3" spans="1:21" s="204" customFormat="1" ht="21">
      <c r="A3" s="205" t="s">
        <v>370</v>
      </c>
      <c r="B3" s="445"/>
      <c r="C3" s="445"/>
      <c r="D3" s="446"/>
      <c r="E3" s="445"/>
      <c r="F3" s="445"/>
      <c r="G3" s="443"/>
      <c r="H3" s="446"/>
      <c r="I3" s="447"/>
      <c r="J3" s="447"/>
      <c r="K3" s="445"/>
      <c r="L3" s="445"/>
      <c r="M3" s="445"/>
      <c r="N3" s="445"/>
      <c r="O3" s="445"/>
      <c r="P3" s="445"/>
      <c r="Q3" s="445"/>
      <c r="R3" s="2115"/>
    </row>
    <row r="4" spans="1:21" s="207" customFormat="1" ht="21">
      <c r="A4" s="206" t="s">
        <v>756</v>
      </c>
      <c r="B4" s="448"/>
      <c r="C4" s="448"/>
      <c r="D4" s="1038" t="s">
        <v>780</v>
      </c>
      <c r="E4" s="1038"/>
      <c r="F4" s="451"/>
      <c r="G4" s="452"/>
      <c r="H4" s="449"/>
      <c r="I4" s="451"/>
      <c r="J4" s="451"/>
      <c r="K4" s="450"/>
      <c r="L4" s="450"/>
      <c r="M4" s="450"/>
      <c r="N4" s="450"/>
      <c r="O4" s="450"/>
      <c r="P4" s="448"/>
      <c r="Q4" s="448"/>
      <c r="R4" s="2116"/>
    </row>
    <row r="5" spans="1:21" s="42" customFormat="1" ht="12.75">
      <c r="A5" s="3584" t="s">
        <v>255</v>
      </c>
      <c r="B5" s="4335" t="s">
        <v>256</v>
      </c>
      <c r="C5" s="4335"/>
      <c r="D5" s="4335"/>
      <c r="E5" s="4335"/>
      <c r="F5" s="4335"/>
      <c r="G5" s="4335"/>
      <c r="H5" s="4335"/>
      <c r="I5" s="4335"/>
      <c r="J5" s="4335"/>
      <c r="K5" s="4335"/>
      <c r="L5" s="4335"/>
      <c r="M5" s="4335"/>
      <c r="N5" s="4335"/>
      <c r="O5" s="4335"/>
      <c r="P5" s="4335"/>
      <c r="Q5" s="4335"/>
      <c r="R5" s="4336"/>
    </row>
    <row r="6" spans="1:21" s="208" customFormat="1" ht="12.75">
      <c r="A6" s="2238"/>
      <c r="B6" s="3585">
        <v>1</v>
      </c>
      <c r="C6" s="3586">
        <v>2</v>
      </c>
      <c r="D6" s="680">
        <v>3</v>
      </c>
      <c r="E6" s="3585">
        <v>4</v>
      </c>
      <c r="F6" s="3586">
        <v>4</v>
      </c>
      <c r="G6" s="4337">
        <v>5</v>
      </c>
      <c r="H6" s="4338"/>
      <c r="I6" s="4339">
        <v>6</v>
      </c>
      <c r="J6" s="4340"/>
      <c r="K6" s="4341">
        <v>7</v>
      </c>
      <c r="L6" s="4342"/>
      <c r="M6" s="4341">
        <v>8</v>
      </c>
      <c r="N6" s="4342"/>
      <c r="O6" s="4341">
        <v>9</v>
      </c>
      <c r="P6" s="4342"/>
      <c r="Q6" s="4343">
        <v>10</v>
      </c>
      <c r="R6" s="4344"/>
    </row>
    <row r="7" spans="1:21" s="432" customFormat="1" ht="78" customHeight="1">
      <c r="A7" s="3587"/>
      <c r="B7" s="3588" t="s">
        <v>257</v>
      </c>
      <c r="C7" s="3589" t="s">
        <v>371</v>
      </c>
      <c r="D7" s="3590" t="s">
        <v>258</v>
      </c>
      <c r="E7" s="3588" t="s">
        <v>259</v>
      </c>
      <c r="F7" s="3589" t="s">
        <v>259</v>
      </c>
      <c r="G7" s="3588" t="s">
        <v>781</v>
      </c>
      <c r="H7" s="3589" t="s">
        <v>261</v>
      </c>
      <c r="I7" s="3588" t="s">
        <v>260</v>
      </c>
      <c r="J7" s="3589" t="s">
        <v>261</v>
      </c>
      <c r="K7" s="4327" t="s">
        <v>262</v>
      </c>
      <c r="L7" s="4328"/>
      <c r="M7" s="4327" t="s">
        <v>263</v>
      </c>
      <c r="N7" s="4328"/>
      <c r="O7" s="4327" t="s">
        <v>264</v>
      </c>
      <c r="P7" s="4328"/>
      <c r="Q7" s="4329" t="s">
        <v>265</v>
      </c>
      <c r="R7" s="4330"/>
    </row>
    <row r="8" spans="1:21" s="430" customFormat="1" ht="39" thickBot="1">
      <c r="A8" s="2239" t="s">
        <v>7</v>
      </c>
      <c r="B8" s="3591" t="s">
        <v>15</v>
      </c>
      <c r="C8" s="3592" t="s">
        <v>16</v>
      </c>
      <c r="D8" s="3593" t="s">
        <v>242</v>
      </c>
      <c r="E8" s="3591" t="s">
        <v>15</v>
      </c>
      <c r="F8" s="3592" t="s">
        <v>16</v>
      </c>
      <c r="G8" s="4331" t="s">
        <v>267</v>
      </c>
      <c r="H8" s="4332"/>
      <c r="I8" s="4333" t="s">
        <v>268</v>
      </c>
      <c r="J8" s="4334"/>
      <c r="K8" s="3594" t="s">
        <v>15</v>
      </c>
      <c r="L8" s="3595" t="s">
        <v>16</v>
      </c>
      <c r="M8" s="3594" t="s">
        <v>15</v>
      </c>
      <c r="N8" s="3595" t="s">
        <v>16</v>
      </c>
      <c r="O8" s="3594" t="s">
        <v>15</v>
      </c>
      <c r="P8" s="3595" t="s">
        <v>16</v>
      </c>
      <c r="Q8" s="3596" t="s">
        <v>15</v>
      </c>
      <c r="R8" s="3597" t="s">
        <v>16</v>
      </c>
    </row>
    <row r="9" spans="1:21" s="42" customFormat="1" ht="13.5" thickBot="1">
      <c r="A9" s="1225" t="str">
        <f>'General TPUM'!B9</f>
        <v>American Samoa</v>
      </c>
      <c r="B9" s="2117"/>
      <c r="C9" s="2117"/>
      <c r="D9" s="2117"/>
      <c r="E9" s="2117"/>
      <c r="F9" s="2117"/>
      <c r="G9" s="2117"/>
      <c r="H9" s="2117"/>
      <c r="I9" s="2117"/>
      <c r="J9" s="2117"/>
      <c r="K9" s="2118"/>
      <c r="L9" s="2118"/>
      <c r="M9" s="2118"/>
      <c r="N9" s="2118"/>
      <c r="O9" s="2118"/>
      <c r="P9" s="2118"/>
      <c r="Q9" s="2118"/>
      <c r="R9" s="2119"/>
    </row>
    <row r="10" spans="1:21" s="1522" customFormat="1" ht="15.75">
      <c r="A10" s="3313" t="str">
        <f>'General TPUM'!B10</f>
        <v xml:space="preserve">Lakina </v>
      </c>
      <c r="B10" s="3002">
        <v>14</v>
      </c>
      <c r="C10" s="3002">
        <v>6</v>
      </c>
      <c r="D10" s="3598">
        <f>SUM(B10:C10)</f>
        <v>20</v>
      </c>
      <c r="E10" s="3599"/>
      <c r="F10" s="3599"/>
      <c r="G10" s="3600">
        <v>12</v>
      </c>
      <c r="H10" s="3600">
        <v>2</v>
      </c>
      <c r="I10" s="3600">
        <v>4</v>
      </c>
      <c r="J10" s="3600">
        <v>2</v>
      </c>
      <c r="K10" s="3599">
        <v>1</v>
      </c>
      <c r="L10" s="3599">
        <v>1</v>
      </c>
      <c r="M10" s="3599">
        <v>8</v>
      </c>
      <c r="N10" s="3599">
        <v>4</v>
      </c>
      <c r="O10" s="3599">
        <v>1</v>
      </c>
      <c r="P10" s="3599">
        <v>1</v>
      </c>
      <c r="Q10" s="3599">
        <v>8</v>
      </c>
      <c r="R10" s="3601">
        <v>4</v>
      </c>
      <c r="U10" s="1522">
        <f>D10-SUM(G10:J10)</f>
        <v>0</v>
      </c>
    </row>
    <row r="11" spans="1:21" s="1522" customFormat="1" ht="13.5" thickBot="1">
      <c r="A11" s="3383" t="s">
        <v>347</v>
      </c>
      <c r="B11" s="3265">
        <f>SUM(B10)</f>
        <v>14</v>
      </c>
      <c r="C11" s="3265">
        <f t="shared" ref="C11:R11" si="0">SUM(C10)</f>
        <v>6</v>
      </c>
      <c r="D11" s="3265">
        <f t="shared" si="0"/>
        <v>20</v>
      </c>
      <c r="E11" s="3265">
        <f t="shared" si="0"/>
        <v>0</v>
      </c>
      <c r="F11" s="3265">
        <f t="shared" si="0"/>
        <v>0</v>
      </c>
      <c r="G11" s="3265">
        <f t="shared" si="0"/>
        <v>12</v>
      </c>
      <c r="H11" s="3265">
        <f t="shared" si="0"/>
        <v>2</v>
      </c>
      <c r="I11" s="3265">
        <f t="shared" si="0"/>
        <v>4</v>
      </c>
      <c r="J11" s="3265">
        <f t="shared" si="0"/>
        <v>2</v>
      </c>
      <c r="K11" s="3265">
        <f t="shared" si="0"/>
        <v>1</v>
      </c>
      <c r="L11" s="3265">
        <f t="shared" si="0"/>
        <v>1</v>
      </c>
      <c r="M11" s="3265">
        <f t="shared" si="0"/>
        <v>8</v>
      </c>
      <c r="N11" s="3265">
        <f t="shared" si="0"/>
        <v>4</v>
      </c>
      <c r="O11" s="3265">
        <f t="shared" si="0"/>
        <v>1</v>
      </c>
      <c r="P11" s="3265">
        <f t="shared" si="0"/>
        <v>1</v>
      </c>
      <c r="Q11" s="3265">
        <f t="shared" si="0"/>
        <v>8</v>
      </c>
      <c r="R11" s="3265">
        <f t="shared" si="0"/>
        <v>4</v>
      </c>
      <c r="U11" s="1522">
        <f t="shared" ref="U11:U39" si="1">D11-SUM(G11:J11)</f>
        <v>0</v>
      </c>
    </row>
    <row r="12" spans="1:21" s="42" customFormat="1" ht="14.25" thickTop="1" thickBot="1">
      <c r="A12" s="821" t="s">
        <v>517</v>
      </c>
      <c r="B12" s="1519"/>
      <c r="C12" s="1519"/>
      <c r="D12" s="1519"/>
      <c r="E12" s="1519"/>
      <c r="F12" s="1519"/>
      <c r="G12" s="1519"/>
      <c r="H12" s="1519"/>
      <c r="I12" s="1519"/>
      <c r="J12" s="1519"/>
      <c r="K12" s="1520"/>
      <c r="L12" s="1520"/>
      <c r="M12" s="1520"/>
      <c r="N12" s="1520"/>
      <c r="O12" s="1520"/>
      <c r="P12" s="1520"/>
      <c r="Q12" s="1520"/>
      <c r="R12" s="1521"/>
      <c r="U12" s="1522">
        <f t="shared" si="1"/>
        <v>0</v>
      </c>
    </row>
    <row r="13" spans="1:21" s="207" customFormat="1" ht="16.5" customHeight="1">
      <c r="A13" s="3413" t="str">
        <f>'General TPUM'!B13</f>
        <v>Lautoka</v>
      </c>
      <c r="B13" s="3602">
        <v>9</v>
      </c>
      <c r="C13" s="3603"/>
      <c r="D13" s="670">
        <f t="shared" ref="D13:D25" si="2">SUM(B13:C13)</f>
        <v>9</v>
      </c>
      <c r="E13" s="3604">
        <v>1</v>
      </c>
      <c r="F13" s="3603"/>
      <c r="G13" s="3600">
        <v>6</v>
      </c>
      <c r="H13" s="3600">
        <v>3</v>
      </c>
      <c r="I13" s="3600"/>
      <c r="J13" s="3600"/>
      <c r="K13" s="3604">
        <v>4</v>
      </c>
      <c r="L13" s="3603"/>
      <c r="M13" s="3604">
        <v>6</v>
      </c>
      <c r="N13" s="3603"/>
      <c r="O13" s="3604">
        <v>9</v>
      </c>
      <c r="P13" s="3603"/>
      <c r="Q13" s="3605">
        <v>9</v>
      </c>
      <c r="R13" s="3606"/>
      <c r="U13" s="1522">
        <f t="shared" si="1"/>
        <v>0</v>
      </c>
    </row>
    <row r="14" spans="1:21" s="207" customFormat="1" ht="16.5" customHeight="1">
      <c r="A14" s="3413" t="str">
        <f>'General TPUM'!B14</f>
        <v>Lewa</v>
      </c>
      <c r="B14" s="3602">
        <v>4</v>
      </c>
      <c r="C14" s="3603"/>
      <c r="D14" s="670">
        <f t="shared" si="2"/>
        <v>4</v>
      </c>
      <c r="E14" s="3604">
        <v>1</v>
      </c>
      <c r="F14" s="3603"/>
      <c r="G14" s="3600">
        <v>3</v>
      </c>
      <c r="H14" s="3600">
        <v>1</v>
      </c>
      <c r="I14" s="3600"/>
      <c r="J14" s="3600"/>
      <c r="K14" s="3604">
        <v>1</v>
      </c>
      <c r="L14" s="3603"/>
      <c r="M14" s="3604">
        <v>4</v>
      </c>
      <c r="N14" s="3603"/>
      <c r="O14" s="3604">
        <v>1</v>
      </c>
      <c r="P14" s="3603"/>
      <c r="Q14" s="3605">
        <v>4</v>
      </c>
      <c r="R14" s="3606"/>
      <c r="U14" s="1522">
        <f t="shared" si="1"/>
        <v>0</v>
      </c>
    </row>
    <row r="15" spans="1:21" s="207" customFormat="1" ht="16.5" customHeight="1">
      <c r="A15" s="3413" t="str">
        <f>'General TPUM'!B15</f>
        <v>Mana</v>
      </c>
      <c r="B15" s="3602">
        <v>5</v>
      </c>
      <c r="C15" s="3603"/>
      <c r="D15" s="670">
        <f t="shared" si="2"/>
        <v>5</v>
      </c>
      <c r="E15" s="3604"/>
      <c r="F15" s="3603"/>
      <c r="G15" s="3600">
        <v>5</v>
      </c>
      <c r="H15" s="3600"/>
      <c r="I15" s="3600"/>
      <c r="J15" s="3600"/>
      <c r="K15" s="3604">
        <v>5</v>
      </c>
      <c r="L15" s="3603"/>
      <c r="M15" s="3604">
        <v>5</v>
      </c>
      <c r="N15" s="3603"/>
      <c r="O15" s="3604">
        <v>5</v>
      </c>
      <c r="P15" s="3603"/>
      <c r="Q15" s="3605">
        <v>5</v>
      </c>
      <c r="R15" s="3606"/>
      <c r="U15" s="1522">
        <f t="shared" si="1"/>
        <v>0</v>
      </c>
    </row>
    <row r="16" spans="1:21" s="207" customFormat="1" ht="16.5" customHeight="1">
      <c r="A16" s="3413" t="str">
        <f>'General TPUM'!B16</f>
        <v>Nagigi</v>
      </c>
      <c r="B16" s="3602">
        <v>5</v>
      </c>
      <c r="C16" s="3603"/>
      <c r="D16" s="670">
        <f t="shared" si="2"/>
        <v>5</v>
      </c>
      <c r="E16" s="3604">
        <v>1</v>
      </c>
      <c r="F16" s="3603"/>
      <c r="G16" s="3600">
        <v>5</v>
      </c>
      <c r="H16" s="3600"/>
      <c r="I16" s="3600"/>
      <c r="J16" s="3600"/>
      <c r="K16" s="3604">
        <v>0</v>
      </c>
      <c r="L16" s="3603"/>
      <c r="M16" s="3604">
        <v>1</v>
      </c>
      <c r="N16" s="3603"/>
      <c r="O16" s="3604">
        <v>0</v>
      </c>
      <c r="P16" s="3603"/>
      <c r="Q16" s="3605">
        <v>5</v>
      </c>
      <c r="R16" s="3606"/>
      <c r="U16" s="1522">
        <f t="shared" si="1"/>
        <v>0</v>
      </c>
    </row>
    <row r="17" spans="1:21" s="207" customFormat="1" ht="16.5" customHeight="1">
      <c r="A17" s="3413" t="str">
        <f>'General TPUM'!B17</f>
        <v>Naqaqa (Previous name Fulton Primary)</v>
      </c>
      <c r="B17" s="3602">
        <v>6</v>
      </c>
      <c r="C17" s="3603"/>
      <c r="D17" s="670">
        <f t="shared" si="2"/>
        <v>6</v>
      </c>
      <c r="E17" s="3604">
        <v>2</v>
      </c>
      <c r="F17" s="3603"/>
      <c r="G17" s="3600">
        <v>6</v>
      </c>
      <c r="H17" s="3600"/>
      <c r="I17" s="3600"/>
      <c r="J17" s="3600"/>
      <c r="K17" s="3604">
        <v>3</v>
      </c>
      <c r="L17" s="3603"/>
      <c r="M17" s="3604">
        <v>1</v>
      </c>
      <c r="N17" s="3603"/>
      <c r="O17" s="3604">
        <v>1</v>
      </c>
      <c r="P17" s="3603"/>
      <c r="Q17" s="3605">
        <v>1</v>
      </c>
      <c r="R17" s="3606"/>
      <c r="U17" s="1522">
        <f t="shared" si="1"/>
        <v>0</v>
      </c>
    </row>
    <row r="18" spans="1:21" s="207" customFormat="1" ht="16.5" customHeight="1">
      <c r="A18" s="3413" t="str">
        <f>'General TPUM'!B18</f>
        <v>Naqarawai</v>
      </c>
      <c r="B18" s="3602">
        <v>6</v>
      </c>
      <c r="C18" s="3603"/>
      <c r="D18" s="670">
        <f t="shared" si="2"/>
        <v>6</v>
      </c>
      <c r="E18" s="3604">
        <v>1</v>
      </c>
      <c r="F18" s="3603"/>
      <c r="G18" s="3600">
        <v>6</v>
      </c>
      <c r="H18" s="3600"/>
      <c r="I18" s="3600"/>
      <c r="J18" s="3600"/>
      <c r="K18" s="3604">
        <v>6</v>
      </c>
      <c r="L18" s="3603"/>
      <c r="M18" s="3604">
        <v>3</v>
      </c>
      <c r="N18" s="3603"/>
      <c r="O18" s="3604">
        <v>6</v>
      </c>
      <c r="P18" s="3603"/>
      <c r="Q18" s="3605">
        <v>6</v>
      </c>
      <c r="R18" s="3606"/>
      <c r="U18" s="1522">
        <f t="shared" si="1"/>
        <v>0</v>
      </c>
    </row>
    <row r="19" spans="1:21" s="207" customFormat="1" ht="16.5" customHeight="1">
      <c r="A19" s="3413" t="str">
        <f>'General TPUM'!B19</f>
        <v>Naqia</v>
      </c>
      <c r="B19" s="3602">
        <v>6</v>
      </c>
      <c r="C19" s="3603"/>
      <c r="D19" s="670">
        <f t="shared" si="2"/>
        <v>6</v>
      </c>
      <c r="E19" s="3604"/>
      <c r="F19" s="3603"/>
      <c r="G19" s="3600">
        <v>6</v>
      </c>
      <c r="H19" s="3600"/>
      <c r="I19" s="3600"/>
      <c r="J19" s="3600"/>
      <c r="K19" s="3604"/>
      <c r="L19" s="3603"/>
      <c r="M19" s="3604"/>
      <c r="N19" s="3603"/>
      <c r="O19" s="3604"/>
      <c r="P19" s="3603"/>
      <c r="Q19" s="3605"/>
      <c r="R19" s="3606"/>
      <c r="U19" s="1522">
        <f t="shared" si="1"/>
        <v>0</v>
      </c>
    </row>
    <row r="20" spans="1:21" s="1522" customFormat="1" ht="16.5" customHeight="1">
      <c r="A20" s="3607" t="str">
        <f>'General TPUM'!B20</f>
        <v>Navesau</v>
      </c>
      <c r="B20" s="3608"/>
      <c r="C20" s="3609">
        <v>19</v>
      </c>
      <c r="D20" s="670">
        <f t="shared" si="2"/>
        <v>19</v>
      </c>
      <c r="E20" s="3610"/>
      <c r="F20" s="3611">
        <v>6</v>
      </c>
      <c r="G20" s="3600"/>
      <c r="H20" s="3600"/>
      <c r="I20" s="3600">
        <v>19</v>
      </c>
      <c r="J20" s="3600">
        <v>0</v>
      </c>
      <c r="K20" s="3612"/>
      <c r="L20" s="3613">
        <v>8</v>
      </c>
      <c r="M20" s="3612"/>
      <c r="N20" s="3613">
        <v>10</v>
      </c>
      <c r="O20" s="3612"/>
      <c r="P20" s="3613">
        <v>19</v>
      </c>
      <c r="Q20" s="3614"/>
      <c r="R20" s="3615">
        <v>19</v>
      </c>
      <c r="S20" s="1524"/>
      <c r="T20" s="1525"/>
      <c r="U20" s="1522">
        <f t="shared" si="1"/>
        <v>0</v>
      </c>
    </row>
    <row r="21" spans="1:21" s="1528" customFormat="1" ht="16.5" customHeight="1">
      <c r="A21" s="3616" t="str">
        <f>'General TPUM'!B21</f>
        <v>Nelson Palmer Memorial</v>
      </c>
      <c r="B21" s="3617">
        <v>6</v>
      </c>
      <c r="C21" s="3609"/>
      <c r="D21" s="670">
        <f t="shared" si="2"/>
        <v>6</v>
      </c>
      <c r="E21" s="3618">
        <v>1</v>
      </c>
      <c r="F21" s="3609"/>
      <c r="G21" s="3600">
        <v>5</v>
      </c>
      <c r="H21" s="3600">
        <v>1</v>
      </c>
      <c r="I21" s="3600"/>
      <c r="J21" s="3600"/>
      <c r="K21" s="3618">
        <v>4</v>
      </c>
      <c r="L21" s="3609"/>
      <c r="M21" s="3618">
        <v>1</v>
      </c>
      <c r="N21" s="3609"/>
      <c r="O21" s="3618">
        <v>4</v>
      </c>
      <c r="P21" s="3609"/>
      <c r="Q21" s="3619">
        <v>2</v>
      </c>
      <c r="R21" s="3620"/>
      <c r="U21" s="1522">
        <f t="shared" si="1"/>
        <v>0</v>
      </c>
    </row>
    <row r="22" spans="1:21" s="1522" customFormat="1" ht="16.5" customHeight="1">
      <c r="A22" s="3607" t="str">
        <f>'General TPUM'!B22</f>
        <v>Suva Adventist College</v>
      </c>
      <c r="B22" s="3608"/>
      <c r="C22" s="3609">
        <v>26</v>
      </c>
      <c r="D22" s="670">
        <f t="shared" si="2"/>
        <v>26</v>
      </c>
      <c r="E22" s="3610"/>
      <c r="F22" s="3611">
        <v>1</v>
      </c>
      <c r="G22" s="3600"/>
      <c r="H22" s="3600"/>
      <c r="I22" s="3600">
        <v>13</v>
      </c>
      <c r="J22" s="3600">
        <v>13</v>
      </c>
      <c r="K22" s="3612"/>
      <c r="L22" s="3613">
        <v>8</v>
      </c>
      <c r="M22" s="3612"/>
      <c r="N22" s="3613">
        <v>26</v>
      </c>
      <c r="O22" s="3612"/>
      <c r="P22" s="3613">
        <v>26</v>
      </c>
      <c r="Q22" s="3614"/>
      <c r="R22" s="3615">
        <v>26</v>
      </c>
      <c r="S22" s="1529"/>
      <c r="T22" s="1525"/>
      <c r="U22" s="1522">
        <f t="shared" si="1"/>
        <v>0</v>
      </c>
    </row>
    <row r="23" spans="1:21" s="1528" customFormat="1" ht="16.5" customHeight="1">
      <c r="A23" s="3616" t="str">
        <f>'General TPUM'!B23</f>
        <v>Suva Adventist Primary</v>
      </c>
      <c r="B23" s="3617">
        <v>12</v>
      </c>
      <c r="C23" s="3609"/>
      <c r="D23" s="670">
        <f t="shared" si="2"/>
        <v>12</v>
      </c>
      <c r="E23" s="3621">
        <v>2</v>
      </c>
      <c r="F23" s="3622"/>
      <c r="G23" s="3600">
        <v>10</v>
      </c>
      <c r="H23" s="3600">
        <v>2</v>
      </c>
      <c r="I23" s="3600"/>
      <c r="J23" s="3600"/>
      <c r="K23" s="3618">
        <v>12</v>
      </c>
      <c r="L23" s="3609"/>
      <c r="M23" s="3618">
        <v>12</v>
      </c>
      <c r="N23" s="3609"/>
      <c r="O23" s="3618">
        <v>12</v>
      </c>
      <c r="P23" s="3609"/>
      <c r="Q23" s="3619">
        <v>12</v>
      </c>
      <c r="R23" s="3623"/>
      <c r="U23" s="1522">
        <f t="shared" si="1"/>
        <v>0</v>
      </c>
    </row>
    <row r="24" spans="1:21" s="1522" customFormat="1" ht="16.5" customHeight="1">
      <c r="A24" s="3607" t="str">
        <f>'General TPUM'!B24</f>
        <v>Vatuvonu Adventist Primary</v>
      </c>
      <c r="B24" s="3608">
        <v>6</v>
      </c>
      <c r="C24" s="3609"/>
      <c r="D24" s="670">
        <f t="shared" si="2"/>
        <v>6</v>
      </c>
      <c r="E24" s="3610">
        <v>1</v>
      </c>
      <c r="F24" s="3611"/>
      <c r="G24" s="3600">
        <v>5</v>
      </c>
      <c r="H24" s="3600">
        <v>1</v>
      </c>
      <c r="I24" s="3600"/>
      <c r="J24" s="3600"/>
      <c r="K24" s="3612">
        <v>4</v>
      </c>
      <c r="L24" s="3613"/>
      <c r="M24" s="3612">
        <v>4</v>
      </c>
      <c r="N24" s="3613"/>
      <c r="O24" s="3612">
        <v>3</v>
      </c>
      <c r="P24" s="3613"/>
      <c r="Q24" s="3614">
        <v>3</v>
      </c>
      <c r="R24" s="3615"/>
      <c r="S24" s="1529"/>
      <c r="T24" s="1525"/>
      <c r="U24" s="1522">
        <f t="shared" si="1"/>
        <v>0</v>
      </c>
    </row>
    <row r="25" spans="1:21" s="207" customFormat="1" ht="16.5" customHeight="1">
      <c r="A25" s="3413" t="str">
        <f>'General TPUM'!B25</f>
        <v>Wainunu</v>
      </c>
      <c r="B25" s="3602">
        <v>4</v>
      </c>
      <c r="C25" s="3603"/>
      <c r="D25" s="670">
        <f t="shared" si="2"/>
        <v>4</v>
      </c>
      <c r="E25" s="3604">
        <v>0</v>
      </c>
      <c r="F25" s="3603"/>
      <c r="G25" s="3600">
        <v>2</v>
      </c>
      <c r="H25" s="3600">
        <v>2</v>
      </c>
      <c r="I25" s="3600"/>
      <c r="J25" s="3600"/>
      <c r="K25" s="3604">
        <v>2</v>
      </c>
      <c r="L25" s="3603"/>
      <c r="M25" s="3604">
        <v>3</v>
      </c>
      <c r="N25" s="3603"/>
      <c r="O25" s="3604">
        <v>2</v>
      </c>
      <c r="P25" s="3603"/>
      <c r="Q25" s="3605">
        <v>4</v>
      </c>
      <c r="R25" s="3606"/>
      <c r="U25" s="1522">
        <f t="shared" si="1"/>
        <v>0</v>
      </c>
    </row>
    <row r="26" spans="1:21" s="410" customFormat="1" ht="15" customHeight="1" thickBot="1">
      <c r="A26" s="3263" t="str">
        <f>'General TPUM'!B26</f>
        <v>TOTALS</v>
      </c>
      <c r="B26" s="3265">
        <f t="shared" ref="B26:R26" si="3">SUM(B13:B25)</f>
        <v>69</v>
      </c>
      <c r="C26" s="3283">
        <f t="shared" si="3"/>
        <v>45</v>
      </c>
      <c r="D26" s="3624">
        <f>SUM(D13:D25)</f>
        <v>114</v>
      </c>
      <c r="E26" s="2678">
        <f t="shared" si="3"/>
        <v>10</v>
      </c>
      <c r="F26" s="3283">
        <f t="shared" si="3"/>
        <v>7</v>
      </c>
      <c r="G26" s="2874">
        <f t="shared" si="3"/>
        <v>59</v>
      </c>
      <c r="H26" s="2886">
        <f t="shared" si="3"/>
        <v>10</v>
      </c>
      <c r="I26" s="3265">
        <f t="shared" si="3"/>
        <v>32</v>
      </c>
      <c r="J26" s="2886">
        <f t="shared" si="3"/>
        <v>13</v>
      </c>
      <c r="K26" s="2678">
        <f t="shared" si="3"/>
        <v>41</v>
      </c>
      <c r="L26" s="3283">
        <f t="shared" si="3"/>
        <v>16</v>
      </c>
      <c r="M26" s="2678">
        <f t="shared" si="3"/>
        <v>40</v>
      </c>
      <c r="N26" s="3283">
        <f t="shared" si="3"/>
        <v>36</v>
      </c>
      <c r="O26" s="2678">
        <f>SUM(O13:O25)</f>
        <v>43</v>
      </c>
      <c r="P26" s="3283">
        <f t="shared" si="3"/>
        <v>45</v>
      </c>
      <c r="Q26" s="3265">
        <f t="shared" si="3"/>
        <v>51</v>
      </c>
      <c r="R26" s="3267">
        <f t="shared" si="3"/>
        <v>45</v>
      </c>
      <c r="S26" s="596"/>
      <c r="U26" s="1522">
        <f t="shared" si="1"/>
        <v>0</v>
      </c>
    </row>
    <row r="27" spans="1:21" s="602" customFormat="1" ht="14.25" thickTop="1" thickBot="1">
      <c r="A27" s="3625">
        <f>'General TPUM'!B27</f>
        <v>0</v>
      </c>
      <c r="B27" s="672"/>
      <c r="C27" s="672"/>
      <c r="D27" s="672">
        <f>B26+C26</f>
        <v>114</v>
      </c>
      <c r="E27" s="672"/>
      <c r="F27" s="672"/>
      <c r="G27" s="672"/>
      <c r="H27" s="672">
        <f>G26+H26+I26+J26</f>
        <v>114</v>
      </c>
      <c r="I27" s="672">
        <f>E26+F26+G26+H26+I26+J26</f>
        <v>131</v>
      </c>
      <c r="J27" s="672"/>
      <c r="K27" s="672"/>
      <c r="L27" s="672"/>
      <c r="M27" s="672"/>
      <c r="N27" s="672"/>
      <c r="O27" s="672"/>
      <c r="P27" s="672"/>
      <c r="Q27" s="672"/>
      <c r="R27" s="2120"/>
      <c r="U27" s="1522"/>
    </row>
    <row r="28" spans="1:21" s="42" customFormat="1" ht="16.5" customHeight="1" thickBot="1">
      <c r="A28" s="1225" t="str">
        <f>'General TPUM'!B28</f>
        <v>Kiribati and Nauru Mission</v>
      </c>
      <c r="B28" s="1302"/>
      <c r="C28" s="1302"/>
      <c r="D28" s="1302"/>
      <c r="E28" s="1302"/>
      <c r="F28" s="1302"/>
      <c r="G28" s="1302"/>
      <c r="H28" s="1302"/>
      <c r="I28" s="1302"/>
      <c r="J28" s="1302"/>
      <c r="K28" s="1303"/>
      <c r="L28" s="1303"/>
      <c r="M28" s="1303"/>
      <c r="N28" s="1303"/>
      <c r="O28" s="1303"/>
      <c r="P28" s="1303"/>
      <c r="Q28" s="1303"/>
      <c r="R28" s="1305"/>
      <c r="U28" s="1522">
        <f t="shared" si="1"/>
        <v>0</v>
      </c>
    </row>
    <row r="29" spans="1:21" s="1522" customFormat="1" ht="16.5" customHeight="1">
      <c r="A29" s="3607" t="str">
        <f>'General TPUM'!B29</f>
        <v>Kauma Adventist High School</v>
      </c>
      <c r="B29" s="3608"/>
      <c r="C29" s="1715">
        <v>24</v>
      </c>
      <c r="D29" s="1523">
        <f>SUM(B29:C29)</f>
        <v>24</v>
      </c>
      <c r="E29" s="3621"/>
      <c r="F29" s="3622">
        <v>10</v>
      </c>
      <c r="G29" s="3600"/>
      <c r="H29" s="1716"/>
      <c r="I29" s="3626">
        <v>21</v>
      </c>
      <c r="J29" s="3600">
        <v>3</v>
      </c>
      <c r="K29" s="3618"/>
      <c r="L29" s="3609">
        <v>6</v>
      </c>
      <c r="M29" s="3618"/>
      <c r="N29" s="3609">
        <v>2</v>
      </c>
      <c r="O29" s="3618"/>
      <c r="P29" s="3609">
        <v>6</v>
      </c>
      <c r="Q29" s="3619"/>
      <c r="R29" s="3623">
        <v>12</v>
      </c>
      <c r="S29" s="1529"/>
      <c r="T29" s="1525"/>
      <c r="U29" s="1522">
        <f t="shared" si="1"/>
        <v>0</v>
      </c>
    </row>
    <row r="30" spans="1:21" s="1526" customFormat="1" ht="16.5" customHeight="1">
      <c r="A30" s="3607" t="str">
        <f>'General TPUM'!B30</f>
        <v>Betio SDA Pre-School</v>
      </c>
      <c r="B30" s="3627"/>
      <c r="C30" s="3628"/>
      <c r="D30" s="1523">
        <f t="shared" ref="D30:D33" si="4">SUM(B30:C30)</f>
        <v>0</v>
      </c>
      <c r="E30" s="3629"/>
      <c r="F30" s="3630"/>
      <c r="G30" s="3631"/>
      <c r="H30" s="3632"/>
      <c r="I30" s="3631"/>
      <c r="J30" s="3633"/>
      <c r="K30" s="3634"/>
      <c r="L30" s="3628"/>
      <c r="M30" s="3634"/>
      <c r="N30" s="3628"/>
      <c r="O30" s="3634"/>
      <c r="P30" s="3628"/>
      <c r="Q30" s="3635"/>
      <c r="R30" s="3636"/>
      <c r="S30" s="1529"/>
      <c r="T30" s="1525"/>
      <c r="U30" s="1522">
        <f t="shared" si="1"/>
        <v>0</v>
      </c>
    </row>
    <row r="31" spans="1:21" s="1526" customFormat="1" ht="16.5" customHeight="1">
      <c r="A31" s="3607" t="str">
        <f>'General TPUM'!B31</f>
        <v>Korobu SDA Grammar Pre School</v>
      </c>
      <c r="B31" s="3627"/>
      <c r="C31" s="3628"/>
      <c r="D31" s="1523">
        <f t="shared" si="4"/>
        <v>0</v>
      </c>
      <c r="E31" s="3629"/>
      <c r="F31" s="3630"/>
      <c r="G31" s="3631"/>
      <c r="H31" s="3632"/>
      <c r="I31" s="3631"/>
      <c r="J31" s="3633"/>
      <c r="K31" s="3634"/>
      <c r="L31" s="3628"/>
      <c r="M31" s="3634"/>
      <c r="N31" s="3628"/>
      <c r="O31" s="3634"/>
      <c r="P31" s="3628"/>
      <c r="Q31" s="3635"/>
      <c r="R31" s="3636"/>
      <c r="S31" s="1529"/>
      <c r="T31" s="1525"/>
      <c r="U31" s="1522">
        <f t="shared" si="1"/>
        <v>0</v>
      </c>
    </row>
    <row r="32" spans="1:21" s="1526" customFormat="1" ht="16.5" customHeight="1">
      <c r="A32" s="3607" t="str">
        <f>'General TPUM'!B32</f>
        <v>Ronnita Pre-School</v>
      </c>
      <c r="B32" s="3627"/>
      <c r="C32" s="3628"/>
      <c r="D32" s="1523">
        <f t="shared" si="4"/>
        <v>0</v>
      </c>
      <c r="E32" s="3629"/>
      <c r="F32" s="3630"/>
      <c r="G32" s="3631"/>
      <c r="H32" s="3632"/>
      <c r="I32" s="3631"/>
      <c r="J32" s="3633"/>
      <c r="K32" s="3634"/>
      <c r="L32" s="3628"/>
      <c r="M32" s="3634"/>
      <c r="N32" s="3628"/>
      <c r="O32" s="3634"/>
      <c r="P32" s="3628"/>
      <c r="Q32" s="3635"/>
      <c r="R32" s="3636"/>
      <c r="S32" s="1529"/>
      <c r="T32" s="1525"/>
      <c r="U32" s="1522">
        <f t="shared" si="1"/>
        <v>0</v>
      </c>
    </row>
    <row r="33" spans="1:21" s="1526" customFormat="1" ht="16.5" customHeight="1">
      <c r="A33" s="3607" t="str">
        <f>'General TPUM'!B33</f>
        <v>Tabonikabauea SDA Pre-School</v>
      </c>
      <c r="B33" s="3627"/>
      <c r="C33" s="3609"/>
      <c r="D33" s="1523">
        <f t="shared" si="4"/>
        <v>0</v>
      </c>
      <c r="E33" s="3629"/>
      <c r="F33" s="3630"/>
      <c r="G33" s="3631"/>
      <c r="H33" s="3600"/>
      <c r="I33" s="3631"/>
      <c r="J33" s="3633"/>
      <c r="K33" s="3634"/>
      <c r="L33" s="3628"/>
      <c r="M33" s="3634"/>
      <c r="N33" s="3628"/>
      <c r="O33" s="3634"/>
      <c r="P33" s="3628"/>
      <c r="Q33" s="3635"/>
      <c r="R33" s="3636"/>
      <c r="S33" s="1529"/>
      <c r="T33" s="1525"/>
      <c r="U33" s="1522">
        <f t="shared" si="1"/>
        <v>0</v>
      </c>
    </row>
    <row r="34" spans="1:21" s="410" customFormat="1" ht="15" customHeight="1" thickBot="1">
      <c r="A34" s="3263" t="str">
        <f>'General TPUM'!B34</f>
        <v>TOTALS</v>
      </c>
      <c r="B34" s="3265">
        <f t="shared" ref="B34:H34" si="5">SUM(B29:B33)</f>
        <v>0</v>
      </c>
      <c r="C34" s="3265">
        <f t="shared" si="5"/>
        <v>24</v>
      </c>
      <c r="D34" s="3265">
        <f t="shared" si="5"/>
        <v>24</v>
      </c>
      <c r="E34" s="2678">
        <f t="shared" si="5"/>
        <v>0</v>
      </c>
      <c r="F34" s="2678">
        <f t="shared" si="5"/>
        <v>10</v>
      </c>
      <c r="G34" s="2874">
        <f t="shared" si="5"/>
        <v>0</v>
      </c>
      <c r="H34" s="2886">
        <f t="shared" si="5"/>
        <v>0</v>
      </c>
      <c r="I34" s="2886">
        <f t="shared" ref="I34:J34" si="6">SUM(I29:I33)</f>
        <v>21</v>
      </c>
      <c r="J34" s="2886">
        <f t="shared" si="6"/>
        <v>3</v>
      </c>
      <c r="K34" s="2678">
        <f t="shared" ref="K34:R34" si="7">K29</f>
        <v>0</v>
      </c>
      <c r="L34" s="3283">
        <f t="shared" si="7"/>
        <v>6</v>
      </c>
      <c r="M34" s="2678">
        <f t="shared" si="7"/>
        <v>0</v>
      </c>
      <c r="N34" s="3283">
        <f t="shared" si="7"/>
        <v>2</v>
      </c>
      <c r="O34" s="2874">
        <f t="shared" ref="O34" si="8">SUM(O29:O33)</f>
        <v>0</v>
      </c>
      <c r="P34" s="3283">
        <f t="shared" si="7"/>
        <v>6</v>
      </c>
      <c r="Q34" s="2874">
        <f t="shared" ref="Q34" si="9">SUM(Q29:Q33)</f>
        <v>0</v>
      </c>
      <c r="R34" s="3267">
        <f t="shared" si="7"/>
        <v>12</v>
      </c>
      <c r="S34" s="596"/>
      <c r="U34" s="1522">
        <f t="shared" si="1"/>
        <v>0</v>
      </c>
    </row>
    <row r="35" spans="1:21" s="602" customFormat="1" ht="14.25" thickTop="1" thickBot="1">
      <c r="A35" s="3625">
        <f>'General TPUM'!B35</f>
        <v>0</v>
      </c>
      <c r="B35" s="672"/>
      <c r="C35" s="672"/>
      <c r="D35" s="672">
        <f>B34+C34</f>
        <v>24</v>
      </c>
      <c r="E35" s="672"/>
      <c r="F35" s="672"/>
      <c r="G35" s="672"/>
      <c r="H35" s="672">
        <f>G34+H34+I34+J34</f>
        <v>24</v>
      </c>
      <c r="I35" s="672">
        <f>E34+F34+G34+H34+I34+J34</f>
        <v>34</v>
      </c>
      <c r="J35" s="672"/>
      <c r="K35" s="672"/>
      <c r="L35" s="672"/>
      <c r="M35" s="672"/>
      <c r="N35" s="672"/>
      <c r="O35" s="672"/>
      <c r="P35" s="672"/>
      <c r="Q35" s="672"/>
      <c r="R35" s="2120"/>
      <c r="U35" s="1522"/>
    </row>
    <row r="36" spans="1:21" s="42" customFormat="1" ht="16.5" customHeight="1" thickBot="1">
      <c r="A36" s="1225" t="str">
        <f>'General TPUM'!B36</f>
        <v>Samoa Mission</v>
      </c>
      <c r="B36" s="2121"/>
      <c r="C36" s="2121"/>
      <c r="D36" s="2121"/>
      <c r="E36" s="2121"/>
      <c r="F36" s="2121"/>
      <c r="G36" s="2121"/>
      <c r="H36" s="2121"/>
      <c r="I36" s="2121"/>
      <c r="J36" s="2121"/>
      <c r="K36" s="2122"/>
      <c r="L36" s="2122"/>
      <c r="M36" s="2122"/>
      <c r="N36" s="2122"/>
      <c r="O36" s="2122"/>
      <c r="P36" s="2122"/>
      <c r="Q36" s="2122"/>
      <c r="R36" s="1305"/>
      <c r="U36" s="1522">
        <f t="shared" si="1"/>
        <v>0</v>
      </c>
    </row>
    <row r="37" spans="1:21" s="207" customFormat="1" ht="16.5" customHeight="1">
      <c r="A37" s="3413" t="str">
        <f>'General TPUM'!B37</f>
        <v>Samoa Adventist  (College)</v>
      </c>
      <c r="B37" s="3602"/>
      <c r="C37" s="3603">
        <v>12</v>
      </c>
      <c r="D37" s="670">
        <f>SUM(B37:C37)</f>
        <v>12</v>
      </c>
      <c r="E37" s="3002"/>
      <c r="F37" s="3002">
        <v>4</v>
      </c>
      <c r="G37" s="3600"/>
      <c r="H37" s="3600"/>
      <c r="I37" s="3600">
        <v>12</v>
      </c>
      <c r="J37" s="3600"/>
      <c r="K37" s="3002"/>
      <c r="L37" s="3002">
        <v>7</v>
      </c>
      <c r="M37" s="3002"/>
      <c r="N37" s="3002">
        <v>3</v>
      </c>
      <c r="O37" s="3002"/>
      <c r="P37" s="3002">
        <v>3</v>
      </c>
      <c r="Q37" s="3002"/>
      <c r="R37" s="3002">
        <v>9</v>
      </c>
      <c r="U37" s="1522">
        <f t="shared" si="1"/>
        <v>0</v>
      </c>
    </row>
    <row r="38" spans="1:21" s="207" customFormat="1" ht="16.5" customHeight="1">
      <c r="A38" s="3413" t="str">
        <f>'General TPUM'!B38</f>
        <v>Siufaga Adventist Primary</v>
      </c>
      <c r="B38" s="3602">
        <v>23</v>
      </c>
      <c r="C38" s="3603"/>
      <c r="D38" s="670">
        <f>SUM(B38:C38)</f>
        <v>23</v>
      </c>
      <c r="E38" s="3002">
        <v>7</v>
      </c>
      <c r="F38" s="3002"/>
      <c r="G38" s="3600">
        <v>23</v>
      </c>
      <c r="H38" s="3600"/>
      <c r="I38" s="3600"/>
      <c r="J38" s="3600"/>
      <c r="K38" s="3002">
        <v>2</v>
      </c>
      <c r="L38" s="3002"/>
      <c r="M38" s="3002">
        <v>6</v>
      </c>
      <c r="N38" s="3002"/>
      <c r="O38" s="3002"/>
      <c r="P38" s="3002"/>
      <c r="Q38" s="3002">
        <v>15</v>
      </c>
      <c r="R38" s="3002"/>
      <c r="U38" s="1522">
        <f t="shared" si="1"/>
        <v>0</v>
      </c>
    </row>
    <row r="39" spans="1:21" s="410" customFormat="1" ht="15" customHeight="1" thickBot="1">
      <c r="A39" s="3263" t="str">
        <f>'General TPUM'!B39</f>
        <v>TOTALS</v>
      </c>
      <c r="B39" s="3265">
        <f t="shared" ref="B39:R39" si="10">SUM(B37:B38)</f>
        <v>23</v>
      </c>
      <c r="C39" s="3283">
        <f t="shared" si="10"/>
        <v>12</v>
      </c>
      <c r="D39" s="3624">
        <f t="shared" si="10"/>
        <v>35</v>
      </c>
      <c r="E39" s="2678">
        <f t="shared" si="10"/>
        <v>7</v>
      </c>
      <c r="F39" s="3283">
        <f t="shared" si="10"/>
        <v>4</v>
      </c>
      <c r="G39" s="2874">
        <f t="shared" si="10"/>
        <v>23</v>
      </c>
      <c r="H39" s="2886">
        <f t="shared" si="10"/>
        <v>0</v>
      </c>
      <c r="I39" s="3265">
        <f t="shared" si="10"/>
        <v>12</v>
      </c>
      <c r="J39" s="2886">
        <f t="shared" si="10"/>
        <v>0</v>
      </c>
      <c r="K39" s="2678">
        <f t="shared" si="10"/>
        <v>2</v>
      </c>
      <c r="L39" s="3283">
        <f t="shared" si="10"/>
        <v>7</v>
      </c>
      <c r="M39" s="2678">
        <f t="shared" si="10"/>
        <v>6</v>
      </c>
      <c r="N39" s="3283">
        <f t="shared" si="10"/>
        <v>3</v>
      </c>
      <c r="O39" s="2678">
        <f t="shared" si="10"/>
        <v>0</v>
      </c>
      <c r="P39" s="3283">
        <f t="shared" si="10"/>
        <v>3</v>
      </c>
      <c r="Q39" s="3265">
        <f t="shared" si="10"/>
        <v>15</v>
      </c>
      <c r="R39" s="3267">
        <f t="shared" si="10"/>
        <v>9</v>
      </c>
      <c r="S39" s="596"/>
      <c r="U39" s="1522">
        <f t="shared" si="1"/>
        <v>0</v>
      </c>
    </row>
    <row r="40" spans="1:21" s="602" customFormat="1" ht="14.25" thickTop="1" thickBot="1">
      <c r="A40" s="3625">
        <f>'General TPUM'!B40</f>
        <v>0</v>
      </c>
      <c r="B40" s="672"/>
      <c r="C40" s="672"/>
      <c r="D40" s="672">
        <f>B39+C39</f>
        <v>35</v>
      </c>
      <c r="E40" s="672"/>
      <c r="F40" s="672"/>
      <c r="G40" s="672"/>
      <c r="H40" s="672">
        <f>G39+H39+I39+J39</f>
        <v>35</v>
      </c>
      <c r="I40" s="672">
        <f>E39+F39+G39+H39+I39+J39</f>
        <v>46</v>
      </c>
      <c r="J40" s="672"/>
      <c r="K40" s="672"/>
      <c r="L40" s="672"/>
      <c r="M40" s="672"/>
      <c r="N40" s="672"/>
      <c r="O40" s="672"/>
      <c r="P40" s="672"/>
      <c r="Q40" s="672"/>
      <c r="R40" s="2120"/>
      <c r="U40" s="1522"/>
    </row>
    <row r="41" spans="1:21" s="42" customFormat="1" ht="13.5" thickBot="1">
      <c r="A41" s="1225" t="str">
        <f>'General TPUM'!B41</f>
        <v>Solomon Islands Mission</v>
      </c>
      <c r="B41" s="2121"/>
      <c r="C41" s="2121"/>
      <c r="D41" s="2121"/>
      <c r="E41" s="2121"/>
      <c r="F41" s="2121"/>
      <c r="G41" s="2121"/>
      <c r="H41" s="2121"/>
      <c r="I41" s="2121"/>
      <c r="J41" s="2121"/>
      <c r="K41" s="2122"/>
      <c r="L41" s="2122"/>
      <c r="M41" s="2122"/>
      <c r="N41" s="2122"/>
      <c r="O41" s="2122"/>
      <c r="P41" s="2122"/>
      <c r="Q41" s="2122"/>
      <c r="R41" s="1305"/>
      <c r="U41" s="1522">
        <f t="shared" ref="U41:U104" si="11">B41-SUM(G41:H41)</f>
        <v>0</v>
      </c>
    </row>
    <row r="42" spans="1:21" s="42" customFormat="1" ht="15.75">
      <c r="A42" s="3413" t="str">
        <f>'General TPUM'!B42</f>
        <v>A'au Adventist Primary School</v>
      </c>
      <c r="B42" s="3602">
        <v>5</v>
      </c>
      <c r="C42" s="3603"/>
      <c r="D42" s="670">
        <f>SUM(B42:C42)</f>
        <v>5</v>
      </c>
      <c r="E42" s="3637"/>
      <c r="F42" s="3638"/>
      <c r="G42" s="3600">
        <v>5</v>
      </c>
      <c r="H42" s="3600">
        <v>0</v>
      </c>
      <c r="I42" s="3600"/>
      <c r="J42" s="3600"/>
      <c r="K42" s="3604"/>
      <c r="L42" s="3603"/>
      <c r="M42" s="3604"/>
      <c r="N42" s="3603"/>
      <c r="O42" s="3604">
        <v>5</v>
      </c>
      <c r="P42" s="3603"/>
      <c r="Q42" s="3605">
        <v>5</v>
      </c>
      <c r="R42" s="3639"/>
      <c r="U42" s="1522">
        <f t="shared" si="11"/>
        <v>0</v>
      </c>
    </row>
    <row r="43" spans="1:21" s="207" customFormat="1" ht="24">
      <c r="A43" s="3413" t="str">
        <f>'General TPUM'!B43</f>
        <v>Aboru Adventist Primary School (Ext A'Au)</v>
      </c>
      <c r="B43" s="3602">
        <v>7</v>
      </c>
      <c r="C43" s="3603"/>
      <c r="D43" s="670">
        <f t="shared" ref="D43:D106" si="12">SUM(B43:C43)</f>
        <v>7</v>
      </c>
      <c r="E43" s="3637"/>
      <c r="F43" s="3638"/>
      <c r="G43" s="3600">
        <v>7</v>
      </c>
      <c r="H43" s="3600">
        <v>0</v>
      </c>
      <c r="I43" s="3600"/>
      <c r="J43" s="3600"/>
      <c r="K43" s="3604">
        <v>4</v>
      </c>
      <c r="L43" s="3603"/>
      <c r="M43" s="3604">
        <v>0</v>
      </c>
      <c r="N43" s="3603"/>
      <c r="O43" s="3604">
        <v>7</v>
      </c>
      <c r="P43" s="3603"/>
      <c r="Q43" s="3605">
        <v>7</v>
      </c>
      <c r="R43" s="3639"/>
      <c r="U43" s="1522">
        <f t="shared" si="11"/>
        <v>0</v>
      </c>
    </row>
    <row r="44" spans="1:21" s="207" customFormat="1" ht="24">
      <c r="A44" s="3413" t="str">
        <f>'General TPUM'!B44</f>
        <v>Anata Adventist Primary School</v>
      </c>
      <c r="B44" s="3602">
        <v>5</v>
      </c>
      <c r="C44" s="3603"/>
      <c r="D44" s="670">
        <f t="shared" si="12"/>
        <v>5</v>
      </c>
      <c r="E44" s="3637"/>
      <c r="F44" s="3638"/>
      <c r="G44" s="3600">
        <v>5</v>
      </c>
      <c r="H44" s="3600">
        <v>0</v>
      </c>
      <c r="I44" s="3600"/>
      <c r="J44" s="3600"/>
      <c r="K44" s="3604">
        <v>2</v>
      </c>
      <c r="L44" s="3603"/>
      <c r="M44" s="3604">
        <v>0</v>
      </c>
      <c r="N44" s="3603"/>
      <c r="O44" s="3604">
        <v>5</v>
      </c>
      <c r="P44" s="3603"/>
      <c r="Q44" s="3605">
        <v>5</v>
      </c>
      <c r="R44" s="3639"/>
      <c r="U44" s="1522">
        <f t="shared" si="11"/>
        <v>0</v>
      </c>
    </row>
    <row r="45" spans="1:21" s="207" customFormat="1" ht="24">
      <c r="A45" s="3413" t="str">
        <f>'General TPUM'!B45</f>
        <v>Areatakiki Adventist Primary School</v>
      </c>
      <c r="B45" s="3602">
        <v>7</v>
      </c>
      <c r="C45" s="3603"/>
      <c r="D45" s="670">
        <f t="shared" si="12"/>
        <v>7</v>
      </c>
      <c r="E45" s="3637"/>
      <c r="F45" s="3638"/>
      <c r="G45" s="3600">
        <v>7</v>
      </c>
      <c r="H45" s="3600">
        <v>0</v>
      </c>
      <c r="I45" s="3600"/>
      <c r="J45" s="3600"/>
      <c r="K45" s="3604">
        <v>4</v>
      </c>
      <c r="L45" s="3603"/>
      <c r="M45" s="3604">
        <v>0</v>
      </c>
      <c r="N45" s="3603"/>
      <c r="O45" s="3604">
        <v>7</v>
      </c>
      <c r="P45" s="3603"/>
      <c r="Q45" s="3605">
        <v>7</v>
      </c>
      <c r="R45" s="3639"/>
      <c r="U45" s="1522">
        <f t="shared" si="11"/>
        <v>0</v>
      </c>
    </row>
    <row r="46" spans="1:21" s="207" customFormat="1" ht="36">
      <c r="A46" s="3640" t="str">
        <f>'General TPUM'!B46</f>
        <v>Aruligo Adventist Primary School (Ext Kakabona and Sasa)</v>
      </c>
      <c r="B46" s="3602">
        <v>8</v>
      </c>
      <c r="C46" s="3603">
        <v>5</v>
      </c>
      <c r="D46" s="670">
        <f t="shared" si="12"/>
        <v>13</v>
      </c>
      <c r="E46" s="3637"/>
      <c r="F46" s="3638"/>
      <c r="G46" s="3600">
        <v>8</v>
      </c>
      <c r="H46" s="3600">
        <v>0</v>
      </c>
      <c r="I46" s="3600">
        <v>5</v>
      </c>
      <c r="J46" s="3600">
        <v>0</v>
      </c>
      <c r="K46" s="3604">
        <v>2</v>
      </c>
      <c r="L46" s="3603">
        <v>0</v>
      </c>
      <c r="M46" s="3604">
        <v>1</v>
      </c>
      <c r="N46" s="3603">
        <v>1</v>
      </c>
      <c r="O46" s="3604">
        <v>8</v>
      </c>
      <c r="P46" s="3603">
        <v>5</v>
      </c>
      <c r="Q46" s="3605">
        <v>8</v>
      </c>
      <c r="R46" s="3639">
        <v>5</v>
      </c>
      <c r="U46" s="1522">
        <f t="shared" si="11"/>
        <v>0</v>
      </c>
    </row>
    <row r="47" spans="1:21" s="207" customFormat="1" ht="23.1" customHeight="1">
      <c r="A47" s="3413" t="str">
        <f>'General TPUM'!B47</f>
        <v>Atoifi Adventist Primary School (Ext Kafrum)</v>
      </c>
      <c r="B47" s="3602">
        <v>5</v>
      </c>
      <c r="C47" s="3603"/>
      <c r="D47" s="670">
        <f t="shared" si="12"/>
        <v>5</v>
      </c>
      <c r="E47" s="3637"/>
      <c r="F47" s="3638"/>
      <c r="G47" s="3600">
        <v>5</v>
      </c>
      <c r="H47" s="3600">
        <v>0</v>
      </c>
      <c r="I47" s="3600"/>
      <c r="J47" s="3600"/>
      <c r="K47" s="3604">
        <v>0</v>
      </c>
      <c r="L47" s="3603"/>
      <c r="M47" s="3604">
        <v>0</v>
      </c>
      <c r="N47" s="3603"/>
      <c r="O47" s="3604">
        <v>5</v>
      </c>
      <c r="P47" s="3603"/>
      <c r="Q47" s="3605">
        <v>5</v>
      </c>
      <c r="R47" s="3639"/>
      <c r="U47" s="1522">
        <f t="shared" si="11"/>
        <v>0</v>
      </c>
    </row>
    <row r="48" spans="1:21" s="207" customFormat="1" ht="24">
      <c r="A48" s="3413" t="str">
        <f>'General TPUM'!B48</f>
        <v>Babala Adventist Primary School (Ext Ligi)</v>
      </c>
      <c r="B48" s="3602">
        <v>7</v>
      </c>
      <c r="C48" s="3603"/>
      <c r="D48" s="670">
        <f t="shared" si="12"/>
        <v>7</v>
      </c>
      <c r="E48" s="3637"/>
      <c r="F48" s="3638"/>
      <c r="G48" s="3600">
        <v>7</v>
      </c>
      <c r="H48" s="3600">
        <v>0</v>
      </c>
      <c r="I48" s="3600"/>
      <c r="J48" s="3600"/>
      <c r="K48" s="3604">
        <v>2</v>
      </c>
      <c r="L48" s="3603"/>
      <c r="M48" s="3604">
        <v>0</v>
      </c>
      <c r="N48" s="3603"/>
      <c r="O48" s="3604">
        <v>7</v>
      </c>
      <c r="P48" s="3603"/>
      <c r="Q48" s="3605">
        <v>7</v>
      </c>
      <c r="R48" s="3639"/>
      <c r="U48" s="1522">
        <f t="shared" si="11"/>
        <v>0</v>
      </c>
    </row>
    <row r="49" spans="1:21" s="207" customFormat="1" ht="24">
      <c r="A49" s="3413" t="str">
        <f>'General TPUM'!B49</f>
        <v>Bareho Adventist Primary School</v>
      </c>
      <c r="B49" s="3602">
        <v>8</v>
      </c>
      <c r="C49" s="3603"/>
      <c r="D49" s="670">
        <f t="shared" si="12"/>
        <v>8</v>
      </c>
      <c r="E49" s="3637"/>
      <c r="F49" s="3638"/>
      <c r="G49" s="3600">
        <v>8</v>
      </c>
      <c r="H49" s="3600">
        <v>0</v>
      </c>
      <c r="I49" s="3600"/>
      <c r="J49" s="3600"/>
      <c r="K49" s="3604">
        <v>3</v>
      </c>
      <c r="L49" s="3603"/>
      <c r="M49" s="3604">
        <v>0</v>
      </c>
      <c r="N49" s="3603"/>
      <c r="O49" s="3604">
        <v>8</v>
      </c>
      <c r="P49" s="3603"/>
      <c r="Q49" s="3605">
        <v>8</v>
      </c>
      <c r="R49" s="3639"/>
      <c r="U49" s="1522">
        <f t="shared" si="11"/>
        <v>0</v>
      </c>
    </row>
    <row r="50" spans="1:21" s="207" customFormat="1" ht="24">
      <c r="A50" s="3413" t="str">
        <f>'General TPUM'!B50</f>
        <v>Batuna Adventist Primary School (Ext Ketoketo)</v>
      </c>
      <c r="B50" s="3602">
        <v>8</v>
      </c>
      <c r="C50" s="3603"/>
      <c r="D50" s="670">
        <f t="shared" si="12"/>
        <v>8</v>
      </c>
      <c r="E50" s="3637"/>
      <c r="F50" s="3638"/>
      <c r="G50" s="3600">
        <v>8</v>
      </c>
      <c r="H50" s="3600">
        <v>0</v>
      </c>
      <c r="I50" s="3600"/>
      <c r="J50" s="3600"/>
      <c r="K50" s="3604">
        <v>3</v>
      </c>
      <c r="L50" s="3603"/>
      <c r="M50" s="3604">
        <v>2</v>
      </c>
      <c r="N50" s="3603"/>
      <c r="O50" s="3604">
        <v>8</v>
      </c>
      <c r="P50" s="3603"/>
      <c r="Q50" s="3605">
        <v>8</v>
      </c>
      <c r="R50" s="3639"/>
      <c r="U50" s="1522">
        <f t="shared" si="11"/>
        <v>0</v>
      </c>
    </row>
    <row r="51" spans="1:21" s="1522" customFormat="1" ht="24">
      <c r="A51" s="3607" t="str">
        <f>'General TPUM'!B51</f>
        <v>Beka Beka Adventist Community High School</v>
      </c>
      <c r="B51" s="3608"/>
      <c r="C51" s="3613">
        <v>18</v>
      </c>
      <c r="D51" s="670">
        <f t="shared" si="12"/>
        <v>18</v>
      </c>
      <c r="E51" s="3610"/>
      <c r="F51" s="3611"/>
      <c r="G51" s="3600"/>
      <c r="H51" s="3600"/>
      <c r="I51" s="3600">
        <v>18</v>
      </c>
      <c r="J51" s="3600">
        <v>0</v>
      </c>
      <c r="K51" s="3612"/>
      <c r="L51" s="3613">
        <v>3</v>
      </c>
      <c r="M51" s="3612"/>
      <c r="N51" s="3613">
        <v>5</v>
      </c>
      <c r="O51" s="3612"/>
      <c r="P51" s="3613">
        <v>18</v>
      </c>
      <c r="Q51" s="3614"/>
      <c r="R51" s="3615">
        <v>18</v>
      </c>
      <c r="S51" s="1529"/>
      <c r="T51" s="207"/>
      <c r="U51" s="1522">
        <f t="shared" si="11"/>
        <v>0</v>
      </c>
    </row>
    <row r="52" spans="1:21" s="1522" customFormat="1" ht="15.75">
      <c r="A52" s="3607" t="str">
        <f>'General TPUM'!B52</f>
        <v>Betikama Adventist College</v>
      </c>
      <c r="B52" s="3608"/>
      <c r="C52" s="3613">
        <v>29</v>
      </c>
      <c r="D52" s="670">
        <f t="shared" si="12"/>
        <v>29</v>
      </c>
      <c r="E52" s="3610"/>
      <c r="F52" s="3611">
        <v>12</v>
      </c>
      <c r="G52" s="3600"/>
      <c r="H52" s="3600"/>
      <c r="I52" s="3600">
        <v>29</v>
      </c>
      <c r="J52" s="3600"/>
      <c r="K52" s="3612"/>
      <c r="L52" s="3613">
        <v>16</v>
      </c>
      <c r="M52" s="3612"/>
      <c r="N52" s="3613">
        <v>9</v>
      </c>
      <c r="O52" s="3612"/>
      <c r="P52" s="3613">
        <v>29</v>
      </c>
      <c r="Q52" s="3614"/>
      <c r="R52" s="3615">
        <v>29</v>
      </c>
      <c r="S52" s="1529"/>
      <c r="T52" s="207"/>
      <c r="U52" s="1522">
        <f t="shared" si="11"/>
        <v>0</v>
      </c>
    </row>
    <row r="53" spans="1:21" s="1528" customFormat="1" ht="15.75">
      <c r="A53" s="3616" t="str">
        <f>'General TPUM'!B53</f>
        <v>Bili Adventist Primary School</v>
      </c>
      <c r="B53" s="3617">
        <v>4</v>
      </c>
      <c r="C53" s="3609"/>
      <c r="D53" s="670">
        <f t="shared" si="12"/>
        <v>4</v>
      </c>
      <c r="E53" s="3621"/>
      <c r="F53" s="3622"/>
      <c r="G53" s="3600">
        <v>4</v>
      </c>
      <c r="H53" s="3600">
        <v>0</v>
      </c>
      <c r="I53" s="3600"/>
      <c r="J53" s="3600"/>
      <c r="K53" s="3618">
        <v>2</v>
      </c>
      <c r="L53" s="3609"/>
      <c r="M53" s="3618">
        <v>0</v>
      </c>
      <c r="N53" s="3609"/>
      <c r="O53" s="3618">
        <v>4</v>
      </c>
      <c r="P53" s="3609"/>
      <c r="Q53" s="3619">
        <v>4</v>
      </c>
      <c r="R53" s="3623"/>
      <c r="T53" s="207"/>
      <c r="U53" s="1522">
        <f t="shared" si="11"/>
        <v>0</v>
      </c>
    </row>
    <row r="54" spans="1:21" s="1528" customFormat="1" ht="24">
      <c r="A54" s="3616" t="str">
        <f>'General TPUM'!B54</f>
        <v>Boboe Adventist Primary School</v>
      </c>
      <c r="B54" s="3617">
        <v>4</v>
      </c>
      <c r="C54" s="3609"/>
      <c r="D54" s="670">
        <f t="shared" si="12"/>
        <v>4</v>
      </c>
      <c r="E54" s="3621"/>
      <c r="F54" s="3622"/>
      <c r="G54" s="3600">
        <v>4</v>
      </c>
      <c r="H54" s="3600">
        <v>0</v>
      </c>
      <c r="I54" s="3600"/>
      <c r="J54" s="3600"/>
      <c r="K54" s="3618">
        <v>2</v>
      </c>
      <c r="L54" s="3609"/>
      <c r="M54" s="3618">
        <v>0</v>
      </c>
      <c r="N54" s="3609"/>
      <c r="O54" s="3618">
        <v>4</v>
      </c>
      <c r="P54" s="3609"/>
      <c r="Q54" s="3619">
        <v>4</v>
      </c>
      <c r="R54" s="3623"/>
      <c r="T54" s="207"/>
      <c r="U54" s="1522">
        <f t="shared" si="11"/>
        <v>0</v>
      </c>
    </row>
    <row r="55" spans="1:21" s="1528" customFormat="1" ht="24">
      <c r="A55" s="3616" t="str">
        <f>'General TPUM'!B55</f>
        <v>Buinitusu Adventist Primary School</v>
      </c>
      <c r="B55" s="3617">
        <v>3</v>
      </c>
      <c r="C55" s="3609"/>
      <c r="D55" s="670">
        <f t="shared" si="12"/>
        <v>3</v>
      </c>
      <c r="E55" s="3621"/>
      <c r="F55" s="3622"/>
      <c r="G55" s="3600">
        <v>3</v>
      </c>
      <c r="H55" s="3600">
        <v>0</v>
      </c>
      <c r="I55" s="3600"/>
      <c r="J55" s="3600"/>
      <c r="K55" s="3618">
        <v>0</v>
      </c>
      <c r="L55" s="3609"/>
      <c r="M55" s="3618">
        <v>0</v>
      </c>
      <c r="N55" s="3609"/>
      <c r="O55" s="3618">
        <v>3</v>
      </c>
      <c r="P55" s="3609"/>
      <c r="Q55" s="3619">
        <v>3</v>
      </c>
      <c r="R55" s="3623"/>
      <c r="T55" s="207"/>
      <c r="U55" s="1522">
        <f t="shared" si="11"/>
        <v>0</v>
      </c>
    </row>
    <row r="56" spans="1:21" s="1528" customFormat="1" ht="24">
      <c r="A56" s="3616" t="str">
        <f>'General TPUM'!B56</f>
        <v>Bulungali Adventist Primary School</v>
      </c>
      <c r="B56" s="3617">
        <v>7</v>
      </c>
      <c r="C56" s="3609"/>
      <c r="D56" s="670">
        <f t="shared" si="12"/>
        <v>7</v>
      </c>
      <c r="E56" s="3621"/>
      <c r="F56" s="3622"/>
      <c r="G56" s="3600">
        <v>7</v>
      </c>
      <c r="H56" s="3600">
        <v>0</v>
      </c>
      <c r="I56" s="3600"/>
      <c r="J56" s="3600"/>
      <c r="K56" s="3618">
        <v>3</v>
      </c>
      <c r="L56" s="3609"/>
      <c r="M56" s="3618">
        <v>0</v>
      </c>
      <c r="N56" s="3609"/>
      <c r="O56" s="3618">
        <v>7</v>
      </c>
      <c r="P56" s="3609"/>
      <c r="Q56" s="3619">
        <v>7</v>
      </c>
      <c r="R56" s="3623"/>
      <c r="T56" s="207"/>
      <c r="U56" s="1522">
        <f t="shared" si="11"/>
        <v>0</v>
      </c>
    </row>
    <row r="57" spans="1:21" s="1528" customFormat="1" ht="15.75">
      <c r="A57" s="3616" t="str">
        <f>'General TPUM'!B57</f>
        <v>Buri Adventist Primary School</v>
      </c>
      <c r="B57" s="3617">
        <v>7</v>
      </c>
      <c r="C57" s="3609"/>
      <c r="D57" s="670">
        <f t="shared" si="12"/>
        <v>7</v>
      </c>
      <c r="E57" s="3621"/>
      <c r="F57" s="3622"/>
      <c r="G57" s="3600">
        <v>7</v>
      </c>
      <c r="H57" s="3600">
        <v>0</v>
      </c>
      <c r="I57" s="3600"/>
      <c r="J57" s="3600"/>
      <c r="K57" s="3618">
        <v>3</v>
      </c>
      <c r="L57" s="3609"/>
      <c r="M57" s="3618">
        <v>0</v>
      </c>
      <c r="N57" s="3609"/>
      <c r="O57" s="3618">
        <v>7</v>
      </c>
      <c r="P57" s="3609"/>
      <c r="Q57" s="3619">
        <v>7</v>
      </c>
      <c r="R57" s="3623"/>
      <c r="T57" s="207"/>
      <c r="U57" s="1522">
        <f t="shared" si="11"/>
        <v>0</v>
      </c>
    </row>
    <row r="58" spans="1:21" s="1528" customFormat="1" ht="24">
      <c r="A58" s="3616" t="str">
        <f>'General TPUM'!B58</f>
        <v>Burns Creek Adventist Community High School</v>
      </c>
      <c r="B58" s="3617">
        <v>17</v>
      </c>
      <c r="C58" s="3609">
        <v>26</v>
      </c>
      <c r="D58" s="670">
        <f t="shared" si="12"/>
        <v>43</v>
      </c>
      <c r="E58" s="3621"/>
      <c r="F58" s="3622"/>
      <c r="G58" s="3600">
        <v>17</v>
      </c>
      <c r="H58" s="3600">
        <v>0</v>
      </c>
      <c r="I58" s="3600">
        <v>26</v>
      </c>
      <c r="J58" s="3600">
        <v>0</v>
      </c>
      <c r="K58" s="3618">
        <v>6</v>
      </c>
      <c r="L58" s="3609">
        <v>9</v>
      </c>
      <c r="M58" s="3618">
        <v>2</v>
      </c>
      <c r="N58" s="3609">
        <v>16</v>
      </c>
      <c r="O58" s="3618">
        <v>17</v>
      </c>
      <c r="P58" s="3609">
        <v>22</v>
      </c>
      <c r="Q58" s="3619">
        <v>17</v>
      </c>
      <c r="R58" s="3623">
        <v>22</v>
      </c>
      <c r="T58" s="207"/>
      <c r="U58" s="1522">
        <f t="shared" si="11"/>
        <v>0</v>
      </c>
    </row>
    <row r="59" spans="1:21" s="1528" customFormat="1" ht="24">
      <c r="A59" s="3616" t="str">
        <f>'General TPUM'!B59</f>
        <v>Buruku Adventist Community High School</v>
      </c>
      <c r="B59" s="3617">
        <v>7</v>
      </c>
      <c r="C59" s="3609">
        <v>11</v>
      </c>
      <c r="D59" s="670">
        <f t="shared" si="12"/>
        <v>18</v>
      </c>
      <c r="E59" s="3621"/>
      <c r="F59" s="3622"/>
      <c r="G59" s="3600">
        <v>7</v>
      </c>
      <c r="H59" s="3600"/>
      <c r="I59" s="3600">
        <v>11</v>
      </c>
      <c r="J59" s="3600"/>
      <c r="K59" s="3618">
        <v>2</v>
      </c>
      <c r="L59" s="3609">
        <v>2</v>
      </c>
      <c r="M59" s="3618">
        <v>2</v>
      </c>
      <c r="N59" s="3609">
        <v>5</v>
      </c>
      <c r="O59" s="3618">
        <v>7</v>
      </c>
      <c r="P59" s="3609">
        <v>11</v>
      </c>
      <c r="Q59" s="3619">
        <v>7</v>
      </c>
      <c r="R59" s="3623">
        <v>11</v>
      </c>
      <c r="T59" s="207"/>
      <c r="U59" s="1522">
        <f t="shared" si="11"/>
        <v>0</v>
      </c>
    </row>
    <row r="60" spans="1:21" s="1528" customFormat="1" ht="24">
      <c r="A60" s="3616" t="str">
        <f>'General TPUM'!B60</f>
        <v>Ghatere Adventist Primary School</v>
      </c>
      <c r="B60" s="3617">
        <v>3</v>
      </c>
      <c r="C60" s="3609"/>
      <c r="D60" s="670">
        <f t="shared" si="12"/>
        <v>3</v>
      </c>
      <c r="E60" s="3621"/>
      <c r="F60" s="3622"/>
      <c r="G60" s="3600">
        <v>3</v>
      </c>
      <c r="H60" s="3600">
        <v>0</v>
      </c>
      <c r="I60" s="3600"/>
      <c r="J60" s="3600"/>
      <c r="K60" s="3618">
        <v>0</v>
      </c>
      <c r="L60" s="3609"/>
      <c r="M60" s="3618">
        <v>0</v>
      </c>
      <c r="N60" s="3609"/>
      <c r="O60" s="3618">
        <v>3</v>
      </c>
      <c r="P60" s="3609"/>
      <c r="Q60" s="3619">
        <v>3</v>
      </c>
      <c r="R60" s="3623"/>
      <c r="T60" s="207"/>
      <c r="U60" s="1522">
        <f t="shared" si="11"/>
        <v>0</v>
      </c>
    </row>
    <row r="61" spans="1:21" s="1528" customFormat="1" ht="24">
      <c r="A61" s="3616" t="s">
        <v>760</v>
      </c>
      <c r="B61" s="3617">
        <v>10</v>
      </c>
      <c r="C61" s="3609">
        <v>5</v>
      </c>
      <c r="D61" s="670">
        <f t="shared" si="12"/>
        <v>15</v>
      </c>
      <c r="E61" s="3621"/>
      <c r="F61" s="3622"/>
      <c r="G61" s="3600">
        <v>10</v>
      </c>
      <c r="H61" s="3600">
        <v>0</v>
      </c>
      <c r="I61" s="3600">
        <v>5</v>
      </c>
      <c r="J61" s="3600">
        <v>0</v>
      </c>
      <c r="K61" s="3618">
        <v>1</v>
      </c>
      <c r="L61" s="3609">
        <v>0</v>
      </c>
      <c r="M61" s="3618">
        <v>0</v>
      </c>
      <c r="N61" s="3609">
        <v>2</v>
      </c>
      <c r="O61" s="3618">
        <v>10</v>
      </c>
      <c r="P61" s="3609">
        <v>5</v>
      </c>
      <c r="Q61" s="3619">
        <v>10</v>
      </c>
      <c r="R61" s="3623">
        <v>5</v>
      </c>
      <c r="T61" s="207"/>
      <c r="U61" s="1522">
        <f t="shared" si="11"/>
        <v>0</v>
      </c>
    </row>
    <row r="62" spans="1:21" s="1528" customFormat="1" ht="24">
      <c r="A62" s="3616" t="str">
        <f>'General TPUM'!B62</f>
        <v>Gwaunasu Adventist Community High School</v>
      </c>
      <c r="B62" s="3617">
        <v>8</v>
      </c>
      <c r="C62" s="3609">
        <v>10</v>
      </c>
      <c r="D62" s="670">
        <f t="shared" si="12"/>
        <v>18</v>
      </c>
      <c r="E62" s="3621"/>
      <c r="F62" s="3622"/>
      <c r="G62" s="3600">
        <v>8</v>
      </c>
      <c r="H62" s="3600"/>
      <c r="I62" s="3600">
        <v>10</v>
      </c>
      <c r="J62" s="3600"/>
      <c r="K62" s="3618">
        <v>3</v>
      </c>
      <c r="L62" s="3609">
        <v>1</v>
      </c>
      <c r="M62" s="3618">
        <v>1</v>
      </c>
      <c r="N62" s="3609">
        <v>1</v>
      </c>
      <c r="O62" s="3618">
        <v>8</v>
      </c>
      <c r="P62" s="3609">
        <v>10</v>
      </c>
      <c r="Q62" s="3619">
        <v>8</v>
      </c>
      <c r="R62" s="3623">
        <v>10</v>
      </c>
      <c r="T62" s="207"/>
      <c r="U62" s="1522">
        <f t="shared" si="11"/>
        <v>0</v>
      </c>
    </row>
    <row r="63" spans="1:21" s="1528" customFormat="1" ht="24">
      <c r="A63" s="3616" t="str">
        <f>'General TPUM'!B63</f>
        <v>Haiparia Adventist Primary School</v>
      </c>
      <c r="B63" s="3617">
        <v>4</v>
      </c>
      <c r="C63" s="3609"/>
      <c r="D63" s="670">
        <f t="shared" si="12"/>
        <v>4</v>
      </c>
      <c r="E63" s="3621"/>
      <c r="F63" s="3622"/>
      <c r="G63" s="3600">
        <v>4</v>
      </c>
      <c r="H63" s="3600">
        <v>0</v>
      </c>
      <c r="I63" s="3600"/>
      <c r="J63" s="3600"/>
      <c r="K63" s="3618">
        <v>2</v>
      </c>
      <c r="L63" s="3609"/>
      <c r="M63" s="3618">
        <v>0</v>
      </c>
      <c r="N63" s="3609"/>
      <c r="O63" s="3618">
        <v>4</v>
      </c>
      <c r="P63" s="3609"/>
      <c r="Q63" s="3619">
        <v>4</v>
      </c>
      <c r="R63" s="3623"/>
      <c r="T63" s="207"/>
      <c r="U63" s="1522">
        <f t="shared" si="11"/>
        <v>0</v>
      </c>
    </row>
    <row r="64" spans="1:21" s="1528" customFormat="1" ht="24">
      <c r="A64" s="3616" t="str">
        <f>'General TPUM'!B64</f>
        <v>Hinakole Adventist Primary School</v>
      </c>
      <c r="B64" s="3617">
        <v>6</v>
      </c>
      <c r="C64" s="3609"/>
      <c r="D64" s="670">
        <f t="shared" si="12"/>
        <v>6</v>
      </c>
      <c r="E64" s="3621"/>
      <c r="F64" s="3622"/>
      <c r="G64" s="3600">
        <v>6</v>
      </c>
      <c r="H64" s="3600">
        <v>0</v>
      </c>
      <c r="I64" s="3600"/>
      <c r="J64" s="3600"/>
      <c r="K64" s="3618">
        <v>4</v>
      </c>
      <c r="L64" s="3609"/>
      <c r="M64" s="3618">
        <v>0</v>
      </c>
      <c r="N64" s="3609"/>
      <c r="O64" s="3618">
        <v>6</v>
      </c>
      <c r="P64" s="3609"/>
      <c r="Q64" s="3619">
        <v>6</v>
      </c>
      <c r="R64" s="3623"/>
      <c r="T64" s="207"/>
      <c r="U64" s="1522">
        <f t="shared" si="11"/>
        <v>0</v>
      </c>
    </row>
    <row r="65" spans="1:21" s="1528" customFormat="1" ht="24">
      <c r="A65" s="3616" t="str">
        <f>'General TPUM'!B65</f>
        <v>Horohana Adventist Primary School</v>
      </c>
      <c r="B65" s="3617">
        <v>5</v>
      </c>
      <c r="C65" s="3609"/>
      <c r="D65" s="670">
        <f t="shared" si="12"/>
        <v>5</v>
      </c>
      <c r="E65" s="3621"/>
      <c r="F65" s="3622"/>
      <c r="G65" s="3600">
        <v>5</v>
      </c>
      <c r="H65" s="3600">
        <v>0</v>
      </c>
      <c r="I65" s="3600"/>
      <c r="J65" s="3600"/>
      <c r="K65" s="3618">
        <v>3</v>
      </c>
      <c r="L65" s="3609"/>
      <c r="M65" s="3618">
        <v>0</v>
      </c>
      <c r="N65" s="3609"/>
      <c r="O65" s="3618">
        <v>5</v>
      </c>
      <c r="P65" s="3609"/>
      <c r="Q65" s="3619">
        <v>5</v>
      </c>
      <c r="R65" s="3623"/>
      <c r="T65" s="207"/>
      <c r="U65" s="1522">
        <f t="shared" si="11"/>
        <v>0</v>
      </c>
    </row>
    <row r="66" spans="1:21" s="1528" customFormat="1" ht="24">
      <c r="A66" s="3616" t="str">
        <f>'General TPUM'!B66</f>
        <v>Hovi Adventist Primary School (Ext Kupikolo)</v>
      </c>
      <c r="B66" s="3617">
        <v>7</v>
      </c>
      <c r="C66" s="3609">
        <v>5</v>
      </c>
      <c r="D66" s="670">
        <f t="shared" si="12"/>
        <v>12</v>
      </c>
      <c r="E66" s="3621"/>
      <c r="F66" s="3622"/>
      <c r="G66" s="3600">
        <v>7</v>
      </c>
      <c r="H66" s="3600">
        <v>0</v>
      </c>
      <c r="I66" s="3600">
        <v>5</v>
      </c>
      <c r="J66" s="3600">
        <v>0</v>
      </c>
      <c r="K66" s="3618">
        <v>0</v>
      </c>
      <c r="L66" s="3609">
        <v>0</v>
      </c>
      <c r="M66" s="3618">
        <v>1</v>
      </c>
      <c r="N66" s="3609">
        <v>1</v>
      </c>
      <c r="O66" s="3618">
        <v>7</v>
      </c>
      <c r="P66" s="3609">
        <v>5</v>
      </c>
      <c r="Q66" s="3619">
        <v>7</v>
      </c>
      <c r="R66" s="3623">
        <v>5</v>
      </c>
      <c r="T66" s="207"/>
      <c r="U66" s="1522">
        <f t="shared" si="11"/>
        <v>0</v>
      </c>
    </row>
    <row r="67" spans="1:21" s="1528" customFormat="1" ht="15.75">
      <c r="A67" s="3616" t="str">
        <f>'General TPUM'!B67</f>
        <v>Imbo Adventist Primary School</v>
      </c>
      <c r="B67" s="3617">
        <v>8</v>
      </c>
      <c r="C67" s="3609">
        <v>5</v>
      </c>
      <c r="D67" s="670">
        <f t="shared" si="12"/>
        <v>13</v>
      </c>
      <c r="E67" s="3621"/>
      <c r="F67" s="3622"/>
      <c r="G67" s="3600">
        <v>8</v>
      </c>
      <c r="H67" s="3600">
        <v>0</v>
      </c>
      <c r="I67" s="3600">
        <v>5</v>
      </c>
      <c r="J67" s="3600">
        <v>0</v>
      </c>
      <c r="K67" s="3618">
        <v>0</v>
      </c>
      <c r="L67" s="3609">
        <v>0</v>
      </c>
      <c r="M67" s="3618">
        <v>0</v>
      </c>
      <c r="N67" s="3609">
        <v>0</v>
      </c>
      <c r="O67" s="3618">
        <v>8</v>
      </c>
      <c r="P67" s="3609">
        <v>5</v>
      </c>
      <c r="Q67" s="3619">
        <v>8</v>
      </c>
      <c r="R67" s="3623">
        <v>5</v>
      </c>
      <c r="T67" s="207"/>
      <c r="U67" s="1522">
        <f t="shared" si="11"/>
        <v>0</v>
      </c>
    </row>
    <row r="68" spans="1:21" s="1528" customFormat="1" ht="15.75">
      <c r="A68" s="3616" t="str">
        <f>'General TPUM'!B68</f>
        <v>Iriri Adventist Primary School</v>
      </c>
      <c r="B68" s="3617">
        <v>5</v>
      </c>
      <c r="C68" s="3609"/>
      <c r="D68" s="670">
        <f t="shared" si="12"/>
        <v>5</v>
      </c>
      <c r="E68" s="3621"/>
      <c r="F68" s="3622"/>
      <c r="G68" s="3600">
        <v>5</v>
      </c>
      <c r="H68" s="3600">
        <v>0</v>
      </c>
      <c r="I68" s="3600"/>
      <c r="J68" s="3600"/>
      <c r="K68" s="3618">
        <v>4</v>
      </c>
      <c r="L68" s="3609"/>
      <c r="M68" s="3618">
        <v>0</v>
      </c>
      <c r="N68" s="3609"/>
      <c r="O68" s="3618">
        <v>5</v>
      </c>
      <c r="P68" s="3609"/>
      <c r="Q68" s="3619">
        <v>5</v>
      </c>
      <c r="R68" s="3623"/>
      <c r="T68" s="207"/>
      <c r="U68" s="1522">
        <f t="shared" si="11"/>
        <v>0</v>
      </c>
    </row>
    <row r="69" spans="1:21" s="1528" customFormat="1" ht="24">
      <c r="A69" s="3616" t="str">
        <f>'General TPUM'!B69</f>
        <v>Jack Harbour Adventist Primary School</v>
      </c>
      <c r="B69" s="3617">
        <v>4</v>
      </c>
      <c r="C69" s="3609"/>
      <c r="D69" s="670">
        <f t="shared" si="12"/>
        <v>4</v>
      </c>
      <c r="E69" s="3621"/>
      <c r="F69" s="3622"/>
      <c r="G69" s="3600">
        <v>4</v>
      </c>
      <c r="H69" s="3600">
        <v>0</v>
      </c>
      <c r="I69" s="3600"/>
      <c r="J69" s="3600"/>
      <c r="K69" s="3618">
        <v>3</v>
      </c>
      <c r="L69" s="3609"/>
      <c r="M69" s="3618">
        <v>0</v>
      </c>
      <c r="N69" s="3609"/>
      <c r="O69" s="3618">
        <v>3</v>
      </c>
      <c r="P69" s="3609"/>
      <c r="Q69" s="3619">
        <v>3</v>
      </c>
      <c r="R69" s="3623"/>
      <c r="T69" s="207"/>
      <c r="U69" s="1522">
        <f t="shared" si="11"/>
        <v>0</v>
      </c>
    </row>
    <row r="70" spans="1:21" s="1528" customFormat="1" ht="15.75">
      <c r="A70" s="3616" t="str">
        <f>'General TPUM'!B70</f>
        <v>Jare Adventist Primary School</v>
      </c>
      <c r="B70" s="3617">
        <v>3</v>
      </c>
      <c r="C70" s="3609"/>
      <c r="D70" s="670">
        <f t="shared" si="12"/>
        <v>3</v>
      </c>
      <c r="E70" s="3621"/>
      <c r="F70" s="3622"/>
      <c r="G70" s="3600">
        <v>3</v>
      </c>
      <c r="H70" s="3600">
        <v>0</v>
      </c>
      <c r="I70" s="3600"/>
      <c r="J70" s="3600"/>
      <c r="K70" s="3618">
        <v>2</v>
      </c>
      <c r="L70" s="3609"/>
      <c r="M70" s="3618">
        <v>0</v>
      </c>
      <c r="N70" s="3609"/>
      <c r="O70" s="3618">
        <v>3</v>
      </c>
      <c r="P70" s="3609"/>
      <c r="Q70" s="3619">
        <v>3</v>
      </c>
      <c r="R70" s="3623"/>
      <c r="T70" s="207"/>
      <c r="U70" s="1522">
        <f t="shared" si="11"/>
        <v>0</v>
      </c>
    </row>
    <row r="71" spans="1:21" s="1528" customFormat="1" ht="15.75">
      <c r="A71" s="3616" t="str">
        <f>'General TPUM'!B71</f>
        <v>Jella Adventist Primary School</v>
      </c>
      <c r="B71" s="3617">
        <v>5</v>
      </c>
      <c r="C71" s="3609"/>
      <c r="D71" s="670">
        <f t="shared" si="12"/>
        <v>5</v>
      </c>
      <c r="E71" s="3621"/>
      <c r="F71" s="3622"/>
      <c r="G71" s="3600">
        <v>5</v>
      </c>
      <c r="H71" s="3600">
        <v>0</v>
      </c>
      <c r="I71" s="3600"/>
      <c r="J71" s="3600"/>
      <c r="K71" s="3618">
        <v>5</v>
      </c>
      <c r="L71" s="3609"/>
      <c r="M71" s="3618">
        <v>0</v>
      </c>
      <c r="N71" s="3609"/>
      <c r="O71" s="3618">
        <v>5</v>
      </c>
      <c r="P71" s="3609"/>
      <c r="Q71" s="3619">
        <v>5</v>
      </c>
      <c r="R71" s="3623"/>
      <c r="T71" s="207"/>
      <c r="U71" s="1522">
        <f t="shared" si="11"/>
        <v>0</v>
      </c>
    </row>
    <row r="72" spans="1:21" s="1528" customFormat="1" ht="18" customHeight="1">
      <c r="A72" s="3616" t="str">
        <f>'General TPUM'!B72</f>
        <v>Jones  Adventist Primary School</v>
      </c>
      <c r="B72" s="3617">
        <v>4</v>
      </c>
      <c r="C72" s="3609"/>
      <c r="D72" s="670">
        <f t="shared" si="12"/>
        <v>4</v>
      </c>
      <c r="E72" s="3641">
        <v>0</v>
      </c>
      <c r="F72" s="3641"/>
      <c r="G72" s="3641">
        <v>4</v>
      </c>
      <c r="H72" s="3641">
        <v>0</v>
      </c>
      <c r="I72" s="3641"/>
      <c r="J72" s="3641"/>
      <c r="K72" s="3641">
        <v>1</v>
      </c>
      <c r="L72" s="3641"/>
      <c r="M72" s="3641">
        <v>0</v>
      </c>
      <c r="N72" s="3641"/>
      <c r="O72" s="3641">
        <v>4</v>
      </c>
      <c r="P72" s="3641"/>
      <c r="Q72" s="3641">
        <v>4</v>
      </c>
      <c r="R72" s="3642"/>
      <c r="T72" s="207"/>
      <c r="U72" s="1522">
        <f t="shared" si="11"/>
        <v>0</v>
      </c>
    </row>
    <row r="73" spans="1:21" s="1522" customFormat="1" ht="30" customHeight="1">
      <c r="A73" s="3616" t="str">
        <f>'General TPUM'!B73</f>
        <v>Jones Adventist College</v>
      </c>
      <c r="B73" s="3617"/>
      <c r="C73" s="3609">
        <v>22</v>
      </c>
      <c r="D73" s="670">
        <f t="shared" si="12"/>
        <v>22</v>
      </c>
      <c r="E73" s="3641"/>
      <c r="F73" s="3641">
        <v>3</v>
      </c>
      <c r="G73" s="3641"/>
      <c r="H73" s="3641"/>
      <c r="I73" s="3641">
        <v>22</v>
      </c>
      <c r="J73" s="3641">
        <v>0</v>
      </c>
      <c r="K73" s="3641"/>
      <c r="L73" s="3641">
        <v>11</v>
      </c>
      <c r="M73" s="3641"/>
      <c r="N73" s="3641">
        <v>13</v>
      </c>
      <c r="O73" s="3641"/>
      <c r="P73" s="3641">
        <v>22</v>
      </c>
      <c r="Q73" s="3641"/>
      <c r="R73" s="3642">
        <v>22</v>
      </c>
      <c r="S73" s="1529"/>
      <c r="T73" s="207"/>
      <c r="U73" s="1522">
        <f t="shared" si="11"/>
        <v>0</v>
      </c>
    </row>
    <row r="74" spans="1:21" s="1528" customFormat="1" ht="24">
      <c r="A74" s="3616" t="str">
        <f>'General TPUM'!B74</f>
        <v>Kafolulae Adventist Primary School</v>
      </c>
      <c r="B74" s="3617">
        <v>5</v>
      </c>
      <c r="C74" s="3609"/>
      <c r="D74" s="670">
        <f t="shared" si="12"/>
        <v>5</v>
      </c>
      <c r="E74" s="3621"/>
      <c r="F74" s="3622"/>
      <c r="G74" s="3600">
        <v>5</v>
      </c>
      <c r="H74" s="3600">
        <v>0</v>
      </c>
      <c r="I74" s="3600"/>
      <c r="J74" s="3600"/>
      <c r="K74" s="3618">
        <v>4</v>
      </c>
      <c r="L74" s="3609"/>
      <c r="M74" s="3618">
        <v>0</v>
      </c>
      <c r="N74" s="3609"/>
      <c r="O74" s="3618">
        <v>5</v>
      </c>
      <c r="P74" s="3609"/>
      <c r="Q74" s="3619">
        <v>5</v>
      </c>
      <c r="R74" s="3623"/>
      <c r="T74" s="207"/>
      <c r="U74" s="1522">
        <f t="shared" si="11"/>
        <v>0</v>
      </c>
    </row>
    <row r="75" spans="1:21" s="1528" customFormat="1" ht="24">
      <c r="A75" s="3616" t="str">
        <f>'General TPUM'!B75</f>
        <v>Katurasele Adventist Primary School (Ext Tunoe)</v>
      </c>
      <c r="B75" s="3617">
        <v>5</v>
      </c>
      <c r="C75" s="3609"/>
      <c r="D75" s="670">
        <f t="shared" si="12"/>
        <v>5</v>
      </c>
      <c r="E75" s="3621"/>
      <c r="F75" s="3622"/>
      <c r="G75" s="3600">
        <v>5</v>
      </c>
      <c r="H75" s="3600">
        <v>0</v>
      </c>
      <c r="I75" s="3600"/>
      <c r="J75" s="3600"/>
      <c r="K75" s="3618">
        <v>1</v>
      </c>
      <c r="L75" s="3609"/>
      <c r="M75" s="3618">
        <v>0</v>
      </c>
      <c r="N75" s="3609"/>
      <c r="O75" s="3618">
        <v>5</v>
      </c>
      <c r="P75" s="3609"/>
      <c r="Q75" s="3619">
        <v>5</v>
      </c>
      <c r="R75" s="3623"/>
      <c r="T75" s="207"/>
      <c r="U75" s="1522">
        <f t="shared" si="11"/>
        <v>0</v>
      </c>
    </row>
    <row r="76" spans="1:21" s="1528" customFormat="1" ht="15.75">
      <c r="A76" s="3616" t="str">
        <f>'General TPUM'!B76</f>
        <v>Kaza Adventist Primary School</v>
      </c>
      <c r="B76" s="3617">
        <v>4</v>
      </c>
      <c r="C76" s="3609"/>
      <c r="D76" s="670">
        <f t="shared" si="12"/>
        <v>4</v>
      </c>
      <c r="E76" s="3621"/>
      <c r="F76" s="3622"/>
      <c r="G76" s="3600">
        <v>4</v>
      </c>
      <c r="H76" s="3600">
        <v>0</v>
      </c>
      <c r="I76" s="3600"/>
      <c r="J76" s="3600"/>
      <c r="K76" s="3618">
        <v>3</v>
      </c>
      <c r="L76" s="3609"/>
      <c r="M76" s="3618">
        <v>0</v>
      </c>
      <c r="N76" s="3609"/>
      <c r="O76" s="3618">
        <v>4</v>
      </c>
      <c r="P76" s="3609"/>
      <c r="Q76" s="3619">
        <v>4</v>
      </c>
      <c r="R76" s="3623"/>
      <c r="T76" s="207"/>
      <c r="U76" s="1522">
        <f t="shared" si="11"/>
        <v>0</v>
      </c>
    </row>
    <row r="77" spans="1:21" s="1528" customFormat="1" ht="24">
      <c r="A77" s="3616" t="str">
        <f>'General TPUM'!B77</f>
        <v>Kokete Adventist Primary School (2 Ext Jugha, Tandove)</v>
      </c>
      <c r="B77" s="3617">
        <v>8</v>
      </c>
      <c r="C77" s="3609"/>
      <c r="D77" s="670">
        <f t="shared" si="12"/>
        <v>8</v>
      </c>
      <c r="E77" s="3621"/>
      <c r="F77" s="3622"/>
      <c r="G77" s="3600">
        <v>8</v>
      </c>
      <c r="H77" s="3600">
        <v>0</v>
      </c>
      <c r="I77" s="3600"/>
      <c r="J77" s="3600"/>
      <c r="K77" s="3618">
        <v>4</v>
      </c>
      <c r="L77" s="3609"/>
      <c r="M77" s="3618">
        <v>0</v>
      </c>
      <c r="N77" s="3609"/>
      <c r="O77" s="3618">
        <v>4</v>
      </c>
      <c r="P77" s="3609"/>
      <c r="Q77" s="3619">
        <v>4</v>
      </c>
      <c r="R77" s="3623"/>
      <c r="T77" s="207"/>
      <c r="U77" s="1522">
        <f t="shared" si="11"/>
        <v>0</v>
      </c>
    </row>
    <row r="78" spans="1:21" s="207" customFormat="1" ht="24">
      <c r="A78" s="3413" t="str">
        <f>'General TPUM'!B78</f>
        <v>Kopiu Adventist Community High School</v>
      </c>
      <c r="B78" s="3602">
        <v>7</v>
      </c>
      <c r="C78" s="3603">
        <v>11</v>
      </c>
      <c r="D78" s="670">
        <f t="shared" si="12"/>
        <v>18</v>
      </c>
      <c r="E78" s="3637">
        <v>0</v>
      </c>
      <c r="F78" s="3638">
        <v>0</v>
      </c>
      <c r="G78" s="2922">
        <v>7</v>
      </c>
      <c r="H78" s="2922">
        <v>0</v>
      </c>
      <c r="I78" s="2922">
        <v>11</v>
      </c>
      <c r="J78" s="2922">
        <v>0</v>
      </c>
      <c r="K78" s="3604">
        <v>4</v>
      </c>
      <c r="L78" s="3603">
        <v>1</v>
      </c>
      <c r="M78" s="3604">
        <v>1</v>
      </c>
      <c r="N78" s="3603">
        <v>3</v>
      </c>
      <c r="O78" s="3604">
        <v>7</v>
      </c>
      <c r="P78" s="3603">
        <v>11</v>
      </c>
      <c r="Q78" s="3605">
        <v>7</v>
      </c>
      <c r="R78" s="3639">
        <v>11</v>
      </c>
      <c r="U78" s="1522">
        <f t="shared" si="11"/>
        <v>0</v>
      </c>
    </row>
    <row r="79" spans="1:21" s="1522" customFormat="1" ht="24">
      <c r="A79" s="3607" t="str">
        <f>'General TPUM'!B79</f>
        <v>Kukele Adventist Community High School</v>
      </c>
      <c r="B79" s="3608"/>
      <c r="C79" s="3613">
        <v>10</v>
      </c>
      <c r="D79" s="670">
        <f t="shared" si="12"/>
        <v>10</v>
      </c>
      <c r="E79" s="3610"/>
      <c r="F79" s="3611"/>
      <c r="G79" s="3600"/>
      <c r="H79" s="3600"/>
      <c r="I79" s="3600">
        <v>10</v>
      </c>
      <c r="J79" s="3600">
        <v>0</v>
      </c>
      <c r="K79" s="3612"/>
      <c r="L79" s="3613">
        <v>2</v>
      </c>
      <c r="M79" s="3612"/>
      <c r="N79" s="3613">
        <v>4</v>
      </c>
      <c r="O79" s="3612"/>
      <c r="P79" s="3613">
        <v>10</v>
      </c>
      <c r="Q79" s="3614"/>
      <c r="R79" s="3615">
        <v>10</v>
      </c>
      <c r="S79" s="1529"/>
      <c r="T79" s="207"/>
      <c r="U79" s="1522">
        <f t="shared" si="11"/>
        <v>0</v>
      </c>
    </row>
    <row r="80" spans="1:21" s="1826" customFormat="1" ht="15.75">
      <c r="A80" s="3643" t="str">
        <f>'General TPUM'!B80</f>
        <v>Kukudu Adventist College</v>
      </c>
      <c r="B80" s="3644"/>
      <c r="C80" s="3645">
        <v>24</v>
      </c>
      <c r="D80" s="670">
        <f t="shared" si="12"/>
        <v>24</v>
      </c>
      <c r="E80" s="3646">
        <v>0</v>
      </c>
      <c r="F80" s="3647">
        <v>13</v>
      </c>
      <c r="G80" s="2922"/>
      <c r="H80" s="2922"/>
      <c r="I80" s="2922">
        <v>24</v>
      </c>
      <c r="J80" s="2922">
        <v>0</v>
      </c>
      <c r="K80" s="3648"/>
      <c r="L80" s="3645">
        <v>10</v>
      </c>
      <c r="M80" s="3648"/>
      <c r="N80" s="3645">
        <v>13</v>
      </c>
      <c r="O80" s="3648"/>
      <c r="P80" s="3645">
        <v>25</v>
      </c>
      <c r="Q80" s="3649"/>
      <c r="R80" s="3650">
        <v>25</v>
      </c>
      <c r="S80" s="1825"/>
      <c r="T80" s="207"/>
      <c r="U80" s="1522">
        <f t="shared" si="11"/>
        <v>0</v>
      </c>
    </row>
    <row r="81" spans="1:21" s="1826" customFormat="1" ht="15.75">
      <c r="A81" s="3643" t="str">
        <f>'General TPUM'!B81</f>
        <v>Kukudu Adventist Primary School</v>
      </c>
      <c r="B81" s="3644">
        <v>8</v>
      </c>
      <c r="C81" s="3645"/>
      <c r="D81" s="670">
        <f t="shared" si="12"/>
        <v>8</v>
      </c>
      <c r="E81" s="3646"/>
      <c r="F81" s="3647"/>
      <c r="G81" s="2922">
        <v>8</v>
      </c>
      <c r="H81" s="2922">
        <v>0</v>
      </c>
      <c r="I81" s="2922"/>
      <c r="J81" s="2922"/>
      <c r="K81" s="3648">
        <v>6</v>
      </c>
      <c r="L81" s="3645"/>
      <c r="M81" s="3648">
        <v>0</v>
      </c>
      <c r="N81" s="3645"/>
      <c r="O81" s="3648">
        <v>8</v>
      </c>
      <c r="P81" s="3645"/>
      <c r="Q81" s="3649">
        <v>8</v>
      </c>
      <c r="R81" s="3650"/>
      <c r="S81" s="1825"/>
      <c r="T81" s="207"/>
      <c r="U81" s="1522">
        <f t="shared" si="11"/>
        <v>0</v>
      </c>
    </row>
    <row r="82" spans="1:21" s="207" customFormat="1" ht="24">
      <c r="A82" s="3413" t="str">
        <f>'General TPUM'!B82</f>
        <v>Kukum Adventist Community High School (Ext Ravulomata)</v>
      </c>
      <c r="B82" s="3602">
        <v>16</v>
      </c>
      <c r="C82" s="3603">
        <v>5</v>
      </c>
      <c r="D82" s="670">
        <f t="shared" si="12"/>
        <v>21</v>
      </c>
      <c r="E82" s="3637"/>
      <c r="F82" s="3638"/>
      <c r="G82" s="3600">
        <v>16</v>
      </c>
      <c r="H82" s="3600">
        <v>0</v>
      </c>
      <c r="I82" s="3600">
        <v>5</v>
      </c>
      <c r="J82" s="3600"/>
      <c r="K82" s="3604">
        <v>7</v>
      </c>
      <c r="L82" s="3603">
        <v>3</v>
      </c>
      <c r="M82" s="3604">
        <v>4</v>
      </c>
      <c r="N82" s="3603">
        <v>3</v>
      </c>
      <c r="O82" s="3604">
        <v>16</v>
      </c>
      <c r="P82" s="3603">
        <v>5</v>
      </c>
      <c r="Q82" s="3605">
        <v>16</v>
      </c>
      <c r="R82" s="3639">
        <v>5</v>
      </c>
      <c r="U82" s="1522">
        <f t="shared" si="11"/>
        <v>0</v>
      </c>
    </row>
    <row r="83" spans="1:21" s="207" customFormat="1" ht="24">
      <c r="A83" s="3413" t="str">
        <f>'General TPUM'!B83</f>
        <v>Kwailabesi Adventist Primary School</v>
      </c>
      <c r="B83" s="3602">
        <v>7</v>
      </c>
      <c r="C83" s="3603"/>
      <c r="D83" s="670">
        <f t="shared" si="12"/>
        <v>7</v>
      </c>
      <c r="E83" s="3637"/>
      <c r="F83" s="3638"/>
      <c r="G83" s="3600">
        <v>7</v>
      </c>
      <c r="H83" s="3600">
        <v>0</v>
      </c>
      <c r="I83" s="3600"/>
      <c r="J83" s="3600"/>
      <c r="K83" s="3604">
        <v>2</v>
      </c>
      <c r="L83" s="3603"/>
      <c r="M83" s="3604">
        <v>0</v>
      </c>
      <c r="N83" s="3603"/>
      <c r="O83" s="3604">
        <v>7</v>
      </c>
      <c r="P83" s="3603"/>
      <c r="Q83" s="3605">
        <v>7</v>
      </c>
      <c r="R83" s="3639"/>
      <c r="U83" s="1522">
        <f t="shared" si="11"/>
        <v>0</v>
      </c>
    </row>
    <row r="84" spans="1:21" s="207" customFormat="1" ht="24">
      <c r="A84" s="3413" t="str">
        <f>'General TPUM'!B84</f>
        <v>Kwarifau Adventist Primary School</v>
      </c>
      <c r="B84" s="3602">
        <v>4</v>
      </c>
      <c r="C84" s="3603"/>
      <c r="D84" s="670">
        <f t="shared" si="12"/>
        <v>4</v>
      </c>
      <c r="E84" s="3637"/>
      <c r="F84" s="3638"/>
      <c r="G84" s="3600">
        <v>3</v>
      </c>
      <c r="H84" s="3600">
        <v>1</v>
      </c>
      <c r="I84" s="3600"/>
      <c r="J84" s="3600"/>
      <c r="K84" s="3604">
        <v>1</v>
      </c>
      <c r="L84" s="3603"/>
      <c r="M84" s="3604">
        <v>1</v>
      </c>
      <c r="N84" s="3603"/>
      <c r="O84" s="3604">
        <v>4</v>
      </c>
      <c r="P84" s="3603"/>
      <c r="Q84" s="3605">
        <v>4</v>
      </c>
      <c r="R84" s="3639"/>
      <c r="U84" s="1522">
        <f t="shared" si="11"/>
        <v>0</v>
      </c>
    </row>
    <row r="85" spans="1:21" s="207" customFormat="1" ht="24">
      <c r="A85" s="3413" t="str">
        <f>'General TPUM'!B85</f>
        <v>Lokuru Adventist Primary School (Ext Baniata)</v>
      </c>
      <c r="B85" s="3602">
        <v>10</v>
      </c>
      <c r="C85" s="3603"/>
      <c r="D85" s="670">
        <f t="shared" si="12"/>
        <v>10</v>
      </c>
      <c r="E85" s="3637"/>
      <c r="F85" s="3638"/>
      <c r="G85" s="3600">
        <v>10</v>
      </c>
      <c r="H85" s="3600">
        <v>0</v>
      </c>
      <c r="I85" s="3600"/>
      <c r="J85" s="3600"/>
      <c r="K85" s="3604">
        <v>6</v>
      </c>
      <c r="L85" s="3603"/>
      <c r="M85" s="3604">
        <v>0</v>
      </c>
      <c r="N85" s="3603"/>
      <c r="O85" s="3604">
        <v>10</v>
      </c>
      <c r="P85" s="3603"/>
      <c r="Q85" s="3605">
        <v>10</v>
      </c>
      <c r="R85" s="3639"/>
      <c r="U85" s="1522">
        <f t="shared" si="11"/>
        <v>0</v>
      </c>
    </row>
    <row r="86" spans="1:21" s="207" customFormat="1" ht="24">
      <c r="A86" s="3651" t="str">
        <f>'General TPUM'!B86</f>
        <v>Luluga Adventist Community High School</v>
      </c>
      <c r="B86" s="3652">
        <v>8</v>
      </c>
      <c r="C86" s="3653">
        <v>5</v>
      </c>
      <c r="D86" s="670">
        <f t="shared" si="12"/>
        <v>13</v>
      </c>
      <c r="E86" s="3654"/>
      <c r="F86" s="3655"/>
      <c r="G86" s="3656">
        <v>8</v>
      </c>
      <c r="H86" s="3656">
        <v>0</v>
      </c>
      <c r="I86" s="3656">
        <v>5</v>
      </c>
      <c r="J86" s="3656">
        <v>0</v>
      </c>
      <c r="K86" s="3657">
        <v>2</v>
      </c>
      <c r="L86" s="3653">
        <v>1</v>
      </c>
      <c r="M86" s="3657">
        <v>1</v>
      </c>
      <c r="N86" s="3653">
        <v>1</v>
      </c>
      <c r="O86" s="3657">
        <v>8</v>
      </c>
      <c r="P86" s="3653">
        <v>5</v>
      </c>
      <c r="Q86" s="3658">
        <v>8</v>
      </c>
      <c r="R86" s="3659">
        <v>5</v>
      </c>
      <c r="S86" s="1824"/>
      <c r="U86" s="1522">
        <f t="shared" si="11"/>
        <v>0</v>
      </c>
    </row>
    <row r="87" spans="1:21" s="207" customFormat="1" ht="24">
      <c r="A87" s="3413" t="str">
        <f>'General TPUM'!B87</f>
        <v>Manafaeni Adventist Primary School</v>
      </c>
      <c r="B87" s="3602">
        <v>7</v>
      </c>
      <c r="C87" s="3603"/>
      <c r="D87" s="670">
        <f t="shared" si="12"/>
        <v>7</v>
      </c>
      <c r="E87" s="3637"/>
      <c r="F87" s="3638"/>
      <c r="G87" s="3600">
        <v>7</v>
      </c>
      <c r="H87" s="3600">
        <v>0</v>
      </c>
      <c r="I87" s="3600"/>
      <c r="J87" s="3600"/>
      <c r="K87" s="3604">
        <v>4</v>
      </c>
      <c r="L87" s="3603"/>
      <c r="M87" s="3604">
        <v>0</v>
      </c>
      <c r="N87" s="3603"/>
      <c r="O87" s="3604">
        <v>7</v>
      </c>
      <c r="P87" s="3603"/>
      <c r="Q87" s="3605">
        <v>7</v>
      </c>
      <c r="R87" s="3639"/>
      <c r="U87" s="1522">
        <f t="shared" si="11"/>
        <v>0</v>
      </c>
    </row>
    <row r="88" spans="1:21" s="207" customFormat="1" ht="24">
      <c r="A88" s="3413" t="str">
        <f>'General TPUM'!B88</f>
        <v>Mano Adventist Primary School (NewValley)</v>
      </c>
      <c r="B88" s="3602">
        <v>3</v>
      </c>
      <c r="C88" s="3603"/>
      <c r="D88" s="670">
        <f t="shared" si="12"/>
        <v>3</v>
      </c>
      <c r="E88" s="3637">
        <v>1</v>
      </c>
      <c r="F88" s="3638"/>
      <c r="G88" s="3600">
        <v>3</v>
      </c>
      <c r="H88" s="3600">
        <v>0</v>
      </c>
      <c r="I88" s="3600"/>
      <c r="J88" s="3600"/>
      <c r="K88" s="3604">
        <v>3</v>
      </c>
      <c r="L88" s="3603"/>
      <c r="M88" s="3604">
        <v>0</v>
      </c>
      <c r="N88" s="3603"/>
      <c r="O88" s="3604">
        <v>3</v>
      </c>
      <c r="P88" s="3603"/>
      <c r="Q88" s="3605">
        <v>3</v>
      </c>
      <c r="R88" s="3639"/>
      <c r="T88" s="1824"/>
      <c r="U88" s="1522">
        <f t="shared" si="11"/>
        <v>0</v>
      </c>
    </row>
    <row r="89" spans="1:21" s="207" customFormat="1" ht="24">
      <c r="A89" s="3413" t="str">
        <f>'General TPUM'!B89</f>
        <v>Mase Adventist Primary School</v>
      </c>
      <c r="B89" s="3602">
        <v>5</v>
      </c>
      <c r="C89" s="3603"/>
      <c r="D89" s="670">
        <f t="shared" si="12"/>
        <v>5</v>
      </c>
      <c r="E89" s="3637"/>
      <c r="F89" s="3638"/>
      <c r="G89" s="3600">
        <v>5</v>
      </c>
      <c r="H89" s="3600">
        <v>0</v>
      </c>
      <c r="I89" s="3600"/>
      <c r="J89" s="3600"/>
      <c r="K89" s="3604">
        <v>1</v>
      </c>
      <c r="L89" s="3603"/>
      <c r="M89" s="3604">
        <v>0</v>
      </c>
      <c r="N89" s="3603"/>
      <c r="O89" s="3604">
        <v>5</v>
      </c>
      <c r="P89" s="3603"/>
      <c r="Q89" s="3605">
        <v>5</v>
      </c>
      <c r="R89" s="3639"/>
      <c r="U89" s="1522">
        <f t="shared" si="11"/>
        <v>0</v>
      </c>
    </row>
    <row r="90" spans="1:21" s="207" customFormat="1" ht="24">
      <c r="A90" s="3413" t="str">
        <f>'General TPUM'!B90</f>
        <v>Mataga Adventist Primary School</v>
      </c>
      <c r="B90" s="3602">
        <v>3</v>
      </c>
      <c r="C90" s="3603"/>
      <c r="D90" s="670">
        <f t="shared" si="12"/>
        <v>3</v>
      </c>
      <c r="E90" s="3637"/>
      <c r="F90" s="3638"/>
      <c r="G90" s="3600">
        <v>3</v>
      </c>
      <c r="H90" s="3600">
        <v>0</v>
      </c>
      <c r="I90" s="3600"/>
      <c r="J90" s="3600"/>
      <c r="K90" s="3604">
        <v>3</v>
      </c>
      <c r="L90" s="3603"/>
      <c r="M90" s="3604">
        <v>0</v>
      </c>
      <c r="N90" s="3603"/>
      <c r="O90" s="3604">
        <v>3</v>
      </c>
      <c r="P90" s="3603"/>
      <c r="Q90" s="3605">
        <v>3</v>
      </c>
      <c r="R90" s="3639"/>
      <c r="U90" s="1522">
        <f t="shared" si="11"/>
        <v>0</v>
      </c>
    </row>
    <row r="91" spans="1:21" s="207" customFormat="1" ht="24">
      <c r="A91" s="3413" t="str">
        <f>'General TPUM'!B91</f>
        <v>Mataiho Adventist Primary School</v>
      </c>
      <c r="B91" s="3602">
        <v>5</v>
      </c>
      <c r="C91" s="3603"/>
      <c r="D91" s="670">
        <f t="shared" si="12"/>
        <v>5</v>
      </c>
      <c r="E91" s="3637"/>
      <c r="F91" s="3638"/>
      <c r="G91" s="3600">
        <v>5</v>
      </c>
      <c r="H91" s="3600">
        <v>0</v>
      </c>
      <c r="I91" s="3600"/>
      <c r="J91" s="3600"/>
      <c r="K91" s="3604">
        <v>1</v>
      </c>
      <c r="L91" s="3603"/>
      <c r="M91" s="3604">
        <v>0</v>
      </c>
      <c r="N91" s="3603"/>
      <c r="O91" s="3604">
        <v>5</v>
      </c>
      <c r="P91" s="3603"/>
      <c r="Q91" s="3605">
        <v>5</v>
      </c>
      <c r="R91" s="3639"/>
      <c r="U91" s="1522">
        <f t="shared" si="11"/>
        <v>0</v>
      </c>
    </row>
    <row r="92" spans="1:21" s="207" customFormat="1" ht="24">
      <c r="A92" s="3413" t="str">
        <f>'General TPUM'!B92</f>
        <v>Mendina Adventist Primary School</v>
      </c>
      <c r="B92" s="3602">
        <v>6</v>
      </c>
      <c r="C92" s="3603"/>
      <c r="D92" s="670">
        <f t="shared" si="12"/>
        <v>6</v>
      </c>
      <c r="E92" s="3637"/>
      <c r="F92" s="3638"/>
      <c r="G92" s="3600">
        <v>6</v>
      </c>
      <c r="H92" s="3600">
        <v>0</v>
      </c>
      <c r="I92" s="3600"/>
      <c r="J92" s="3600"/>
      <c r="K92" s="3604">
        <v>5</v>
      </c>
      <c r="L92" s="3603"/>
      <c r="M92" s="3604">
        <v>0</v>
      </c>
      <c r="N92" s="3603"/>
      <c r="O92" s="3604">
        <v>6</v>
      </c>
      <c r="P92" s="3603"/>
      <c r="Q92" s="3605">
        <v>6</v>
      </c>
      <c r="R92" s="3639"/>
      <c r="U92" s="1522">
        <f t="shared" si="11"/>
        <v>0</v>
      </c>
    </row>
    <row r="93" spans="1:21" s="207" customFormat="1" ht="24">
      <c r="A93" s="3413" t="str">
        <f>'General TPUM'!B93</f>
        <v>Moah Adventist Primary School</v>
      </c>
      <c r="B93" s="3602">
        <v>7</v>
      </c>
      <c r="C93" s="3603"/>
      <c r="D93" s="670">
        <f t="shared" si="12"/>
        <v>7</v>
      </c>
      <c r="E93" s="3637"/>
      <c r="F93" s="3638"/>
      <c r="G93" s="3600">
        <v>7</v>
      </c>
      <c r="H93" s="3600">
        <v>0</v>
      </c>
      <c r="I93" s="3600"/>
      <c r="J93" s="3600"/>
      <c r="K93" s="3604">
        <v>7</v>
      </c>
      <c r="L93" s="3603"/>
      <c r="M93" s="3604">
        <v>0</v>
      </c>
      <c r="N93" s="3603"/>
      <c r="O93" s="3604">
        <v>7</v>
      </c>
      <c r="P93" s="3603"/>
      <c r="Q93" s="3605">
        <v>7</v>
      </c>
      <c r="R93" s="3639"/>
      <c r="U93" s="1522">
        <f t="shared" si="11"/>
        <v>0</v>
      </c>
    </row>
    <row r="94" spans="1:21" s="207" customFormat="1" ht="24">
      <c r="A94" s="3413" t="str">
        <f>'General TPUM'!B94</f>
        <v>Mondo Adventist Primary School (Keigol)</v>
      </c>
      <c r="B94" s="3602">
        <v>4</v>
      </c>
      <c r="C94" s="3603"/>
      <c r="D94" s="670">
        <f t="shared" si="12"/>
        <v>4</v>
      </c>
      <c r="E94" s="3637"/>
      <c r="F94" s="3638"/>
      <c r="G94" s="3600">
        <v>4</v>
      </c>
      <c r="H94" s="3600">
        <v>0</v>
      </c>
      <c r="I94" s="3600"/>
      <c r="J94" s="3600"/>
      <c r="K94" s="3604">
        <v>1</v>
      </c>
      <c r="L94" s="3603"/>
      <c r="M94" s="3604">
        <v>0</v>
      </c>
      <c r="N94" s="3603"/>
      <c r="O94" s="3604">
        <v>3</v>
      </c>
      <c r="P94" s="3603"/>
      <c r="Q94" s="3605">
        <v>3</v>
      </c>
      <c r="R94" s="3639"/>
      <c r="U94" s="1522">
        <f t="shared" si="11"/>
        <v>0</v>
      </c>
    </row>
    <row r="95" spans="1:21" s="207" customFormat="1" ht="15.75">
      <c r="A95" s="3413" t="str">
        <f>'General TPUM'!B95</f>
        <v>Mt Beata Primary School</v>
      </c>
      <c r="B95" s="3602">
        <v>4</v>
      </c>
      <c r="C95" s="3603"/>
      <c r="D95" s="670">
        <f t="shared" si="12"/>
        <v>4</v>
      </c>
      <c r="E95" s="3637"/>
      <c r="F95" s="3638"/>
      <c r="G95" s="3600">
        <v>4</v>
      </c>
      <c r="H95" s="3600">
        <v>0</v>
      </c>
      <c r="I95" s="3600"/>
      <c r="J95" s="3600"/>
      <c r="K95" s="3604">
        <v>0</v>
      </c>
      <c r="L95" s="3603"/>
      <c r="M95" s="3604">
        <v>0</v>
      </c>
      <c r="N95" s="3603"/>
      <c r="O95" s="3604">
        <v>4</v>
      </c>
      <c r="P95" s="3603"/>
      <c r="Q95" s="3605">
        <v>4</v>
      </c>
      <c r="R95" s="3639"/>
      <c r="U95" s="1522">
        <f t="shared" si="11"/>
        <v>0</v>
      </c>
    </row>
    <row r="96" spans="1:21" s="207" customFormat="1" ht="24">
      <c r="A96" s="3413" t="str">
        <f>'General TPUM'!B96</f>
        <v>Naha Adventist Primary School (Exts Mt Beata and N.Z.Camp)</v>
      </c>
      <c r="B96" s="3602">
        <v>17</v>
      </c>
      <c r="C96" s="3603"/>
      <c r="D96" s="670">
        <f t="shared" si="12"/>
        <v>17</v>
      </c>
      <c r="E96" s="3637"/>
      <c r="F96" s="3638"/>
      <c r="G96" s="3600">
        <v>17</v>
      </c>
      <c r="H96" s="3600">
        <v>0</v>
      </c>
      <c r="I96" s="3600"/>
      <c r="J96" s="3600"/>
      <c r="K96" s="3604">
        <v>4</v>
      </c>
      <c r="L96" s="3603"/>
      <c r="M96" s="3604">
        <v>4</v>
      </c>
      <c r="N96" s="3603"/>
      <c r="O96" s="3604">
        <v>17</v>
      </c>
      <c r="P96" s="3603"/>
      <c r="Q96" s="3605">
        <v>17</v>
      </c>
      <c r="R96" s="3639"/>
      <c r="U96" s="1522">
        <f t="shared" si="11"/>
        <v>0</v>
      </c>
    </row>
    <row r="97" spans="1:21" s="207" customFormat="1" ht="24">
      <c r="A97" s="3413" t="str">
        <f>'General TPUM'!B97</f>
        <v>Nalei Adventist Primary School</v>
      </c>
      <c r="B97" s="3602">
        <v>7</v>
      </c>
      <c r="C97" s="3603"/>
      <c r="D97" s="670">
        <f t="shared" si="12"/>
        <v>7</v>
      </c>
      <c r="E97" s="3637"/>
      <c r="F97" s="3638"/>
      <c r="G97" s="3600">
        <v>7</v>
      </c>
      <c r="H97" s="3600">
        <v>0</v>
      </c>
      <c r="I97" s="3600"/>
      <c r="J97" s="3600"/>
      <c r="K97" s="3604">
        <v>4</v>
      </c>
      <c r="L97" s="3603"/>
      <c r="M97" s="3604">
        <v>0</v>
      </c>
      <c r="N97" s="3603"/>
      <c r="O97" s="3604">
        <v>7</v>
      </c>
      <c r="P97" s="3603"/>
      <c r="Q97" s="3605">
        <v>7</v>
      </c>
      <c r="R97" s="3639"/>
      <c r="U97" s="1522">
        <f t="shared" si="11"/>
        <v>0</v>
      </c>
    </row>
    <row r="98" spans="1:21" s="207" customFormat="1" ht="24">
      <c r="A98" s="3651" t="str">
        <f>'General TPUM'!B98</f>
        <v>Namorako Adventist Primary School</v>
      </c>
      <c r="B98" s="3652">
        <v>5</v>
      </c>
      <c r="C98" s="3653"/>
      <c r="D98" s="670">
        <f t="shared" si="12"/>
        <v>5</v>
      </c>
      <c r="E98" s="3654"/>
      <c r="F98" s="3655"/>
      <c r="G98" s="3656">
        <v>5</v>
      </c>
      <c r="H98" s="3656">
        <v>0</v>
      </c>
      <c r="I98" s="3656"/>
      <c r="J98" s="3656"/>
      <c r="K98" s="3657">
        <v>2</v>
      </c>
      <c r="L98" s="3653"/>
      <c r="M98" s="3657">
        <v>0</v>
      </c>
      <c r="N98" s="3653"/>
      <c r="O98" s="3657">
        <v>5</v>
      </c>
      <c r="P98" s="3653"/>
      <c r="Q98" s="3658">
        <v>5</v>
      </c>
      <c r="R98" s="3659"/>
      <c r="U98" s="1522">
        <f t="shared" si="11"/>
        <v>0</v>
      </c>
    </row>
    <row r="99" spans="1:21" s="207" customFormat="1" ht="15.75">
      <c r="A99" s="3413" t="str">
        <f>'General TPUM'!B99</f>
        <v>Nela Adventist Primary School</v>
      </c>
      <c r="B99" s="3602">
        <v>5</v>
      </c>
      <c r="C99" s="3603"/>
      <c r="D99" s="670">
        <f t="shared" si="12"/>
        <v>5</v>
      </c>
      <c r="E99" s="3637"/>
      <c r="F99" s="3638"/>
      <c r="G99" s="3600">
        <v>5</v>
      </c>
      <c r="H99" s="3600">
        <v>0</v>
      </c>
      <c r="I99" s="3600"/>
      <c r="J99" s="3600"/>
      <c r="K99" s="3604">
        <v>1</v>
      </c>
      <c r="L99" s="3603"/>
      <c r="M99" s="3604">
        <v>0</v>
      </c>
      <c r="N99" s="3603"/>
      <c r="O99" s="3604">
        <v>5</v>
      </c>
      <c r="P99" s="3603"/>
      <c r="Q99" s="3605">
        <v>5</v>
      </c>
      <c r="R99" s="3639"/>
      <c r="U99" s="1522">
        <f t="shared" si="11"/>
        <v>0</v>
      </c>
    </row>
    <row r="100" spans="1:21" s="207" customFormat="1" ht="24">
      <c r="A100" s="3651" t="str">
        <f>'General TPUM'!B100</f>
        <v>Ngonihau Adventist Community High School</v>
      </c>
      <c r="B100" s="3652">
        <v>8</v>
      </c>
      <c r="C100" s="3653">
        <v>11</v>
      </c>
      <c r="D100" s="670">
        <f t="shared" si="12"/>
        <v>19</v>
      </c>
      <c r="E100" s="3654"/>
      <c r="F100" s="3655"/>
      <c r="G100" s="3656">
        <v>8</v>
      </c>
      <c r="H100" s="3656">
        <v>0</v>
      </c>
      <c r="I100" s="3656">
        <v>11</v>
      </c>
      <c r="J100" s="3656">
        <v>0</v>
      </c>
      <c r="K100" s="3657">
        <v>1</v>
      </c>
      <c r="L100" s="3653">
        <v>0</v>
      </c>
      <c r="M100" s="3657">
        <v>0</v>
      </c>
      <c r="N100" s="3653">
        <v>0</v>
      </c>
      <c r="O100" s="3657">
        <v>8</v>
      </c>
      <c r="P100" s="3653">
        <v>11</v>
      </c>
      <c r="Q100" s="3658">
        <v>8</v>
      </c>
      <c r="R100" s="3659">
        <v>11</v>
      </c>
      <c r="U100" s="1522">
        <f t="shared" si="11"/>
        <v>0</v>
      </c>
    </row>
    <row r="101" spans="1:21" s="207" customFormat="1" ht="24">
      <c r="A101" s="3413" t="str">
        <f>'General TPUM'!B101</f>
        <v>Niuleni Adventist Primary School</v>
      </c>
      <c r="B101" s="3602">
        <v>4</v>
      </c>
      <c r="C101" s="3603"/>
      <c r="D101" s="670">
        <f t="shared" si="12"/>
        <v>4</v>
      </c>
      <c r="E101" s="3637"/>
      <c r="F101" s="3638"/>
      <c r="G101" s="2922">
        <v>4</v>
      </c>
      <c r="H101" s="2922">
        <v>0</v>
      </c>
      <c r="I101" s="2922"/>
      <c r="J101" s="2922"/>
      <c r="K101" s="3604">
        <v>2</v>
      </c>
      <c r="L101" s="3603"/>
      <c r="M101" s="3604">
        <v>0</v>
      </c>
      <c r="N101" s="3603"/>
      <c r="O101" s="3604">
        <v>4</v>
      </c>
      <c r="P101" s="3603"/>
      <c r="Q101" s="3605">
        <v>4</v>
      </c>
      <c r="R101" s="3639"/>
      <c r="U101" s="1522">
        <f t="shared" si="11"/>
        <v>0</v>
      </c>
    </row>
    <row r="102" spans="1:21" s="207" customFormat="1" ht="24">
      <c r="A102" s="3413" t="str">
        <f>'General TPUM'!B102</f>
        <v>Palm Drive Adventist Primary School</v>
      </c>
      <c r="B102" s="3602">
        <v>8</v>
      </c>
      <c r="C102" s="3603"/>
      <c r="D102" s="670">
        <f t="shared" si="12"/>
        <v>8</v>
      </c>
      <c r="E102" s="3637"/>
      <c r="F102" s="3638"/>
      <c r="G102" s="3600">
        <v>8</v>
      </c>
      <c r="H102" s="3600">
        <v>0</v>
      </c>
      <c r="I102" s="3600"/>
      <c r="J102" s="3600"/>
      <c r="K102" s="3604">
        <v>4</v>
      </c>
      <c r="L102" s="3603"/>
      <c r="M102" s="3604">
        <v>2</v>
      </c>
      <c r="N102" s="3603"/>
      <c r="O102" s="3604">
        <v>8</v>
      </c>
      <c r="P102" s="3603"/>
      <c r="Q102" s="3605">
        <v>8</v>
      </c>
      <c r="R102" s="3639"/>
      <c r="U102" s="1522">
        <f t="shared" si="11"/>
        <v>0</v>
      </c>
    </row>
    <row r="103" spans="1:21" s="207" customFormat="1" ht="24">
      <c r="A103" s="3413" t="str">
        <f>'General TPUM'!B103</f>
        <v>Patuboliboli Adventist Primary School</v>
      </c>
      <c r="B103" s="3602">
        <v>7</v>
      </c>
      <c r="C103" s="3603"/>
      <c r="D103" s="670">
        <f t="shared" si="12"/>
        <v>7</v>
      </c>
      <c r="E103" s="3637"/>
      <c r="F103" s="3638"/>
      <c r="G103" s="3600">
        <v>7</v>
      </c>
      <c r="H103" s="3600">
        <v>0</v>
      </c>
      <c r="I103" s="3600"/>
      <c r="J103" s="3600"/>
      <c r="K103" s="3604">
        <v>3</v>
      </c>
      <c r="L103" s="3603"/>
      <c r="M103" s="3604">
        <v>0</v>
      </c>
      <c r="N103" s="3603"/>
      <c r="O103" s="3604">
        <v>7</v>
      </c>
      <c r="P103" s="3603"/>
      <c r="Q103" s="3605">
        <v>7</v>
      </c>
      <c r="R103" s="3639"/>
      <c r="U103" s="1522">
        <f t="shared" si="11"/>
        <v>0</v>
      </c>
    </row>
    <row r="104" spans="1:21" s="207" customFormat="1" ht="24">
      <c r="A104" s="3413" t="str">
        <f>'General TPUM'!B104</f>
        <v>Patupaele Adventist Community High School</v>
      </c>
      <c r="B104" s="3602"/>
      <c r="C104" s="3603">
        <v>5</v>
      </c>
      <c r="D104" s="670">
        <f t="shared" si="12"/>
        <v>5</v>
      </c>
      <c r="E104" s="3637"/>
      <c r="F104" s="3638"/>
      <c r="G104" s="3600"/>
      <c r="H104" s="3600"/>
      <c r="I104" s="3600">
        <v>5</v>
      </c>
      <c r="J104" s="3600">
        <v>0</v>
      </c>
      <c r="K104" s="3604"/>
      <c r="L104" s="3603">
        <v>2</v>
      </c>
      <c r="M104" s="3604"/>
      <c r="N104" s="3603">
        <v>1</v>
      </c>
      <c r="O104" s="3604"/>
      <c r="P104" s="3603">
        <v>5</v>
      </c>
      <c r="Q104" s="3605"/>
      <c r="R104" s="3639">
        <v>5</v>
      </c>
      <c r="U104" s="1522">
        <f t="shared" si="11"/>
        <v>0</v>
      </c>
    </row>
    <row r="105" spans="1:21" s="207" customFormat="1" ht="24">
      <c r="A105" s="3413" t="str">
        <f>'General TPUM'!B105</f>
        <v>Peava Adventist Primary School</v>
      </c>
      <c r="B105" s="3602">
        <v>4</v>
      </c>
      <c r="C105" s="3603"/>
      <c r="D105" s="670">
        <f t="shared" si="12"/>
        <v>4</v>
      </c>
      <c r="E105" s="3637"/>
      <c r="F105" s="3638"/>
      <c r="G105" s="3600">
        <v>4</v>
      </c>
      <c r="H105" s="3600">
        <v>0</v>
      </c>
      <c r="I105" s="3600"/>
      <c r="J105" s="3600"/>
      <c r="K105" s="3604">
        <v>2</v>
      </c>
      <c r="L105" s="3603"/>
      <c r="M105" s="3604">
        <v>1</v>
      </c>
      <c r="N105" s="3603"/>
      <c r="O105" s="3604">
        <v>4</v>
      </c>
      <c r="P105" s="3603"/>
      <c r="Q105" s="3605">
        <v>4</v>
      </c>
      <c r="R105" s="3639"/>
      <c r="U105" s="1522">
        <f t="shared" ref="U105:U122" si="13">B105-SUM(G105:H105)</f>
        <v>0</v>
      </c>
    </row>
    <row r="106" spans="1:21" s="207" customFormat="1" ht="24">
      <c r="A106" s="3413" t="str">
        <f>'General TPUM'!B106</f>
        <v>Penjuku Adventist Primary School (Ext Sangeona)</v>
      </c>
      <c r="B106" s="3602">
        <v>7</v>
      </c>
      <c r="C106" s="3603"/>
      <c r="D106" s="670">
        <f t="shared" si="12"/>
        <v>7</v>
      </c>
      <c r="E106" s="3637"/>
      <c r="F106" s="3638"/>
      <c r="G106" s="3600">
        <v>7</v>
      </c>
      <c r="H106" s="3600">
        <v>0</v>
      </c>
      <c r="I106" s="3600"/>
      <c r="J106" s="3600"/>
      <c r="K106" s="3604">
        <v>1</v>
      </c>
      <c r="L106" s="3603"/>
      <c r="M106" s="3604">
        <v>0</v>
      </c>
      <c r="N106" s="3603"/>
      <c r="O106" s="3604">
        <v>6</v>
      </c>
      <c r="P106" s="3603"/>
      <c r="Q106" s="3605">
        <v>6</v>
      </c>
      <c r="R106" s="3639"/>
      <c r="U106" s="1522">
        <f t="shared" si="13"/>
        <v>0</v>
      </c>
    </row>
    <row r="107" spans="1:21" s="207" customFormat="1" ht="24">
      <c r="A107" s="3413" t="str">
        <f>'General TPUM'!B107</f>
        <v>Posarae Adventist Primary School (Ext Purina)</v>
      </c>
      <c r="B107" s="3602">
        <v>5</v>
      </c>
      <c r="C107" s="3603"/>
      <c r="D107" s="670">
        <f t="shared" ref="D107:D140" si="14">SUM(B107:C107)</f>
        <v>5</v>
      </c>
      <c r="E107" s="3637"/>
      <c r="F107" s="3638"/>
      <c r="G107" s="3600">
        <v>5</v>
      </c>
      <c r="H107" s="3600">
        <v>0</v>
      </c>
      <c r="I107" s="3600"/>
      <c r="J107" s="3600"/>
      <c r="K107" s="3604">
        <v>3</v>
      </c>
      <c r="L107" s="3603"/>
      <c r="M107" s="3604">
        <v>0</v>
      </c>
      <c r="N107" s="3603"/>
      <c r="O107" s="3604">
        <v>5</v>
      </c>
      <c r="P107" s="3603"/>
      <c r="Q107" s="3605">
        <v>5</v>
      </c>
      <c r="R107" s="3639"/>
      <c r="U107" s="1522">
        <f t="shared" si="13"/>
        <v>0</v>
      </c>
    </row>
    <row r="108" spans="1:21" s="207" customFormat="1" ht="24">
      <c r="A108" s="3413" t="str">
        <f>'General TPUM'!B108</f>
        <v>Puzivai Adventist Community High School (Ext Gorabara)</v>
      </c>
      <c r="B108" s="3602">
        <v>6</v>
      </c>
      <c r="C108" s="3603">
        <v>11</v>
      </c>
      <c r="D108" s="670">
        <f t="shared" si="14"/>
        <v>17</v>
      </c>
      <c r="E108" s="3637"/>
      <c r="F108" s="3638"/>
      <c r="G108" s="3600">
        <v>6</v>
      </c>
      <c r="H108" s="3600">
        <v>0</v>
      </c>
      <c r="I108" s="3600">
        <v>11</v>
      </c>
      <c r="J108" s="3600">
        <v>0</v>
      </c>
      <c r="K108" s="3604">
        <v>3</v>
      </c>
      <c r="L108" s="3603">
        <v>0</v>
      </c>
      <c r="M108" s="3604">
        <v>0</v>
      </c>
      <c r="N108" s="3603">
        <v>4</v>
      </c>
      <c r="O108" s="3604">
        <v>6</v>
      </c>
      <c r="P108" s="3603">
        <v>11</v>
      </c>
      <c r="Q108" s="3605">
        <v>6</v>
      </c>
      <c r="R108" s="3639">
        <v>11</v>
      </c>
      <c r="U108" s="1522">
        <f t="shared" si="13"/>
        <v>0</v>
      </c>
    </row>
    <row r="109" spans="1:21" s="207" customFormat="1" ht="24">
      <c r="A109" s="3413" t="str">
        <f>'General TPUM'!B109</f>
        <v>Ramata Adventist Primary School</v>
      </c>
      <c r="B109" s="3602">
        <v>5</v>
      </c>
      <c r="C109" s="3603"/>
      <c r="D109" s="670">
        <f t="shared" si="14"/>
        <v>5</v>
      </c>
      <c r="E109" s="3637"/>
      <c r="F109" s="3638"/>
      <c r="G109" s="3600">
        <v>5</v>
      </c>
      <c r="H109" s="3600">
        <v>0</v>
      </c>
      <c r="I109" s="3600"/>
      <c r="J109" s="3600"/>
      <c r="K109" s="3604">
        <v>3</v>
      </c>
      <c r="L109" s="3603"/>
      <c r="M109" s="3604">
        <v>0</v>
      </c>
      <c r="N109" s="3603"/>
      <c r="O109" s="3604">
        <v>5</v>
      </c>
      <c r="P109" s="3603"/>
      <c r="Q109" s="3605">
        <v>5</v>
      </c>
      <c r="R109" s="3639"/>
      <c r="U109" s="1522">
        <f t="shared" si="13"/>
        <v>0</v>
      </c>
    </row>
    <row r="110" spans="1:21" s="207" customFormat="1" ht="24">
      <c r="A110" s="3413" t="str">
        <f>'General TPUM'!B110</f>
        <v>Rate Adventist Community High School</v>
      </c>
      <c r="B110" s="3602">
        <v>8</v>
      </c>
      <c r="C110" s="3603">
        <v>5</v>
      </c>
      <c r="D110" s="670">
        <f t="shared" si="14"/>
        <v>13</v>
      </c>
      <c r="E110" s="3637"/>
      <c r="F110" s="3638"/>
      <c r="G110" s="3600">
        <v>8</v>
      </c>
      <c r="H110" s="3600">
        <v>0</v>
      </c>
      <c r="I110" s="3600">
        <v>5</v>
      </c>
      <c r="J110" s="3600">
        <v>0</v>
      </c>
      <c r="K110" s="3604">
        <v>3</v>
      </c>
      <c r="L110" s="3603">
        <v>1</v>
      </c>
      <c r="M110" s="3604">
        <v>0</v>
      </c>
      <c r="N110" s="3603">
        <v>1</v>
      </c>
      <c r="O110" s="3604">
        <v>8</v>
      </c>
      <c r="P110" s="3603">
        <v>5</v>
      </c>
      <c r="Q110" s="3605">
        <v>8</v>
      </c>
      <c r="R110" s="3639">
        <v>5</v>
      </c>
      <c r="U110" s="1522">
        <f t="shared" si="13"/>
        <v>0</v>
      </c>
    </row>
    <row r="111" spans="1:21" s="207" customFormat="1" ht="24">
      <c r="A111" s="3413" t="str">
        <f>'General TPUM'!B112</f>
        <v>Rummo Adventist Community High School (Ext Battle Creek)</v>
      </c>
      <c r="B111" s="3602">
        <v>10</v>
      </c>
      <c r="C111" s="3603">
        <v>5</v>
      </c>
      <c r="D111" s="670">
        <f t="shared" si="14"/>
        <v>15</v>
      </c>
      <c r="E111" s="3637"/>
      <c r="F111" s="3638"/>
      <c r="G111" s="3600">
        <v>10</v>
      </c>
      <c r="H111" s="3600">
        <v>0</v>
      </c>
      <c r="I111" s="3600">
        <v>5</v>
      </c>
      <c r="J111" s="3600">
        <v>0</v>
      </c>
      <c r="K111" s="3604">
        <v>5</v>
      </c>
      <c r="L111" s="3603">
        <v>0</v>
      </c>
      <c r="M111" s="3604">
        <v>0</v>
      </c>
      <c r="N111" s="3603">
        <v>0</v>
      </c>
      <c r="O111" s="3604">
        <v>10</v>
      </c>
      <c r="P111" s="3603">
        <v>5</v>
      </c>
      <c r="Q111" s="3605">
        <v>10</v>
      </c>
      <c r="R111" s="3639">
        <v>5</v>
      </c>
      <c r="U111" s="1522">
        <f t="shared" si="13"/>
        <v>0</v>
      </c>
    </row>
    <row r="112" spans="1:21" s="207" customFormat="1" ht="24">
      <c r="A112" s="3413" t="str">
        <f>'General TPUM'!B113</f>
        <v>Ruruvai Adventist Primary School  (Ext  Ghoghobe)</v>
      </c>
      <c r="B112" s="3602">
        <v>5</v>
      </c>
      <c r="C112" s="3603"/>
      <c r="D112" s="670">
        <f t="shared" si="14"/>
        <v>5</v>
      </c>
      <c r="E112" s="3637"/>
      <c r="F112" s="3638"/>
      <c r="G112" s="3600">
        <v>5</v>
      </c>
      <c r="H112" s="3600">
        <v>0</v>
      </c>
      <c r="I112" s="3600"/>
      <c r="J112" s="3600"/>
      <c r="K112" s="3604">
        <v>3</v>
      </c>
      <c r="L112" s="3603"/>
      <c r="M112" s="3604">
        <v>0</v>
      </c>
      <c r="N112" s="3603"/>
      <c r="O112" s="3604">
        <v>5</v>
      </c>
      <c r="P112" s="3603"/>
      <c r="Q112" s="3605">
        <v>5</v>
      </c>
      <c r="R112" s="3639"/>
      <c r="U112" s="1522">
        <f t="shared" si="13"/>
        <v>0</v>
      </c>
    </row>
    <row r="113" spans="1:21" s="207" customFormat="1" ht="24">
      <c r="A113" s="3413" t="str">
        <f>'General TPUM'!B114</f>
        <v>Salamarao Adventist Primary School</v>
      </c>
      <c r="B113" s="3602">
        <v>5</v>
      </c>
      <c r="C113" s="3603"/>
      <c r="D113" s="670">
        <f t="shared" si="14"/>
        <v>5</v>
      </c>
      <c r="E113" s="3637"/>
      <c r="F113" s="3638"/>
      <c r="G113" s="3600">
        <v>5</v>
      </c>
      <c r="H113" s="3600">
        <v>0</v>
      </c>
      <c r="I113" s="3600"/>
      <c r="J113" s="3600"/>
      <c r="K113" s="3604">
        <v>1</v>
      </c>
      <c r="L113" s="3603"/>
      <c r="M113" s="3604">
        <v>0</v>
      </c>
      <c r="N113" s="3603"/>
      <c r="O113" s="3604">
        <v>5</v>
      </c>
      <c r="P113" s="3603"/>
      <c r="Q113" s="3605">
        <v>5</v>
      </c>
      <c r="R113" s="3639"/>
      <c r="U113" s="1522">
        <f t="shared" si="13"/>
        <v>0</v>
      </c>
    </row>
    <row r="114" spans="1:21" s="207" customFormat="1" ht="24">
      <c r="A114" s="3413" t="str">
        <f>'General TPUM'!B115</f>
        <v>Solosaia Adventist Primary School</v>
      </c>
      <c r="B114" s="3602">
        <v>6</v>
      </c>
      <c r="C114" s="3603"/>
      <c r="D114" s="670">
        <f t="shared" si="14"/>
        <v>6</v>
      </c>
      <c r="E114" s="3637"/>
      <c r="F114" s="3638"/>
      <c r="G114" s="3600">
        <v>6</v>
      </c>
      <c r="H114" s="3600">
        <v>0</v>
      </c>
      <c r="I114" s="3600"/>
      <c r="J114" s="3600"/>
      <c r="K114" s="3604">
        <v>2</v>
      </c>
      <c r="L114" s="3603"/>
      <c r="M114" s="3604">
        <v>0</v>
      </c>
      <c r="N114" s="3603"/>
      <c r="O114" s="3604">
        <v>6</v>
      </c>
      <c r="P114" s="3603"/>
      <c r="Q114" s="3605">
        <v>6</v>
      </c>
      <c r="R114" s="3639"/>
      <c r="U114" s="1522">
        <f t="shared" si="13"/>
        <v>0</v>
      </c>
    </row>
    <row r="115" spans="1:21" s="207" customFormat="1" ht="24">
      <c r="A115" s="3413" t="str">
        <f>'General TPUM'!B116</f>
        <v>Sombiro Adventist Primary School</v>
      </c>
      <c r="B115" s="3602">
        <v>5</v>
      </c>
      <c r="C115" s="3603"/>
      <c r="D115" s="670">
        <f t="shared" si="14"/>
        <v>5</v>
      </c>
      <c r="E115" s="3637"/>
      <c r="F115" s="3638"/>
      <c r="G115" s="3600">
        <v>5</v>
      </c>
      <c r="H115" s="3600">
        <v>0</v>
      </c>
      <c r="I115" s="3600"/>
      <c r="J115" s="3600"/>
      <c r="K115" s="3604">
        <v>2</v>
      </c>
      <c r="L115" s="3603"/>
      <c r="M115" s="3604">
        <v>0</v>
      </c>
      <c r="N115" s="3603"/>
      <c r="O115" s="3604">
        <v>5</v>
      </c>
      <c r="P115" s="3603"/>
      <c r="Q115" s="3605">
        <v>5</v>
      </c>
      <c r="R115" s="3639"/>
      <c r="U115" s="1522">
        <f t="shared" si="13"/>
        <v>0</v>
      </c>
    </row>
    <row r="116" spans="1:21" s="207" customFormat="1" ht="24">
      <c r="A116" s="3413" t="str">
        <f>'General TPUM'!B117</f>
        <v>Sukiki Adventist Primary School (Ext Oreta)</v>
      </c>
      <c r="B116" s="3602">
        <v>6</v>
      </c>
      <c r="C116" s="3603"/>
      <c r="D116" s="670">
        <f t="shared" si="14"/>
        <v>6</v>
      </c>
      <c r="E116" s="3637"/>
      <c r="F116" s="3638"/>
      <c r="G116" s="3600">
        <v>6</v>
      </c>
      <c r="H116" s="3600">
        <v>0</v>
      </c>
      <c r="I116" s="3600"/>
      <c r="J116" s="3600"/>
      <c r="K116" s="3604">
        <v>2</v>
      </c>
      <c r="L116" s="3603"/>
      <c r="M116" s="3604">
        <v>0</v>
      </c>
      <c r="N116" s="3603"/>
      <c r="O116" s="3604">
        <v>6</v>
      </c>
      <c r="P116" s="3603"/>
      <c r="Q116" s="3605">
        <v>6</v>
      </c>
      <c r="R116" s="3639"/>
      <c r="U116" s="1522">
        <f t="shared" si="13"/>
        <v>0</v>
      </c>
    </row>
    <row r="117" spans="1:21" s="207" customFormat="1" ht="24">
      <c r="A117" s="3413" t="str">
        <f>'General TPUM'!B118</f>
        <v>Sunrise Adventist Primary School (ExtGhoghobe)</v>
      </c>
      <c r="B117" s="3602">
        <v>7</v>
      </c>
      <c r="C117" s="3603"/>
      <c r="D117" s="670">
        <f t="shared" si="14"/>
        <v>7</v>
      </c>
      <c r="E117" s="3637"/>
      <c r="F117" s="3638"/>
      <c r="G117" s="3600">
        <v>3</v>
      </c>
      <c r="H117" s="3600">
        <v>4</v>
      </c>
      <c r="I117" s="3600"/>
      <c r="J117" s="3600"/>
      <c r="K117" s="3604">
        <v>2</v>
      </c>
      <c r="L117" s="3603"/>
      <c r="M117" s="3604">
        <v>0</v>
      </c>
      <c r="N117" s="3603"/>
      <c r="O117" s="3604">
        <v>7</v>
      </c>
      <c r="P117" s="3603"/>
      <c r="Q117" s="3605">
        <v>7</v>
      </c>
      <c r="R117" s="3639"/>
      <c r="U117" s="1522">
        <f t="shared" si="13"/>
        <v>0</v>
      </c>
    </row>
    <row r="118" spans="1:21" s="207" customFormat="1" ht="24">
      <c r="A118" s="3413" t="str">
        <f>'General TPUM'!B119</f>
        <v>Tagibangara Adventist Primary School (Ext Kukele)</v>
      </c>
      <c r="B118" s="3602">
        <v>8</v>
      </c>
      <c r="C118" s="3603"/>
      <c r="D118" s="670">
        <f t="shared" si="14"/>
        <v>8</v>
      </c>
      <c r="E118" s="3637"/>
      <c r="F118" s="3638"/>
      <c r="G118" s="3600">
        <v>8</v>
      </c>
      <c r="H118" s="3600">
        <v>0</v>
      </c>
      <c r="I118" s="3600"/>
      <c r="J118" s="3600"/>
      <c r="K118" s="3604">
        <v>4</v>
      </c>
      <c r="L118" s="3603"/>
      <c r="M118" s="3604">
        <v>0</v>
      </c>
      <c r="N118" s="3603"/>
      <c r="O118" s="3604">
        <v>8</v>
      </c>
      <c r="P118" s="3603"/>
      <c r="Q118" s="3605">
        <v>8</v>
      </c>
      <c r="R118" s="3639"/>
      <c r="U118" s="1522">
        <f t="shared" si="13"/>
        <v>0</v>
      </c>
    </row>
    <row r="119" spans="1:21" s="207" customFormat="1" ht="24">
      <c r="A119" s="3413" t="str">
        <f>'General TPUM'!B120</f>
        <v>Taifala Adventist Primary School</v>
      </c>
      <c r="B119" s="3602">
        <v>7</v>
      </c>
      <c r="C119" s="3603"/>
      <c r="D119" s="670">
        <f t="shared" si="14"/>
        <v>7</v>
      </c>
      <c r="E119" s="3637"/>
      <c r="F119" s="3638"/>
      <c r="G119" s="3600">
        <v>7</v>
      </c>
      <c r="H119" s="3600">
        <v>0</v>
      </c>
      <c r="I119" s="3600"/>
      <c r="J119" s="3600"/>
      <c r="K119" s="3604">
        <v>0</v>
      </c>
      <c r="L119" s="3603"/>
      <c r="M119" s="3604">
        <v>0</v>
      </c>
      <c r="N119" s="3603"/>
      <c r="O119" s="3604">
        <v>7</v>
      </c>
      <c r="P119" s="3603"/>
      <c r="Q119" s="3605">
        <v>7</v>
      </c>
      <c r="R119" s="3639"/>
      <c r="U119" s="1522">
        <f t="shared" si="13"/>
        <v>0</v>
      </c>
    </row>
    <row r="120" spans="1:21" s="207" customFormat="1" ht="24">
      <c r="A120" s="3413" t="str">
        <f>'General TPUM'!B121</f>
        <v>Talakali Adventist Community High School</v>
      </c>
      <c r="B120" s="3602">
        <v>10</v>
      </c>
      <c r="C120" s="3603">
        <v>9</v>
      </c>
      <c r="D120" s="670">
        <f t="shared" si="14"/>
        <v>19</v>
      </c>
      <c r="E120" s="3637"/>
      <c r="F120" s="3638"/>
      <c r="G120" s="3600">
        <v>10</v>
      </c>
      <c r="H120" s="3600">
        <v>0</v>
      </c>
      <c r="I120" s="3600">
        <v>9</v>
      </c>
      <c r="J120" s="3600">
        <v>0</v>
      </c>
      <c r="K120" s="3604">
        <v>0</v>
      </c>
      <c r="L120" s="3603">
        <v>1</v>
      </c>
      <c r="M120" s="3604">
        <v>0</v>
      </c>
      <c r="N120" s="3603">
        <v>2</v>
      </c>
      <c r="O120" s="3604">
        <v>10</v>
      </c>
      <c r="P120" s="3603">
        <v>9</v>
      </c>
      <c r="Q120" s="3605">
        <v>10</v>
      </c>
      <c r="R120" s="3639">
        <v>9</v>
      </c>
      <c r="U120" s="1522">
        <f t="shared" si="13"/>
        <v>0</v>
      </c>
    </row>
    <row r="121" spans="1:21" s="207" customFormat="1" ht="24">
      <c r="A121" s="3413" t="str">
        <f>'General TPUM'!B122</f>
        <v>Taora Adventist Primary School</v>
      </c>
      <c r="B121" s="3602">
        <v>2</v>
      </c>
      <c r="C121" s="3603"/>
      <c r="D121" s="670">
        <f t="shared" si="14"/>
        <v>2</v>
      </c>
      <c r="E121" s="3637"/>
      <c r="F121" s="3638"/>
      <c r="G121" s="3600">
        <v>2</v>
      </c>
      <c r="H121" s="3600">
        <v>0</v>
      </c>
      <c r="I121" s="3600"/>
      <c r="J121" s="3600"/>
      <c r="K121" s="3604">
        <v>1</v>
      </c>
      <c r="L121" s="3603"/>
      <c r="M121" s="3604">
        <v>0</v>
      </c>
      <c r="N121" s="3603"/>
      <c r="O121" s="3604">
        <v>2</v>
      </c>
      <c r="P121" s="3603"/>
      <c r="Q121" s="3605">
        <v>2</v>
      </c>
      <c r="R121" s="3639"/>
      <c r="U121" s="1522">
        <f t="shared" si="13"/>
        <v>0</v>
      </c>
    </row>
    <row r="122" spans="1:21" s="207" customFormat="1" ht="24">
      <c r="A122" s="3413" t="str">
        <f>'General TPUM'!B123</f>
        <v>Tarama Adventist Primary School</v>
      </c>
      <c r="B122" s="3602">
        <v>5</v>
      </c>
      <c r="C122" s="3603"/>
      <c r="D122" s="670">
        <f t="shared" si="14"/>
        <v>5</v>
      </c>
      <c r="E122" s="3637"/>
      <c r="F122" s="3638"/>
      <c r="G122" s="3600">
        <v>5</v>
      </c>
      <c r="H122" s="3600">
        <v>0</v>
      </c>
      <c r="I122" s="3600"/>
      <c r="J122" s="3600"/>
      <c r="K122" s="3604">
        <v>3</v>
      </c>
      <c r="L122" s="3603"/>
      <c r="M122" s="3604">
        <v>0</v>
      </c>
      <c r="N122" s="3603"/>
      <c r="O122" s="3604">
        <v>5</v>
      </c>
      <c r="P122" s="3603"/>
      <c r="Q122" s="3605">
        <v>5</v>
      </c>
      <c r="R122" s="3639"/>
      <c r="U122" s="1522">
        <f t="shared" si="13"/>
        <v>0</v>
      </c>
    </row>
    <row r="123" spans="1:21" s="207" customFormat="1" ht="24">
      <c r="A123" s="3413" t="str">
        <f>'General TPUM'!B124</f>
        <v>Tau Adventist Community High School</v>
      </c>
      <c r="B123" s="3602">
        <v>7</v>
      </c>
      <c r="C123" s="3603">
        <v>5</v>
      </c>
      <c r="D123" s="670">
        <f t="shared" si="14"/>
        <v>12</v>
      </c>
      <c r="E123" s="3637"/>
      <c r="F123" s="3638"/>
      <c r="G123" s="3600">
        <v>7</v>
      </c>
      <c r="H123" s="3600">
        <v>0</v>
      </c>
      <c r="I123" s="3600">
        <v>5</v>
      </c>
      <c r="J123" s="3600">
        <v>0</v>
      </c>
      <c r="K123" s="3604">
        <v>3</v>
      </c>
      <c r="L123" s="3603">
        <v>1</v>
      </c>
      <c r="M123" s="3604">
        <v>1</v>
      </c>
      <c r="N123" s="3603">
        <v>1</v>
      </c>
      <c r="O123" s="3604">
        <v>7</v>
      </c>
      <c r="P123" s="3603">
        <v>5</v>
      </c>
      <c r="Q123" s="3605">
        <v>7</v>
      </c>
      <c r="R123" s="3639">
        <v>5</v>
      </c>
      <c r="U123" s="1522">
        <f>B123-SUM(G123:H123)</f>
        <v>0</v>
      </c>
    </row>
    <row r="124" spans="1:21" s="207" customFormat="1" ht="24">
      <c r="A124" s="3413" t="s">
        <v>658</v>
      </c>
      <c r="B124" s="3602">
        <v>6</v>
      </c>
      <c r="C124" s="3603"/>
      <c r="D124" s="670">
        <f t="shared" si="14"/>
        <v>6</v>
      </c>
      <c r="E124" s="3637"/>
      <c r="F124" s="3638"/>
      <c r="G124" s="3600">
        <v>6</v>
      </c>
      <c r="H124" s="3600">
        <v>0</v>
      </c>
      <c r="I124" s="3600"/>
      <c r="J124" s="3600"/>
      <c r="K124" s="3604">
        <v>4</v>
      </c>
      <c r="L124" s="3603"/>
      <c r="M124" s="3604">
        <v>0</v>
      </c>
      <c r="N124" s="3603"/>
      <c r="O124" s="3604">
        <v>6</v>
      </c>
      <c r="P124" s="3603"/>
      <c r="Q124" s="3605">
        <v>6</v>
      </c>
      <c r="R124" s="3639"/>
      <c r="U124" s="1522">
        <f t="shared" ref="U124:U185" si="15">B124-SUM(G124:H124)</f>
        <v>0</v>
      </c>
    </row>
    <row r="125" spans="1:21" s="207" customFormat="1" ht="24">
      <c r="A125" s="3413" t="str">
        <f>'General TPUM'!B126</f>
        <v>Telina Adventist Primary School</v>
      </c>
      <c r="B125" s="3602">
        <v>5</v>
      </c>
      <c r="C125" s="3603"/>
      <c r="D125" s="670">
        <f t="shared" si="14"/>
        <v>5</v>
      </c>
      <c r="E125" s="3637"/>
      <c r="F125" s="3638"/>
      <c r="G125" s="3600">
        <v>5</v>
      </c>
      <c r="H125" s="3600">
        <v>0</v>
      </c>
      <c r="I125" s="3600"/>
      <c r="J125" s="3600"/>
      <c r="K125" s="3604">
        <v>3</v>
      </c>
      <c r="L125" s="3603"/>
      <c r="M125" s="3604">
        <v>0</v>
      </c>
      <c r="N125" s="3603"/>
      <c r="O125" s="3604">
        <v>5</v>
      </c>
      <c r="P125" s="3603"/>
      <c r="Q125" s="3605">
        <v>5</v>
      </c>
      <c r="R125" s="3639"/>
      <c r="U125" s="1522">
        <f t="shared" si="15"/>
        <v>0</v>
      </c>
    </row>
    <row r="126" spans="1:21" s="207" customFormat="1" ht="24">
      <c r="A126" s="3413" t="str">
        <f>'General TPUM'!B127</f>
        <v>Tenakoga Adventist Community High School</v>
      </c>
      <c r="B126" s="3602">
        <v>10</v>
      </c>
      <c r="C126" s="3603">
        <v>11</v>
      </c>
      <c r="D126" s="670">
        <f t="shared" si="14"/>
        <v>21</v>
      </c>
      <c r="E126" s="3637"/>
      <c r="F126" s="3638"/>
      <c r="G126" s="3600">
        <v>10</v>
      </c>
      <c r="H126" s="3600">
        <v>0</v>
      </c>
      <c r="I126" s="3600">
        <v>11</v>
      </c>
      <c r="J126" s="3600"/>
      <c r="K126" s="3604">
        <v>2</v>
      </c>
      <c r="L126" s="3603">
        <v>4</v>
      </c>
      <c r="M126" s="3604">
        <v>0</v>
      </c>
      <c r="N126" s="3603">
        <v>7</v>
      </c>
      <c r="O126" s="3604">
        <v>10</v>
      </c>
      <c r="P126" s="3603">
        <v>11</v>
      </c>
      <c r="Q126" s="3605">
        <v>10</v>
      </c>
      <c r="R126" s="3639">
        <v>11</v>
      </c>
      <c r="U126" s="1522">
        <f t="shared" si="15"/>
        <v>0</v>
      </c>
    </row>
    <row r="127" spans="1:21" s="207" customFormat="1" ht="24">
      <c r="A127" s="3413" t="str">
        <f>'General TPUM'!B128</f>
        <v>Tetemara Adventist Primary School</v>
      </c>
      <c r="B127" s="3602">
        <v>8</v>
      </c>
      <c r="C127" s="3603"/>
      <c r="D127" s="670">
        <f t="shared" si="14"/>
        <v>8</v>
      </c>
      <c r="E127" s="3637"/>
      <c r="F127" s="3638"/>
      <c r="G127" s="3600">
        <v>8</v>
      </c>
      <c r="H127" s="3600">
        <v>0</v>
      </c>
      <c r="I127" s="3600"/>
      <c r="J127" s="3600"/>
      <c r="K127" s="3604">
        <v>5</v>
      </c>
      <c r="L127" s="3603"/>
      <c r="M127" s="3604">
        <v>0</v>
      </c>
      <c r="N127" s="3603"/>
      <c r="O127" s="3604">
        <v>8</v>
      </c>
      <c r="P127" s="3603"/>
      <c r="Q127" s="3605">
        <v>8</v>
      </c>
      <c r="R127" s="3639"/>
      <c r="U127" s="1522">
        <f t="shared" si="15"/>
        <v>0</v>
      </c>
    </row>
    <row r="128" spans="1:21" s="207" customFormat="1" ht="24">
      <c r="A128" s="3413" t="str">
        <f>'General TPUM'!B129</f>
        <v>Tirongo Adventist Primary School</v>
      </c>
      <c r="B128" s="3602">
        <v>4</v>
      </c>
      <c r="C128" s="3603"/>
      <c r="D128" s="670">
        <f t="shared" si="14"/>
        <v>4</v>
      </c>
      <c r="E128" s="3637"/>
      <c r="F128" s="3638"/>
      <c r="G128" s="3600">
        <v>4</v>
      </c>
      <c r="H128" s="3600">
        <v>0</v>
      </c>
      <c r="I128" s="3600"/>
      <c r="J128" s="3600"/>
      <c r="K128" s="3604">
        <v>1</v>
      </c>
      <c r="L128" s="3603"/>
      <c r="M128" s="3604">
        <v>0</v>
      </c>
      <c r="N128" s="3603"/>
      <c r="O128" s="3604">
        <v>4</v>
      </c>
      <c r="P128" s="3603"/>
      <c r="Q128" s="3605">
        <v>4</v>
      </c>
      <c r="R128" s="3639"/>
      <c r="U128" s="1522">
        <f t="shared" si="15"/>
        <v>0</v>
      </c>
    </row>
    <row r="129" spans="1:21" s="207" customFormat="1" ht="24">
      <c r="A129" s="3413" t="str">
        <f>'General TPUM'!B130</f>
        <v>Tombe Adventist Primary School</v>
      </c>
      <c r="B129" s="3602">
        <v>6</v>
      </c>
      <c r="C129" s="3603"/>
      <c r="D129" s="670">
        <f t="shared" si="14"/>
        <v>6</v>
      </c>
      <c r="E129" s="3637"/>
      <c r="F129" s="3638"/>
      <c r="G129" s="3600">
        <v>6</v>
      </c>
      <c r="H129" s="3600">
        <v>0</v>
      </c>
      <c r="I129" s="3600"/>
      <c r="J129" s="3600"/>
      <c r="K129" s="3604">
        <v>2</v>
      </c>
      <c r="L129" s="3603"/>
      <c r="M129" s="3604">
        <v>1</v>
      </c>
      <c r="N129" s="3603"/>
      <c r="O129" s="3604">
        <v>6</v>
      </c>
      <c r="P129" s="3603"/>
      <c r="Q129" s="3605">
        <v>6</v>
      </c>
      <c r="R129" s="3639"/>
      <c r="U129" s="1522">
        <f t="shared" si="15"/>
        <v>0</v>
      </c>
    </row>
    <row r="130" spans="1:21" s="207" customFormat="1" ht="24">
      <c r="A130" s="3413" t="str">
        <f>'General TPUM'!B131</f>
        <v>Townend Adventist Primary School (Ext Tekoa)</v>
      </c>
      <c r="B130" s="3602">
        <v>10</v>
      </c>
      <c r="C130" s="3603">
        <v>5</v>
      </c>
      <c r="D130" s="670">
        <f t="shared" si="14"/>
        <v>15</v>
      </c>
      <c r="E130" s="3637"/>
      <c r="F130" s="3638"/>
      <c r="G130" s="3600">
        <v>10</v>
      </c>
      <c r="H130" s="3600">
        <v>0</v>
      </c>
      <c r="I130" s="3600">
        <v>5</v>
      </c>
      <c r="J130" s="3600">
        <v>0</v>
      </c>
      <c r="K130" s="3604">
        <v>1</v>
      </c>
      <c r="L130" s="3603">
        <v>0</v>
      </c>
      <c r="M130" s="3604">
        <v>0</v>
      </c>
      <c r="N130" s="3603">
        <v>0</v>
      </c>
      <c r="O130" s="3604">
        <v>10</v>
      </c>
      <c r="P130" s="3603">
        <v>5</v>
      </c>
      <c r="Q130" s="3605">
        <v>10</v>
      </c>
      <c r="R130" s="3639">
        <v>5</v>
      </c>
      <c r="U130" s="1522">
        <f t="shared" si="15"/>
        <v>0</v>
      </c>
    </row>
    <row r="131" spans="1:21" s="207" customFormat="1" ht="15.75">
      <c r="A131" s="3413" t="str">
        <f>'General TPUM'!B132</f>
        <v>Tuki Adventist Primary School</v>
      </c>
      <c r="B131" s="3602">
        <v>4</v>
      </c>
      <c r="C131" s="3603"/>
      <c r="D131" s="670">
        <f t="shared" si="14"/>
        <v>4</v>
      </c>
      <c r="E131" s="3637"/>
      <c r="F131" s="3638"/>
      <c r="G131" s="3600">
        <v>4</v>
      </c>
      <c r="H131" s="3600">
        <v>0</v>
      </c>
      <c r="I131" s="3600"/>
      <c r="J131" s="3600"/>
      <c r="K131" s="3604">
        <v>4</v>
      </c>
      <c r="L131" s="3603"/>
      <c r="M131" s="3604">
        <v>0</v>
      </c>
      <c r="N131" s="3603"/>
      <c r="O131" s="3604">
        <v>4</v>
      </c>
      <c r="P131" s="3603"/>
      <c r="Q131" s="3605">
        <v>4</v>
      </c>
      <c r="R131" s="3639"/>
      <c r="U131" s="1522">
        <f t="shared" si="15"/>
        <v>0</v>
      </c>
    </row>
    <row r="132" spans="1:21" s="207" customFormat="1" ht="24">
      <c r="A132" s="3413" t="str">
        <f>'General TPUM'!B133</f>
        <v>Ulona Adventist Primary School</v>
      </c>
      <c r="B132" s="3602">
        <v>7</v>
      </c>
      <c r="C132" s="3603"/>
      <c r="D132" s="670">
        <f t="shared" si="14"/>
        <v>7</v>
      </c>
      <c r="E132" s="3637"/>
      <c r="F132" s="3638"/>
      <c r="G132" s="3600">
        <v>7</v>
      </c>
      <c r="H132" s="3600">
        <v>0</v>
      </c>
      <c r="I132" s="3600"/>
      <c r="J132" s="3600"/>
      <c r="K132" s="3604">
        <v>3</v>
      </c>
      <c r="L132" s="3603"/>
      <c r="M132" s="3604">
        <v>0</v>
      </c>
      <c r="N132" s="3603"/>
      <c r="O132" s="3604">
        <v>7</v>
      </c>
      <c r="P132" s="3603"/>
      <c r="Q132" s="3605">
        <v>7</v>
      </c>
      <c r="R132" s="3639"/>
      <c r="U132" s="1522">
        <f t="shared" si="15"/>
        <v>0</v>
      </c>
    </row>
    <row r="133" spans="1:21" s="207" customFormat="1" ht="24">
      <c r="A133" s="3413" t="str">
        <f>'General TPUM'!B134</f>
        <v>Uluga Adventist Primary Schools</v>
      </c>
      <c r="B133" s="3602">
        <v>8</v>
      </c>
      <c r="C133" s="3603"/>
      <c r="D133" s="670">
        <f t="shared" si="14"/>
        <v>8</v>
      </c>
      <c r="E133" s="3637"/>
      <c r="F133" s="3638"/>
      <c r="G133" s="3600">
        <v>8</v>
      </c>
      <c r="H133" s="3600">
        <v>0</v>
      </c>
      <c r="I133" s="3600"/>
      <c r="J133" s="3600"/>
      <c r="K133" s="3604">
        <v>5</v>
      </c>
      <c r="L133" s="3603"/>
      <c r="M133" s="3604">
        <v>0</v>
      </c>
      <c r="N133" s="3603"/>
      <c r="O133" s="3604">
        <v>8</v>
      </c>
      <c r="P133" s="3603"/>
      <c r="Q133" s="3605">
        <v>8</v>
      </c>
      <c r="R133" s="3639"/>
      <c r="U133" s="1522">
        <f t="shared" si="15"/>
        <v>0</v>
      </c>
    </row>
    <row r="134" spans="1:21" s="207" customFormat="1" ht="24">
      <c r="A134" s="3413" t="str">
        <f>'General TPUM'!B135</f>
        <v>Umaki Adventist Primary School (Ext Lobo)</v>
      </c>
      <c r="B134" s="3602">
        <v>5</v>
      </c>
      <c r="C134" s="3603"/>
      <c r="D134" s="670">
        <f t="shared" si="14"/>
        <v>5</v>
      </c>
      <c r="E134" s="3637"/>
      <c r="F134" s="3638"/>
      <c r="G134" s="3600">
        <v>5</v>
      </c>
      <c r="H134" s="3600">
        <v>0</v>
      </c>
      <c r="I134" s="3600"/>
      <c r="J134" s="3600"/>
      <c r="K134" s="3604">
        <v>3</v>
      </c>
      <c r="L134" s="3603"/>
      <c r="M134" s="3604">
        <v>0</v>
      </c>
      <c r="N134" s="3603"/>
      <c r="O134" s="3604">
        <v>5</v>
      </c>
      <c r="P134" s="3603"/>
      <c r="Q134" s="3605">
        <v>5</v>
      </c>
      <c r="R134" s="3639"/>
      <c r="U134" s="1522">
        <f t="shared" si="15"/>
        <v>0</v>
      </c>
    </row>
    <row r="135" spans="1:21" s="207" customFormat="1" ht="24">
      <c r="A135" s="3413" t="str">
        <f>'General TPUM'!B136</f>
        <v>Vare Tutty Adventist Primary School</v>
      </c>
      <c r="B135" s="3602">
        <v>7</v>
      </c>
      <c r="C135" s="3603"/>
      <c r="D135" s="670">
        <f t="shared" si="14"/>
        <v>7</v>
      </c>
      <c r="E135" s="3637"/>
      <c r="F135" s="3638"/>
      <c r="G135" s="3600">
        <v>7</v>
      </c>
      <c r="H135" s="3600">
        <v>0</v>
      </c>
      <c r="I135" s="3600"/>
      <c r="J135" s="3600"/>
      <c r="K135" s="3604">
        <v>4</v>
      </c>
      <c r="L135" s="3603"/>
      <c r="M135" s="3604"/>
      <c r="N135" s="3603"/>
      <c r="O135" s="3604">
        <v>4</v>
      </c>
      <c r="P135" s="3603"/>
      <c r="Q135" s="3605">
        <v>4</v>
      </c>
      <c r="R135" s="3639"/>
      <c r="U135" s="1522">
        <f t="shared" si="15"/>
        <v>0</v>
      </c>
    </row>
    <row r="136" spans="1:21" s="207" customFormat="1" ht="15.75">
      <c r="A136" s="3413" t="str">
        <f>'General TPUM'!B137</f>
        <v>Varu Adventist Primary School</v>
      </c>
      <c r="B136" s="3602">
        <v>5</v>
      </c>
      <c r="C136" s="3603"/>
      <c r="D136" s="670">
        <f t="shared" si="14"/>
        <v>5</v>
      </c>
      <c r="E136" s="3637"/>
      <c r="F136" s="3638"/>
      <c r="G136" s="3600">
        <v>5</v>
      </c>
      <c r="H136" s="3600">
        <v>0</v>
      </c>
      <c r="I136" s="3600"/>
      <c r="J136" s="3600"/>
      <c r="K136" s="3604">
        <v>1</v>
      </c>
      <c r="L136" s="3603"/>
      <c r="M136" s="3604">
        <v>0</v>
      </c>
      <c r="N136" s="3603"/>
      <c r="O136" s="3604">
        <v>5</v>
      </c>
      <c r="P136" s="3603"/>
      <c r="Q136" s="3605">
        <v>5</v>
      </c>
      <c r="R136" s="3639"/>
      <c r="U136" s="1522">
        <f t="shared" si="15"/>
        <v>0</v>
      </c>
    </row>
    <row r="137" spans="1:21" s="207" customFormat="1" ht="24">
      <c r="A137" s="3413" t="str">
        <f>'General TPUM'!B138</f>
        <v>Varuga Adventist Primary School (Ext Name?)</v>
      </c>
      <c r="B137" s="3602">
        <v>6</v>
      </c>
      <c r="C137" s="3603"/>
      <c r="D137" s="670">
        <f t="shared" si="14"/>
        <v>6</v>
      </c>
      <c r="E137" s="3637"/>
      <c r="F137" s="3638"/>
      <c r="G137" s="3600">
        <v>6</v>
      </c>
      <c r="H137" s="3600">
        <v>0</v>
      </c>
      <c r="I137" s="3600"/>
      <c r="J137" s="3600"/>
      <c r="K137" s="3604">
        <v>2</v>
      </c>
      <c r="L137" s="3603"/>
      <c r="M137" s="3604">
        <v>0</v>
      </c>
      <c r="N137" s="3603"/>
      <c r="O137" s="3604">
        <v>6</v>
      </c>
      <c r="P137" s="3603"/>
      <c r="Q137" s="3605">
        <v>6</v>
      </c>
      <c r="R137" s="3639"/>
      <c r="U137" s="1522">
        <f t="shared" si="15"/>
        <v>0</v>
      </c>
    </row>
    <row r="138" spans="1:21" s="207" customFormat="1" ht="24">
      <c r="A138" s="3413" t="str">
        <f>'General TPUM'!B139</f>
        <v>Vavanga Adventist Primary School</v>
      </c>
      <c r="B138" s="3602">
        <v>4</v>
      </c>
      <c r="C138" s="3603"/>
      <c r="D138" s="670">
        <f t="shared" si="14"/>
        <v>4</v>
      </c>
      <c r="E138" s="3637"/>
      <c r="F138" s="3638"/>
      <c r="G138" s="3600">
        <v>4</v>
      </c>
      <c r="H138" s="3600">
        <v>0</v>
      </c>
      <c r="I138" s="3600"/>
      <c r="J138" s="3600"/>
      <c r="K138" s="3604">
        <v>2</v>
      </c>
      <c r="L138" s="3603"/>
      <c r="M138" s="3604">
        <v>0</v>
      </c>
      <c r="N138" s="3603"/>
      <c r="O138" s="3604">
        <v>4</v>
      </c>
      <c r="P138" s="3603"/>
      <c r="Q138" s="3605">
        <v>4</v>
      </c>
      <c r="R138" s="3639"/>
      <c r="U138" s="1522">
        <f t="shared" si="15"/>
        <v>0</v>
      </c>
    </row>
    <row r="139" spans="1:21" s="207" customFormat="1" ht="24">
      <c r="A139" s="3413" t="str">
        <f>'General TPUM'!B140</f>
        <v>Veraligi Adventist Primary School (Ext Falasi)</v>
      </c>
      <c r="B139" s="3602">
        <v>4</v>
      </c>
      <c r="C139" s="3603"/>
      <c r="D139" s="670">
        <f t="shared" si="14"/>
        <v>4</v>
      </c>
      <c r="E139" s="3637"/>
      <c r="F139" s="3638"/>
      <c r="G139" s="3600">
        <v>4</v>
      </c>
      <c r="H139" s="3600">
        <v>0</v>
      </c>
      <c r="I139" s="3600"/>
      <c r="J139" s="3600"/>
      <c r="K139" s="3604">
        <v>2</v>
      </c>
      <c r="L139" s="3603"/>
      <c r="M139" s="3604">
        <v>1</v>
      </c>
      <c r="N139" s="3603"/>
      <c r="O139" s="3604">
        <v>4</v>
      </c>
      <c r="P139" s="3603"/>
      <c r="Q139" s="3605">
        <v>4</v>
      </c>
      <c r="R139" s="3639"/>
      <c r="U139" s="1522">
        <f t="shared" si="15"/>
        <v>0</v>
      </c>
    </row>
    <row r="140" spans="1:21" s="207" customFormat="1" ht="24">
      <c r="A140" s="3413" t="str">
        <f>'General TPUM'!B141</f>
        <v>Veramogho Adventist Primary School</v>
      </c>
      <c r="B140" s="3602">
        <v>6</v>
      </c>
      <c r="C140" s="3603"/>
      <c r="D140" s="670">
        <f t="shared" si="14"/>
        <v>6</v>
      </c>
      <c r="E140" s="3637"/>
      <c r="F140" s="3638"/>
      <c r="G140" s="3600">
        <v>6</v>
      </c>
      <c r="H140" s="3600">
        <v>0</v>
      </c>
      <c r="I140" s="3600"/>
      <c r="J140" s="3600"/>
      <c r="K140" s="3604">
        <v>3</v>
      </c>
      <c r="L140" s="3603"/>
      <c r="M140" s="3604">
        <v>0</v>
      </c>
      <c r="N140" s="3603"/>
      <c r="O140" s="3604">
        <v>6</v>
      </c>
      <c r="P140" s="3603"/>
      <c r="Q140" s="3605">
        <v>6</v>
      </c>
      <c r="R140" s="3639"/>
      <c r="U140" s="1522">
        <f t="shared" si="15"/>
        <v>0</v>
      </c>
    </row>
    <row r="141" spans="1:21" s="410" customFormat="1" ht="15" customHeight="1" thickBot="1">
      <c r="A141" s="3263" t="str">
        <f>'General TPUM'!B142</f>
        <v>TOTALS</v>
      </c>
      <c r="B141" s="3265">
        <f>SUM(B42:B140)</f>
        <v>591</v>
      </c>
      <c r="C141" s="3283">
        <f>SUM(C42:C140)</f>
        <v>258</v>
      </c>
      <c r="D141" s="3283">
        <f>SUM(D42:D140)</f>
        <v>849</v>
      </c>
      <c r="E141" s="2678">
        <f>SUM(E42:E140)</f>
        <v>1</v>
      </c>
      <c r="F141" s="3283">
        <f>SUM(F42:F140)</f>
        <v>28</v>
      </c>
      <c r="G141" s="2874">
        <f t="shared" ref="G141:R141" si="16">SUM(G42:G140)</f>
        <v>586</v>
      </c>
      <c r="H141" s="2886">
        <f t="shared" si="16"/>
        <v>5</v>
      </c>
      <c r="I141" s="3265">
        <f t="shared" si="16"/>
        <v>258</v>
      </c>
      <c r="J141" s="2886">
        <f t="shared" si="16"/>
        <v>0</v>
      </c>
      <c r="K141" s="2678">
        <f t="shared" si="16"/>
        <v>242</v>
      </c>
      <c r="L141" s="3283">
        <f t="shared" si="16"/>
        <v>68</v>
      </c>
      <c r="M141" s="2678">
        <f t="shared" si="16"/>
        <v>26</v>
      </c>
      <c r="N141" s="3283">
        <f t="shared" si="16"/>
        <v>93</v>
      </c>
      <c r="O141" s="2678">
        <f t="shared" si="16"/>
        <v>581</v>
      </c>
      <c r="P141" s="3283">
        <f t="shared" si="16"/>
        <v>255</v>
      </c>
      <c r="Q141" s="3265">
        <f t="shared" si="16"/>
        <v>581</v>
      </c>
      <c r="R141" s="3267">
        <f t="shared" si="16"/>
        <v>255</v>
      </c>
      <c r="S141" s="596"/>
      <c r="T141" s="207"/>
      <c r="U141" s="1522">
        <f t="shared" si="15"/>
        <v>0</v>
      </c>
    </row>
    <row r="142" spans="1:21" s="602" customFormat="1" ht="14.25" thickTop="1" thickBot="1">
      <c r="A142" s="3625">
        <f>'General TPUM'!B8</f>
        <v>0</v>
      </c>
      <c r="B142" s="672"/>
      <c r="C142" s="672"/>
      <c r="D142" s="672">
        <f>B141+C141</f>
        <v>849</v>
      </c>
      <c r="E142" s="672"/>
      <c r="F142" s="672"/>
      <c r="G142" s="672">
        <f>E141+G141+H141</f>
        <v>592</v>
      </c>
      <c r="H142" s="672">
        <f>G141+H141+I141+J141</f>
        <v>849</v>
      </c>
      <c r="I142" s="672">
        <f>E141+F141+G141+H141+I141+J141</f>
        <v>878</v>
      </c>
      <c r="J142" s="672">
        <f>H141+J141+F141</f>
        <v>33</v>
      </c>
      <c r="K142" s="672"/>
      <c r="L142" s="672"/>
      <c r="M142" s="672"/>
      <c r="N142" s="672"/>
      <c r="O142" s="672"/>
      <c r="P142" s="672"/>
      <c r="Q142" s="672">
        <f>Q141-O141</f>
        <v>0</v>
      </c>
      <c r="R142" s="2120"/>
      <c r="S142" s="602" t="s">
        <v>782</v>
      </c>
      <c r="T142" s="207"/>
      <c r="U142" s="1522">
        <f t="shared" si="15"/>
        <v>-1441</v>
      </c>
    </row>
    <row r="143" spans="1:21" s="42" customFormat="1" ht="13.5" thickBot="1">
      <c r="A143" s="1225" t="str">
        <f>'General TPUM'!B144</f>
        <v>Tonga Mission</v>
      </c>
      <c r="B143" s="2121"/>
      <c r="C143" s="2121"/>
      <c r="D143" s="2121"/>
      <c r="E143" s="2121"/>
      <c r="F143" s="2121"/>
      <c r="G143" s="2121"/>
      <c r="H143" s="2121"/>
      <c r="I143" s="2121"/>
      <c r="J143" s="2121"/>
      <c r="K143" s="2122"/>
      <c r="L143" s="2122"/>
      <c r="M143" s="2122"/>
      <c r="N143" s="2122"/>
      <c r="O143" s="2122"/>
      <c r="P143" s="2122"/>
      <c r="Q143" s="2122"/>
      <c r="R143" s="1305"/>
      <c r="T143" s="410"/>
      <c r="U143" s="1522">
        <f t="shared" si="15"/>
        <v>0</v>
      </c>
    </row>
    <row r="144" spans="1:21" s="1522" customFormat="1" ht="15.75">
      <c r="A144" s="3607" t="str">
        <f>'General TPUM'!B145</f>
        <v>Beulah College</v>
      </c>
      <c r="B144" s="3608"/>
      <c r="C144" s="3613">
        <v>21</v>
      </c>
      <c r="D144" s="1523">
        <f>SUM(B144:C144)</f>
        <v>21</v>
      </c>
      <c r="E144" s="3610"/>
      <c r="F144" s="3611">
        <v>5</v>
      </c>
      <c r="G144" s="3600"/>
      <c r="H144" s="3600"/>
      <c r="I144" s="3600">
        <v>20</v>
      </c>
      <c r="J144" s="3600">
        <v>1</v>
      </c>
      <c r="K144" s="3612"/>
      <c r="L144" s="3613">
        <v>6</v>
      </c>
      <c r="M144" s="3612"/>
      <c r="N144" s="3613">
        <v>21</v>
      </c>
      <c r="O144" s="3612"/>
      <c r="P144" s="3613">
        <v>21</v>
      </c>
      <c r="Q144" s="3614"/>
      <c r="R144" s="3615">
        <v>14</v>
      </c>
      <c r="S144" s="1529"/>
      <c r="T144" s="602"/>
      <c r="U144" s="1522">
        <f t="shared" si="15"/>
        <v>0</v>
      </c>
    </row>
    <row r="145" spans="1:21" s="1528" customFormat="1" ht="15.75">
      <c r="A145" s="3616" t="str">
        <f>'General TPUM'!B146</f>
        <v>Beulah Primary</v>
      </c>
      <c r="B145" s="3617">
        <v>8</v>
      </c>
      <c r="C145" s="3609"/>
      <c r="D145" s="1527">
        <f>SUM(B145:C145)</f>
        <v>8</v>
      </c>
      <c r="E145" s="3621"/>
      <c r="F145" s="3622"/>
      <c r="G145" s="3600">
        <v>8</v>
      </c>
      <c r="H145" s="3600"/>
      <c r="I145" s="3600"/>
      <c r="J145" s="3600"/>
      <c r="K145" s="3618">
        <v>4</v>
      </c>
      <c r="L145" s="3609"/>
      <c r="M145" s="3618">
        <v>5</v>
      </c>
      <c r="N145" s="3609"/>
      <c r="O145" s="3618">
        <v>8</v>
      </c>
      <c r="P145" s="3609"/>
      <c r="Q145" s="3619">
        <v>5</v>
      </c>
      <c r="R145" s="3623"/>
      <c r="T145" s="42"/>
      <c r="U145" s="1522">
        <f t="shared" si="15"/>
        <v>0</v>
      </c>
    </row>
    <row r="146" spans="1:21" s="1528" customFormat="1" ht="24">
      <c r="A146" s="3616" t="str">
        <f>'General TPUM'!B147</f>
        <v>Hilliard Primary (Memorial School)</v>
      </c>
      <c r="B146" s="3617">
        <v>14</v>
      </c>
      <c r="C146" s="3609">
        <v>1</v>
      </c>
      <c r="D146" s="1527">
        <f>SUM(B146:C146)</f>
        <v>15</v>
      </c>
      <c r="E146" s="3621">
        <v>2</v>
      </c>
      <c r="F146" s="3622"/>
      <c r="G146" s="3600">
        <v>14</v>
      </c>
      <c r="H146" s="3600"/>
      <c r="I146" s="3600">
        <v>1</v>
      </c>
      <c r="J146" s="3600"/>
      <c r="K146" s="3618">
        <v>7</v>
      </c>
      <c r="L146" s="3609">
        <v>1</v>
      </c>
      <c r="M146" s="3618">
        <v>7</v>
      </c>
      <c r="N146" s="3609"/>
      <c r="O146" s="3618">
        <v>14</v>
      </c>
      <c r="P146" s="3609">
        <v>1</v>
      </c>
      <c r="Q146" s="3619">
        <v>11</v>
      </c>
      <c r="R146" s="3623">
        <v>1</v>
      </c>
      <c r="T146" s="1525"/>
      <c r="U146" s="1522">
        <f t="shared" si="15"/>
        <v>0</v>
      </c>
    </row>
    <row r="147" spans="1:21" s="1522" customFormat="1" ht="15.75">
      <c r="A147" s="3607" t="str">
        <f>'General TPUM'!B148</f>
        <v>Mizpah Adventist High School</v>
      </c>
      <c r="B147" s="3608"/>
      <c r="C147" s="3613">
        <v>8</v>
      </c>
      <c r="D147" s="1523">
        <f>SUM(B147:C147)</f>
        <v>8</v>
      </c>
      <c r="E147" s="3610"/>
      <c r="F147" s="3611"/>
      <c r="G147" s="3600"/>
      <c r="H147" s="3600"/>
      <c r="I147" s="3600">
        <v>7</v>
      </c>
      <c r="J147" s="3600">
        <v>1</v>
      </c>
      <c r="K147" s="3612"/>
      <c r="L147" s="3613">
        <v>3</v>
      </c>
      <c r="M147" s="3612"/>
      <c r="N147" s="3613">
        <v>5</v>
      </c>
      <c r="O147" s="3612"/>
      <c r="P147" s="3613">
        <v>8</v>
      </c>
      <c r="Q147" s="3614"/>
      <c r="R147" s="3615">
        <v>4</v>
      </c>
      <c r="S147" s="1529"/>
      <c r="T147" s="1528"/>
      <c r="U147" s="1522">
        <f t="shared" si="15"/>
        <v>0</v>
      </c>
    </row>
    <row r="148" spans="1:21" s="410" customFormat="1" ht="15" customHeight="1" thickBot="1">
      <c r="A148" s="3263" t="str">
        <f>'General TPUM'!B149</f>
        <v>TOTALS</v>
      </c>
      <c r="B148" s="3265">
        <f>SUM(B144:B147)</f>
        <v>22</v>
      </c>
      <c r="C148" s="3283">
        <f t="shared" ref="C148:Q148" si="17">SUM(C144:C147)</f>
        <v>30</v>
      </c>
      <c r="D148" s="3624">
        <f t="shared" si="17"/>
        <v>52</v>
      </c>
      <c r="E148" s="2678">
        <f t="shared" si="17"/>
        <v>2</v>
      </c>
      <c r="F148" s="3283">
        <f>SUM(F144:F147)</f>
        <v>5</v>
      </c>
      <c r="G148" s="2874">
        <f t="shared" si="17"/>
        <v>22</v>
      </c>
      <c r="H148" s="2886">
        <f t="shared" si="17"/>
        <v>0</v>
      </c>
      <c r="I148" s="3265">
        <f>SUM(I144:I147)</f>
        <v>28</v>
      </c>
      <c r="J148" s="2886">
        <f>SUM(J144:J147)</f>
        <v>2</v>
      </c>
      <c r="K148" s="2678">
        <f t="shared" si="17"/>
        <v>11</v>
      </c>
      <c r="L148" s="3283">
        <f t="shared" si="17"/>
        <v>10</v>
      </c>
      <c r="M148" s="2678">
        <f t="shared" si="17"/>
        <v>12</v>
      </c>
      <c r="N148" s="3283">
        <f t="shared" si="17"/>
        <v>26</v>
      </c>
      <c r="O148" s="2678">
        <f t="shared" si="17"/>
        <v>22</v>
      </c>
      <c r="P148" s="3283">
        <f>SUM(P144:P147)</f>
        <v>30</v>
      </c>
      <c r="Q148" s="3265">
        <f t="shared" si="17"/>
        <v>16</v>
      </c>
      <c r="R148" s="3267">
        <f>SUM(R144:R147)</f>
        <v>19</v>
      </c>
      <c r="S148" s="596"/>
      <c r="T148" s="1528"/>
      <c r="U148" s="1522">
        <f t="shared" si="15"/>
        <v>0</v>
      </c>
    </row>
    <row r="149" spans="1:21" s="602" customFormat="1" ht="14.25" thickTop="1" thickBot="1">
      <c r="A149" s="3625">
        <f>'General TPUM'!B150</f>
        <v>0</v>
      </c>
      <c r="B149" s="672"/>
      <c r="C149" s="672"/>
      <c r="D149" s="672">
        <f>B148+C148</f>
        <v>52</v>
      </c>
      <c r="E149" s="672"/>
      <c r="F149" s="672"/>
      <c r="G149" s="672"/>
      <c r="H149" s="672">
        <f>G148+H148+I148+J148</f>
        <v>52</v>
      </c>
      <c r="I149" s="672">
        <f>E148+F148+G148+H148+I148+J148</f>
        <v>59</v>
      </c>
      <c r="J149" s="672"/>
      <c r="K149" s="672"/>
      <c r="L149" s="672"/>
      <c r="M149" s="672"/>
      <c r="N149" s="672"/>
      <c r="O149" s="672"/>
      <c r="P149" s="672"/>
      <c r="Q149" s="672"/>
      <c r="R149" s="2120"/>
      <c r="T149" s="1525"/>
      <c r="U149" s="1522">
        <f t="shared" si="15"/>
        <v>-52</v>
      </c>
    </row>
    <row r="150" spans="1:21" s="42" customFormat="1" ht="13.5" thickBot="1">
      <c r="A150" s="1225" t="str">
        <f>'General TPUM'!B151</f>
        <v>Tuvalu Mission</v>
      </c>
      <c r="B150" s="2121"/>
      <c r="C150" s="2121"/>
      <c r="D150" s="2121"/>
      <c r="E150" s="2121"/>
      <c r="F150" s="2121"/>
      <c r="G150" s="2121"/>
      <c r="H150" s="2121"/>
      <c r="I150" s="2121"/>
      <c r="J150" s="2121"/>
      <c r="K150" s="2122"/>
      <c r="L150" s="2122"/>
      <c r="M150" s="2122"/>
      <c r="N150" s="2122"/>
      <c r="O150" s="2122"/>
      <c r="P150" s="2122"/>
      <c r="Q150" s="2122"/>
      <c r="R150" s="1305"/>
      <c r="T150" s="410"/>
      <c r="U150" s="1522">
        <f t="shared" si="15"/>
        <v>0</v>
      </c>
    </row>
    <row r="151" spans="1:21" s="207" customFormat="1" ht="15.75">
      <c r="A151" s="3413" t="str">
        <f>'General TPUM'!B152</f>
        <v>Funafuti Adventist Primary</v>
      </c>
      <c r="B151" s="3602">
        <v>12</v>
      </c>
      <c r="C151" s="3603"/>
      <c r="D151" s="670">
        <f>SUM(B151:C151)</f>
        <v>12</v>
      </c>
      <c r="E151" s="3604">
        <v>2</v>
      </c>
      <c r="F151" s="3603"/>
      <c r="G151" s="3600">
        <v>10</v>
      </c>
      <c r="H151" s="3600">
        <v>2</v>
      </c>
      <c r="I151" s="3600"/>
      <c r="J151" s="3600"/>
      <c r="K151" s="3604">
        <v>5</v>
      </c>
      <c r="L151" s="3603"/>
      <c r="M151" s="3604">
        <v>2</v>
      </c>
      <c r="N151" s="3603"/>
      <c r="O151" s="3604">
        <v>12</v>
      </c>
      <c r="P151" s="3603"/>
      <c r="Q151" s="3605">
        <v>12</v>
      </c>
      <c r="R151" s="3606"/>
      <c r="T151" s="602"/>
      <c r="U151" s="1522">
        <f t="shared" si="15"/>
        <v>0</v>
      </c>
    </row>
    <row r="152" spans="1:21" s="410" customFormat="1" ht="15" customHeight="1" thickBot="1">
      <c r="A152" s="3263" t="str">
        <f>'General TPUM'!B153</f>
        <v>TOTALS</v>
      </c>
      <c r="B152" s="3265">
        <f t="shared" ref="B152:R152" si="18">B151</f>
        <v>12</v>
      </c>
      <c r="C152" s="3283">
        <f t="shared" si="18"/>
        <v>0</v>
      </c>
      <c r="D152" s="3624">
        <f t="shared" si="18"/>
        <v>12</v>
      </c>
      <c r="E152" s="2678">
        <f t="shared" si="18"/>
        <v>2</v>
      </c>
      <c r="F152" s="3283">
        <f t="shared" si="18"/>
        <v>0</v>
      </c>
      <c r="G152" s="2874">
        <f t="shared" si="18"/>
        <v>10</v>
      </c>
      <c r="H152" s="2886">
        <f t="shared" si="18"/>
        <v>2</v>
      </c>
      <c r="I152" s="3265">
        <f t="shared" si="18"/>
        <v>0</v>
      </c>
      <c r="J152" s="2886">
        <f t="shared" si="18"/>
        <v>0</v>
      </c>
      <c r="K152" s="2678">
        <f t="shared" si="18"/>
        <v>5</v>
      </c>
      <c r="L152" s="3283">
        <f t="shared" si="18"/>
        <v>0</v>
      </c>
      <c r="M152" s="2678">
        <f t="shared" si="18"/>
        <v>2</v>
      </c>
      <c r="N152" s="3283">
        <f t="shared" si="18"/>
        <v>0</v>
      </c>
      <c r="O152" s="2678">
        <f t="shared" si="18"/>
        <v>12</v>
      </c>
      <c r="P152" s="3283">
        <f t="shared" si="18"/>
        <v>0</v>
      </c>
      <c r="Q152" s="3265">
        <f t="shared" si="18"/>
        <v>12</v>
      </c>
      <c r="R152" s="3267">
        <f t="shared" si="18"/>
        <v>0</v>
      </c>
      <c r="S152" s="596"/>
      <c r="T152" s="42"/>
      <c r="U152" s="1522">
        <f t="shared" si="15"/>
        <v>0</v>
      </c>
    </row>
    <row r="153" spans="1:21" s="602" customFormat="1" ht="14.25" thickTop="1" thickBot="1">
      <c r="A153" s="831">
        <f>'General TPUM'!B154</f>
        <v>0</v>
      </c>
      <c r="B153" s="832"/>
      <c r="C153" s="832"/>
      <c r="D153" s="832">
        <f>B152+C152</f>
        <v>12</v>
      </c>
      <c r="E153" s="832"/>
      <c r="F153" s="832"/>
      <c r="G153" s="832"/>
      <c r="H153" s="832">
        <f>G152+H152+I152+J152</f>
        <v>12</v>
      </c>
      <c r="I153" s="832">
        <f>E152+F152+G152+H152+I152+J152</f>
        <v>14</v>
      </c>
      <c r="J153" s="832"/>
      <c r="K153" s="832"/>
      <c r="L153" s="832"/>
      <c r="M153" s="832"/>
      <c r="N153" s="832"/>
      <c r="O153" s="832"/>
      <c r="P153" s="832"/>
      <c r="Q153" s="832"/>
      <c r="R153" s="833"/>
      <c r="T153" s="207"/>
      <c r="U153" s="1522">
        <f t="shared" si="15"/>
        <v>-12</v>
      </c>
    </row>
    <row r="154" spans="1:21" s="42" customFormat="1" ht="13.5" thickBot="1">
      <c r="A154" s="1225" t="str">
        <f>'General TPUM'!B155</f>
        <v>Vanuatu Mission</v>
      </c>
      <c r="B154" s="2121"/>
      <c r="C154" s="2121"/>
      <c r="D154" s="2121"/>
      <c r="E154" s="2121"/>
      <c r="F154" s="2121"/>
      <c r="G154" s="2121"/>
      <c r="H154" s="2121"/>
      <c r="I154" s="2121"/>
      <c r="J154" s="2121"/>
      <c r="K154" s="2122"/>
      <c r="L154" s="2122"/>
      <c r="M154" s="2122"/>
      <c r="N154" s="2122"/>
      <c r="O154" s="2122"/>
      <c r="P154" s="2122"/>
      <c r="Q154" s="2122"/>
      <c r="R154" s="1305"/>
      <c r="T154" s="410"/>
      <c r="U154" s="1522">
        <f t="shared" si="15"/>
        <v>0</v>
      </c>
    </row>
    <row r="155" spans="1:21" s="42" customFormat="1" ht="15.75">
      <c r="A155" s="3413" t="str">
        <f>'General TPUM'!B157</f>
        <v>Aore Adventist Academy</v>
      </c>
      <c r="B155" s="3660"/>
      <c r="C155" s="3661">
        <v>23</v>
      </c>
      <c r="D155" s="671">
        <f>SUM(B155:C155)</f>
        <v>23</v>
      </c>
      <c r="E155" s="3662"/>
      <c r="F155" s="3663">
        <v>11</v>
      </c>
      <c r="G155" s="3600"/>
      <c r="H155" s="3600"/>
      <c r="I155" s="3600">
        <v>20</v>
      </c>
      <c r="J155" s="3600">
        <v>3</v>
      </c>
      <c r="K155" s="3664"/>
      <c r="L155" s="3661">
        <v>4</v>
      </c>
      <c r="M155" s="3664"/>
      <c r="N155" s="3661">
        <v>14</v>
      </c>
      <c r="O155" s="3664"/>
      <c r="P155" s="3661">
        <v>22</v>
      </c>
      <c r="Q155" s="3665" t="s">
        <v>147</v>
      </c>
      <c r="R155" s="3666"/>
      <c r="S155" s="579"/>
      <c r="T155" s="602"/>
      <c r="U155" s="1522">
        <f t="shared" si="15"/>
        <v>0</v>
      </c>
    </row>
    <row r="156" spans="1:21" s="207" customFormat="1" ht="24">
      <c r="A156" s="3413" t="str">
        <f>'General TPUM'!B158</f>
        <v>Baiap Adventist Primary School</v>
      </c>
      <c r="B156" s="3602">
        <v>4</v>
      </c>
      <c r="C156" s="3603"/>
      <c r="D156" s="670">
        <f t="shared" ref="D156:D185" si="19">SUM(B156:C156)</f>
        <v>4</v>
      </c>
      <c r="E156" s="3637"/>
      <c r="F156" s="3638"/>
      <c r="G156" s="3600">
        <v>4</v>
      </c>
      <c r="H156" s="3600"/>
      <c r="I156" s="3600"/>
      <c r="J156" s="3600"/>
      <c r="K156" s="3604"/>
      <c r="L156" s="3603"/>
      <c r="M156" s="3604"/>
      <c r="N156" s="3603"/>
      <c r="O156" s="3604"/>
      <c r="P156" s="3603"/>
      <c r="Q156" s="3605"/>
      <c r="R156" s="3639"/>
      <c r="T156" s="42"/>
      <c r="U156" s="1522">
        <f t="shared" si="15"/>
        <v>0</v>
      </c>
    </row>
    <row r="157" spans="1:21" s="207" customFormat="1" ht="27.95" customHeight="1">
      <c r="A157" s="3413" t="str">
        <f>'General TPUM'!B159</f>
        <v>Battle Creek Adventist Primary School (no enrolment for 2017)</v>
      </c>
      <c r="B157" s="3602">
        <v>2</v>
      </c>
      <c r="C157" s="3603"/>
      <c r="D157" s="670">
        <f t="shared" si="19"/>
        <v>2</v>
      </c>
      <c r="E157" s="3637"/>
      <c r="F157" s="3638"/>
      <c r="G157" s="3600">
        <v>1</v>
      </c>
      <c r="H157" s="3600">
        <v>1</v>
      </c>
      <c r="I157" s="3600"/>
      <c r="J157" s="3600"/>
      <c r="K157" s="3604"/>
      <c r="L157" s="3603"/>
      <c r="M157" s="3604"/>
      <c r="N157" s="3603"/>
      <c r="O157" s="3604">
        <v>2</v>
      </c>
      <c r="P157" s="3603"/>
      <c r="Q157" s="3605"/>
      <c r="R157" s="3639"/>
      <c r="T157" s="580"/>
      <c r="U157" s="1522">
        <f t="shared" si="15"/>
        <v>0</v>
      </c>
    </row>
    <row r="158" spans="1:21" s="207" customFormat="1" ht="24">
      <c r="A158" s="3413" t="str">
        <f>'General TPUM'!B160</f>
        <v>Enekis Adventist Primary School</v>
      </c>
      <c r="B158" s="3602">
        <v>7</v>
      </c>
      <c r="C158" s="3603"/>
      <c r="D158" s="670">
        <f t="shared" si="19"/>
        <v>7</v>
      </c>
      <c r="E158" s="3637"/>
      <c r="F158" s="3638"/>
      <c r="G158" s="3600">
        <v>7</v>
      </c>
      <c r="H158" s="3600" t="s">
        <v>147</v>
      </c>
      <c r="I158" s="3600"/>
      <c r="J158" s="3600"/>
      <c r="K158" s="3604">
        <v>1</v>
      </c>
      <c r="L158" s="3603"/>
      <c r="M158" s="3604">
        <v>1</v>
      </c>
      <c r="N158" s="3603"/>
      <c r="O158" s="3604">
        <v>2</v>
      </c>
      <c r="P158" s="3603"/>
      <c r="Q158" s="3605">
        <v>1</v>
      </c>
      <c r="R158" s="3639"/>
      <c r="U158" s="1522">
        <f t="shared" si="15"/>
        <v>0</v>
      </c>
    </row>
    <row r="159" spans="1:21" s="207" customFormat="1" ht="24">
      <c r="A159" s="3413" t="str">
        <f>'General TPUM'!B161</f>
        <v>Entan-Vui (Hebron) SDA School</v>
      </c>
      <c r="B159" s="3602"/>
      <c r="C159" s="3603">
        <v>6</v>
      </c>
      <c r="D159" s="670">
        <f t="shared" si="19"/>
        <v>6</v>
      </c>
      <c r="E159" s="3637"/>
      <c r="F159" s="3638">
        <v>1</v>
      </c>
      <c r="G159" s="3600"/>
      <c r="H159" s="3600"/>
      <c r="I159" s="3600">
        <v>6</v>
      </c>
      <c r="J159" s="3600"/>
      <c r="K159" s="3604"/>
      <c r="L159" s="3603">
        <v>0</v>
      </c>
      <c r="M159" s="3604"/>
      <c r="N159" s="3603">
        <v>1</v>
      </c>
      <c r="O159" s="3604"/>
      <c r="P159" s="3603">
        <v>2</v>
      </c>
      <c r="Q159" s="3605"/>
      <c r="R159" s="3639"/>
      <c r="U159" s="1522">
        <f t="shared" si="15"/>
        <v>0</v>
      </c>
    </row>
    <row r="160" spans="1:21" s="42" customFormat="1" ht="24">
      <c r="A160" s="3413" t="str">
        <f>'General TPUM'!B162</f>
        <v>Epauto Adventist Senopr Secondary School</v>
      </c>
      <c r="B160" s="3660"/>
      <c r="C160" s="3661">
        <v>36</v>
      </c>
      <c r="D160" s="670">
        <f t="shared" si="19"/>
        <v>36</v>
      </c>
      <c r="E160" s="3662"/>
      <c r="F160" s="3663">
        <v>5</v>
      </c>
      <c r="G160" s="3600"/>
      <c r="H160" s="3600"/>
      <c r="I160" s="3600">
        <v>34</v>
      </c>
      <c r="J160" s="3600">
        <v>2</v>
      </c>
      <c r="K160" s="3664"/>
      <c r="L160" s="3661">
        <v>15</v>
      </c>
      <c r="M160" s="3664"/>
      <c r="N160" s="3661">
        <v>30</v>
      </c>
      <c r="O160" s="3664"/>
      <c r="P160" s="3661">
        <v>19</v>
      </c>
      <c r="Q160" s="3665" t="s">
        <v>147</v>
      </c>
      <c r="R160" s="3666"/>
      <c r="S160" s="579"/>
      <c r="T160" s="207"/>
      <c r="U160" s="1522">
        <f t="shared" si="15"/>
        <v>0</v>
      </c>
    </row>
    <row r="161" spans="1:21" s="207" customFormat="1" ht="24">
      <c r="A161" s="3413" t="str">
        <f>'General TPUM'!B163</f>
        <v>Fokona Adventist Primary School</v>
      </c>
      <c r="B161" s="3602">
        <v>11</v>
      </c>
      <c r="C161" s="3603"/>
      <c r="D161" s="670">
        <f t="shared" si="19"/>
        <v>11</v>
      </c>
      <c r="E161" s="3637"/>
      <c r="F161" s="3638"/>
      <c r="G161" s="3600">
        <v>8</v>
      </c>
      <c r="H161" s="3600">
        <v>3</v>
      </c>
      <c r="I161" s="3600"/>
      <c r="J161" s="3600"/>
      <c r="K161" s="3604">
        <v>5</v>
      </c>
      <c r="L161" s="3603"/>
      <c r="M161" s="3604">
        <v>2</v>
      </c>
      <c r="N161" s="3603"/>
      <c r="O161" s="3604">
        <v>2</v>
      </c>
      <c r="P161" s="3603"/>
      <c r="Q161" s="3605">
        <v>2</v>
      </c>
      <c r="R161" s="3639"/>
      <c r="U161" s="1522">
        <f t="shared" si="15"/>
        <v>0</v>
      </c>
    </row>
    <row r="162" spans="1:21" s="207" customFormat="1" ht="24">
      <c r="A162" s="3413" t="str">
        <f>'General TPUM'!B164</f>
        <v>Fonteng Adventist Primary School</v>
      </c>
      <c r="B162" s="3602">
        <v>3</v>
      </c>
      <c r="C162" s="3603"/>
      <c r="D162" s="670">
        <f t="shared" si="19"/>
        <v>3</v>
      </c>
      <c r="E162" s="3604"/>
      <c r="F162" s="3603"/>
      <c r="G162" s="3600">
        <v>3</v>
      </c>
      <c r="H162" s="3600"/>
      <c r="I162" s="3600"/>
      <c r="J162" s="3600"/>
      <c r="K162" s="3604"/>
      <c r="L162" s="3603"/>
      <c r="M162" s="3604"/>
      <c r="N162" s="3603"/>
      <c r="O162" s="3604">
        <v>2</v>
      </c>
      <c r="P162" s="3603"/>
      <c r="Q162" s="3605"/>
      <c r="R162" s="3606"/>
      <c r="T162" s="580"/>
      <c r="U162" s="1522">
        <f t="shared" si="15"/>
        <v>0</v>
      </c>
    </row>
    <row r="163" spans="1:21" s="207" customFormat="1" ht="24">
      <c r="A163" s="3413" t="str">
        <f>'General TPUM'!B165</f>
        <v>Galilee Adventist Primary School</v>
      </c>
      <c r="B163" s="3602">
        <v>3</v>
      </c>
      <c r="C163" s="3603"/>
      <c r="D163" s="670">
        <f t="shared" si="19"/>
        <v>3</v>
      </c>
      <c r="E163" s="3604"/>
      <c r="F163" s="3603"/>
      <c r="G163" s="3600">
        <v>3</v>
      </c>
      <c r="H163" s="3600"/>
      <c r="I163" s="3600"/>
      <c r="J163" s="3600"/>
      <c r="K163" s="3604"/>
      <c r="L163" s="3603"/>
      <c r="M163" s="3604"/>
      <c r="N163" s="3603"/>
      <c r="O163" s="3604">
        <v>4</v>
      </c>
      <c r="P163" s="3603"/>
      <c r="Q163" s="3605"/>
      <c r="R163" s="3606"/>
      <c r="U163" s="1522">
        <f t="shared" si="15"/>
        <v>0</v>
      </c>
    </row>
    <row r="164" spans="1:21" s="42" customFormat="1" ht="24">
      <c r="A164" s="3413" t="str">
        <f>'General TPUM'!B166</f>
        <v>Kwataparen Adventist Junior Secondary School</v>
      </c>
      <c r="B164" s="3660"/>
      <c r="C164" s="3661">
        <v>17</v>
      </c>
      <c r="D164" s="670">
        <f t="shared" si="19"/>
        <v>17</v>
      </c>
      <c r="E164" s="3662"/>
      <c r="F164" s="3663">
        <v>4</v>
      </c>
      <c r="G164" s="3662"/>
      <c r="H164" s="3663"/>
      <c r="I164" s="3665">
        <v>17</v>
      </c>
      <c r="J164" s="3667"/>
      <c r="K164" s="3664"/>
      <c r="L164" s="3661">
        <v>5</v>
      </c>
      <c r="M164" s="3664"/>
      <c r="N164" s="3661">
        <v>3</v>
      </c>
      <c r="O164" s="3664"/>
      <c r="P164" s="3661">
        <v>16</v>
      </c>
      <c r="Q164" s="3665"/>
      <c r="R164" s="3666"/>
      <c r="S164" s="579"/>
      <c r="T164" s="207"/>
      <c r="U164" s="1522">
        <f t="shared" si="15"/>
        <v>0</v>
      </c>
    </row>
    <row r="165" spans="1:21" s="207" customFormat="1" ht="24">
      <c r="A165" s="3413" t="str">
        <f>'General TPUM'!B167</f>
        <v>Lalinda Adventist Primary School</v>
      </c>
      <c r="B165" s="3602">
        <v>3</v>
      </c>
      <c r="C165" s="3603"/>
      <c r="D165" s="670">
        <f t="shared" si="19"/>
        <v>3</v>
      </c>
      <c r="E165" s="3604">
        <v>3</v>
      </c>
      <c r="F165" s="3603"/>
      <c r="G165" s="3600">
        <v>3</v>
      </c>
      <c r="H165" s="3600"/>
      <c r="I165" s="3600"/>
      <c r="J165" s="3600"/>
      <c r="K165" s="3604"/>
      <c r="L165" s="3603"/>
      <c r="M165" s="3604">
        <v>1</v>
      </c>
      <c r="N165" s="3603"/>
      <c r="O165" s="3604">
        <v>3</v>
      </c>
      <c r="P165" s="3603"/>
      <c r="Q165" s="3605">
        <v>1</v>
      </c>
      <c r="R165" s="3606"/>
      <c r="U165" s="1522">
        <f t="shared" si="15"/>
        <v>0</v>
      </c>
    </row>
    <row r="166" spans="1:21" s="207" customFormat="1" ht="24">
      <c r="A166" s="3413" t="str">
        <f>'General TPUM'!B168</f>
        <v>Leaur Adventist Primary School</v>
      </c>
      <c r="B166" s="3668">
        <v>6</v>
      </c>
      <c r="C166" s="3603"/>
      <c r="D166" s="670">
        <f t="shared" si="19"/>
        <v>6</v>
      </c>
      <c r="E166" s="3604"/>
      <c r="F166" s="3603"/>
      <c r="G166" s="3600">
        <v>6</v>
      </c>
      <c r="H166" s="3600"/>
      <c r="I166" s="3600"/>
      <c r="J166" s="3600"/>
      <c r="K166" s="3604">
        <v>3</v>
      </c>
      <c r="L166" s="3603"/>
      <c r="M166" s="3604">
        <v>2</v>
      </c>
      <c r="N166" s="3603"/>
      <c r="O166" s="3604"/>
      <c r="P166" s="3603"/>
      <c r="Q166" s="3605"/>
      <c r="R166" s="3606"/>
      <c r="T166" s="580"/>
      <c r="U166" s="1522">
        <f t="shared" si="15"/>
        <v>0</v>
      </c>
    </row>
    <row r="167" spans="1:21" s="207" customFormat="1" ht="24">
      <c r="A167" s="3413" t="str">
        <f>'General TPUM'!B169</f>
        <v>Lekan Adventist Primary School</v>
      </c>
      <c r="B167" s="3668">
        <v>4</v>
      </c>
      <c r="C167" s="3603"/>
      <c r="D167" s="670">
        <f t="shared" si="19"/>
        <v>4</v>
      </c>
      <c r="E167" s="3604"/>
      <c r="F167" s="3603"/>
      <c r="G167" s="3600">
        <v>4</v>
      </c>
      <c r="H167" s="3600"/>
      <c r="I167" s="3600"/>
      <c r="J167" s="3600"/>
      <c r="K167" s="3604"/>
      <c r="L167" s="3603"/>
      <c r="M167" s="3604">
        <v>1</v>
      </c>
      <c r="N167" s="3603"/>
      <c r="O167" s="3604">
        <v>2</v>
      </c>
      <c r="P167" s="3603"/>
      <c r="Q167" s="3605">
        <v>1</v>
      </c>
      <c r="R167" s="3606"/>
      <c r="U167" s="1522">
        <f t="shared" si="15"/>
        <v>0</v>
      </c>
    </row>
    <row r="168" spans="1:21" s="207" customFormat="1" ht="24">
      <c r="A168" s="3413" t="str">
        <f>'General TPUM'!B170</f>
        <v>Linbul Adventist Primary School</v>
      </c>
      <c r="B168" s="3668">
        <v>6</v>
      </c>
      <c r="C168" s="3603"/>
      <c r="D168" s="670">
        <f t="shared" si="19"/>
        <v>6</v>
      </c>
      <c r="E168" s="3604"/>
      <c r="F168" s="3603"/>
      <c r="G168" s="3600">
        <v>6</v>
      </c>
      <c r="H168" s="3600"/>
      <c r="I168" s="3600"/>
      <c r="J168" s="3600"/>
      <c r="K168" s="3604"/>
      <c r="L168" s="3603"/>
      <c r="M168" s="3604"/>
      <c r="N168" s="3603"/>
      <c r="O168" s="3604"/>
      <c r="P168" s="3603"/>
      <c r="Q168" s="3605">
        <v>1</v>
      </c>
      <c r="R168" s="3606"/>
      <c r="U168" s="1522">
        <f t="shared" si="15"/>
        <v>0</v>
      </c>
    </row>
    <row r="169" spans="1:21" s="207" customFormat="1" ht="24">
      <c r="A169" s="3413" t="str">
        <f>'General TPUM'!B171</f>
        <v>Loukaru  Adventist Primary School</v>
      </c>
      <c r="B169" s="3668">
        <v>6</v>
      </c>
      <c r="C169" s="3603"/>
      <c r="D169" s="670">
        <f t="shared" si="19"/>
        <v>6</v>
      </c>
      <c r="E169" s="3604"/>
      <c r="F169" s="3603"/>
      <c r="G169" s="3600">
        <v>6</v>
      </c>
      <c r="H169" s="3600"/>
      <c r="I169" s="3600"/>
      <c r="J169" s="3600"/>
      <c r="K169" s="3604">
        <v>4</v>
      </c>
      <c r="L169" s="3603"/>
      <c r="M169" s="3604">
        <v>1</v>
      </c>
      <c r="N169" s="3603"/>
      <c r="O169" s="3604">
        <v>3</v>
      </c>
      <c r="P169" s="3603"/>
      <c r="Q169" s="3605">
        <v>1</v>
      </c>
      <c r="R169" s="3606"/>
      <c r="U169" s="1522">
        <f t="shared" si="15"/>
        <v>0</v>
      </c>
    </row>
    <row r="170" spans="1:21" s="207" customFormat="1" ht="24">
      <c r="A170" s="3413" t="str">
        <f>'General TPUM'!B172</f>
        <v>Lowenata Adventist Primary School</v>
      </c>
      <c r="B170" s="3668">
        <v>4</v>
      </c>
      <c r="C170" s="3603"/>
      <c r="D170" s="670">
        <f t="shared" si="19"/>
        <v>4</v>
      </c>
      <c r="E170" s="3604" t="s">
        <v>147</v>
      </c>
      <c r="F170" s="3603"/>
      <c r="G170" s="3600">
        <v>4</v>
      </c>
      <c r="H170" s="3600"/>
      <c r="I170" s="3600"/>
      <c r="J170" s="3600"/>
      <c r="K170" s="3604">
        <v>2</v>
      </c>
      <c r="L170" s="3603"/>
      <c r="M170" s="3604"/>
      <c r="N170" s="3603"/>
      <c r="O170" s="3604">
        <v>3</v>
      </c>
      <c r="P170" s="3603"/>
      <c r="Q170" s="3605">
        <v>1</v>
      </c>
      <c r="R170" s="3606"/>
      <c r="U170" s="1522">
        <f t="shared" si="15"/>
        <v>0</v>
      </c>
    </row>
    <row r="171" spans="1:21" s="207" customFormat="1" ht="24">
      <c r="A171" s="3413" t="str">
        <f>'General TPUM'!B173</f>
        <v>Luganville Adventist Primary School</v>
      </c>
      <c r="B171" s="3668">
        <v>14</v>
      </c>
      <c r="C171" s="3603"/>
      <c r="D171" s="670">
        <f t="shared" si="19"/>
        <v>14</v>
      </c>
      <c r="E171" s="3604">
        <v>3</v>
      </c>
      <c r="F171" s="3603"/>
      <c r="G171" s="3600">
        <v>12</v>
      </c>
      <c r="H171" s="3600">
        <v>2</v>
      </c>
      <c r="I171" s="3600"/>
      <c r="J171" s="3600"/>
      <c r="K171" s="3604">
        <v>5</v>
      </c>
      <c r="L171" s="3603"/>
      <c r="M171" s="3604">
        <v>2</v>
      </c>
      <c r="N171" s="3603" t="s">
        <v>147</v>
      </c>
      <c r="O171" s="3604">
        <v>5</v>
      </c>
      <c r="P171" s="3603" t="s">
        <v>147</v>
      </c>
      <c r="Q171" s="3605">
        <v>3</v>
      </c>
      <c r="R171" s="3606"/>
      <c r="U171" s="1522">
        <f t="shared" si="15"/>
        <v>0</v>
      </c>
    </row>
    <row r="172" spans="1:21" s="207" customFormat="1" ht="15.75">
      <c r="A172" s="3413" t="str">
        <f>'General TPUM'!B174</f>
        <v>Malo Adventist Primary School</v>
      </c>
      <c r="B172" s="3602">
        <v>5</v>
      </c>
      <c r="C172" s="3603"/>
      <c r="D172" s="670">
        <f t="shared" si="19"/>
        <v>5</v>
      </c>
      <c r="E172" s="3604"/>
      <c r="F172" s="3603"/>
      <c r="G172" s="3600">
        <v>5</v>
      </c>
      <c r="H172" s="3600"/>
      <c r="I172" s="3600"/>
      <c r="J172" s="3600"/>
      <c r="K172" s="3604"/>
      <c r="L172" s="3603"/>
      <c r="M172" s="3604"/>
      <c r="N172" s="3603"/>
      <c r="O172" s="3604">
        <v>3</v>
      </c>
      <c r="P172" s="3603"/>
      <c r="Q172" s="3605">
        <v>1</v>
      </c>
      <c r="R172" s="3606"/>
      <c r="U172" s="1522">
        <f t="shared" si="15"/>
        <v>0</v>
      </c>
    </row>
    <row r="173" spans="1:21" s="207" customFormat="1" ht="15.75">
      <c r="A173" s="3413" t="str">
        <f>'General TPUM'!B175</f>
        <v>Malua Bay Adventist School</v>
      </c>
      <c r="B173" s="3602">
        <v>5</v>
      </c>
      <c r="C173" s="3603">
        <v>7</v>
      </c>
      <c r="D173" s="670">
        <f t="shared" si="19"/>
        <v>12</v>
      </c>
      <c r="E173" s="3604" t="s">
        <v>147</v>
      </c>
      <c r="F173" s="3603">
        <v>2</v>
      </c>
      <c r="G173" s="3600">
        <v>5</v>
      </c>
      <c r="H173" s="3600" t="s">
        <v>147</v>
      </c>
      <c r="I173" s="3600">
        <v>7</v>
      </c>
      <c r="J173" s="3600"/>
      <c r="K173" s="3604"/>
      <c r="L173" s="3603">
        <v>1</v>
      </c>
      <c r="M173" s="3604" t="s">
        <v>147</v>
      </c>
      <c r="N173" s="3603"/>
      <c r="O173" s="3604"/>
      <c r="P173" s="3603">
        <v>1</v>
      </c>
      <c r="Q173" s="3605"/>
      <c r="R173" s="3606"/>
      <c r="U173" s="1522">
        <f t="shared" si="15"/>
        <v>0</v>
      </c>
    </row>
    <row r="174" spans="1:21" s="207" customFormat="1" ht="24">
      <c r="A174" s="3413" t="str">
        <f>'General TPUM'!B176</f>
        <v>Mamau Adventist Primary School</v>
      </c>
      <c r="B174" s="3602">
        <v>12</v>
      </c>
      <c r="C174" s="3603"/>
      <c r="D174" s="670">
        <f t="shared" si="19"/>
        <v>12</v>
      </c>
      <c r="E174" s="3604"/>
      <c r="F174" s="3603"/>
      <c r="G174" s="3600">
        <v>11</v>
      </c>
      <c r="H174" s="3600">
        <v>1</v>
      </c>
      <c r="I174" s="3600"/>
      <c r="J174" s="3600"/>
      <c r="K174" s="3604">
        <v>4</v>
      </c>
      <c r="L174" s="3603"/>
      <c r="M174" s="3604"/>
      <c r="N174" s="3603"/>
      <c r="O174" s="3604">
        <v>3</v>
      </c>
      <c r="P174" s="3603"/>
      <c r="Q174" s="3605">
        <v>5</v>
      </c>
      <c r="R174" s="3606"/>
      <c r="U174" s="1522">
        <f t="shared" si="15"/>
        <v>0</v>
      </c>
    </row>
    <row r="175" spans="1:21" s="207" customFormat="1" ht="24">
      <c r="A175" s="3413" t="str">
        <f>'General TPUM'!B177</f>
        <v>Maranatha Adventist Junior Secondary School</v>
      </c>
      <c r="B175" s="3669"/>
      <c r="C175" s="3670">
        <v>6</v>
      </c>
      <c r="D175" s="670">
        <f t="shared" si="19"/>
        <v>6</v>
      </c>
      <c r="E175" s="3671"/>
      <c r="F175" s="3670">
        <v>3</v>
      </c>
      <c r="G175" s="3600"/>
      <c r="H175" s="3600"/>
      <c r="I175" s="3600">
        <v>6</v>
      </c>
      <c r="J175" s="3600"/>
      <c r="K175" s="3671"/>
      <c r="L175" s="3670">
        <v>3</v>
      </c>
      <c r="M175" s="3671"/>
      <c r="N175" s="3670">
        <v>4</v>
      </c>
      <c r="O175" s="3671"/>
      <c r="P175" s="3670">
        <v>3</v>
      </c>
      <c r="Q175" s="3672"/>
      <c r="R175" s="3673"/>
      <c r="U175" s="1522">
        <f t="shared" si="15"/>
        <v>0</v>
      </c>
    </row>
    <row r="176" spans="1:21" s="207" customFormat="1" ht="24">
      <c r="A176" s="3413" t="str">
        <f>'General TPUM'!B178</f>
        <v>Matafanga Adventist Primary School</v>
      </c>
      <c r="B176" s="3602">
        <v>9</v>
      </c>
      <c r="C176" s="3603"/>
      <c r="D176" s="670">
        <f t="shared" si="19"/>
        <v>9</v>
      </c>
      <c r="E176" s="3604">
        <v>3</v>
      </c>
      <c r="F176" s="3603"/>
      <c r="G176" s="3600">
        <v>9</v>
      </c>
      <c r="H176" s="3600"/>
      <c r="I176" s="3600"/>
      <c r="J176" s="3600"/>
      <c r="K176" s="3604"/>
      <c r="L176" s="3603"/>
      <c r="M176" s="3604"/>
      <c r="N176" s="3603"/>
      <c r="O176" s="3604"/>
      <c r="P176" s="3603"/>
      <c r="Q176" s="3605" t="s">
        <v>147</v>
      </c>
      <c r="R176" s="3606"/>
      <c r="U176" s="1522">
        <f t="shared" si="15"/>
        <v>0</v>
      </c>
    </row>
    <row r="177" spans="1:21" s="207" customFormat="1" ht="15.75">
      <c r="A177" s="3413" t="str">
        <f>'General TPUM'!B179</f>
        <v>Olwi Adventist Primary School</v>
      </c>
      <c r="B177" s="3602">
        <v>9</v>
      </c>
      <c r="C177" s="3603"/>
      <c r="D177" s="670">
        <f t="shared" si="19"/>
        <v>9</v>
      </c>
      <c r="E177" s="3604">
        <v>2</v>
      </c>
      <c r="F177" s="3603"/>
      <c r="G177" s="3600">
        <v>9</v>
      </c>
      <c r="H177" s="3600"/>
      <c r="I177" s="3600"/>
      <c r="J177" s="3600"/>
      <c r="K177" s="3604">
        <v>3</v>
      </c>
      <c r="L177" s="3603" t="s">
        <v>147</v>
      </c>
      <c r="M177" s="3604">
        <v>2</v>
      </c>
      <c r="N177" s="3603"/>
      <c r="O177" s="3604">
        <v>9</v>
      </c>
      <c r="P177" s="3603"/>
      <c r="Q177" s="3605">
        <v>5</v>
      </c>
      <c r="R177" s="3606"/>
      <c r="U177" s="1522">
        <f t="shared" si="15"/>
        <v>0</v>
      </c>
    </row>
    <row r="178" spans="1:21" s="207" customFormat="1" ht="24">
      <c r="A178" s="3413" t="str">
        <f>'General TPUM'!B180</f>
        <v>Parker Adventist Primary School</v>
      </c>
      <c r="B178" s="3602">
        <v>2</v>
      </c>
      <c r="C178" s="3603"/>
      <c r="D178" s="670">
        <f t="shared" si="19"/>
        <v>2</v>
      </c>
      <c r="E178" s="3604"/>
      <c r="F178" s="3603"/>
      <c r="G178" s="3600">
        <v>2</v>
      </c>
      <c r="H178" s="3600"/>
      <c r="I178" s="3600"/>
      <c r="J178" s="3600"/>
      <c r="K178" s="3604">
        <v>2</v>
      </c>
      <c r="L178" s="3603"/>
      <c r="M178" s="3604">
        <v>0</v>
      </c>
      <c r="N178" s="3603"/>
      <c r="O178" s="3604">
        <v>2</v>
      </c>
      <c r="P178" s="3603"/>
      <c r="Q178" s="3605">
        <v>0</v>
      </c>
      <c r="R178" s="3606"/>
      <c r="U178" s="1522">
        <f t="shared" si="15"/>
        <v>0</v>
      </c>
    </row>
    <row r="179" spans="1:21" s="42" customFormat="1" ht="24">
      <c r="A179" s="3413" t="str">
        <f>'General TPUM'!B181</f>
        <v>Port Quimi Adventist Junior Secondary School</v>
      </c>
      <c r="B179" s="3660"/>
      <c r="C179" s="3661">
        <v>8</v>
      </c>
      <c r="D179" s="670">
        <f t="shared" si="19"/>
        <v>8</v>
      </c>
      <c r="E179" s="3662"/>
      <c r="F179" s="3663">
        <v>4</v>
      </c>
      <c r="G179" s="3600"/>
      <c r="H179" s="3600"/>
      <c r="I179" s="3600">
        <v>8</v>
      </c>
      <c r="J179" s="3600"/>
      <c r="K179" s="3664"/>
      <c r="L179" s="3661">
        <v>1</v>
      </c>
      <c r="M179" s="3664" t="s">
        <v>147</v>
      </c>
      <c r="N179" s="3661">
        <v>2</v>
      </c>
      <c r="O179" s="3664"/>
      <c r="P179" s="3661">
        <v>2</v>
      </c>
      <c r="Q179" s="3665"/>
      <c r="R179" s="3666"/>
      <c r="S179" s="579"/>
      <c r="T179" s="207"/>
      <c r="U179" s="1522">
        <f t="shared" si="15"/>
        <v>0</v>
      </c>
    </row>
    <row r="180" spans="1:21" s="581" customFormat="1" ht="15.75">
      <c r="A180" s="3413" t="str">
        <f>'General TPUM'!B182</f>
        <v>Riseshime Adventist School</v>
      </c>
      <c r="B180" s="3660">
        <v>3</v>
      </c>
      <c r="C180" s="3661"/>
      <c r="D180" s="670">
        <f t="shared" si="19"/>
        <v>3</v>
      </c>
      <c r="E180" s="3662"/>
      <c r="F180" s="3663"/>
      <c r="G180" s="3600">
        <v>3</v>
      </c>
      <c r="H180" s="3600"/>
      <c r="I180" s="3600"/>
      <c r="J180" s="3600"/>
      <c r="K180" s="3664"/>
      <c r="L180" s="3661"/>
      <c r="M180" s="3664"/>
      <c r="N180" s="3661"/>
      <c r="O180" s="3664"/>
      <c r="P180" s="3661"/>
      <c r="Q180" s="3665">
        <v>1</v>
      </c>
      <c r="R180" s="3666"/>
      <c r="S180" s="579"/>
      <c r="T180" s="207"/>
      <c r="U180" s="1522">
        <f t="shared" si="15"/>
        <v>0</v>
      </c>
    </row>
    <row r="181" spans="1:21" s="207" customFormat="1" ht="15.75">
      <c r="A181" s="3413" t="str">
        <f>'General TPUM'!B183</f>
        <v>Sise Adventist Primary School</v>
      </c>
      <c r="B181" s="3602">
        <v>4</v>
      </c>
      <c r="C181" s="3603"/>
      <c r="D181" s="670">
        <f t="shared" si="19"/>
        <v>4</v>
      </c>
      <c r="E181" s="3604">
        <v>3</v>
      </c>
      <c r="F181" s="3603"/>
      <c r="G181" s="3600">
        <v>4</v>
      </c>
      <c r="H181" s="3600"/>
      <c r="I181" s="3600"/>
      <c r="J181" s="3600"/>
      <c r="K181" s="3604"/>
      <c r="L181" s="3603"/>
      <c r="M181" s="3604"/>
      <c r="N181" s="3603"/>
      <c r="O181" s="3604">
        <v>7</v>
      </c>
      <c r="P181" s="3603"/>
      <c r="Q181" s="3605">
        <v>2</v>
      </c>
      <c r="R181" s="3606"/>
      <c r="T181" s="580"/>
      <c r="U181" s="1522">
        <f>B181-SUM(G181:H181)</f>
        <v>0</v>
      </c>
    </row>
    <row r="182" spans="1:21" s="207" customFormat="1" ht="24">
      <c r="A182" s="3413" t="str">
        <f>'General TPUM'!B184</f>
        <v>Susana Mate Adventist Primary School</v>
      </c>
      <c r="B182" s="3602">
        <v>5</v>
      </c>
      <c r="C182" s="3603"/>
      <c r="D182" s="670">
        <f t="shared" si="19"/>
        <v>5</v>
      </c>
      <c r="E182" s="3604"/>
      <c r="F182" s="3603"/>
      <c r="G182" s="3600">
        <v>4</v>
      </c>
      <c r="H182" s="3600">
        <v>1</v>
      </c>
      <c r="I182" s="3600"/>
      <c r="J182" s="3600"/>
      <c r="K182" s="3604"/>
      <c r="L182" s="3603"/>
      <c r="M182" s="3604"/>
      <c r="N182" s="3603"/>
      <c r="O182" s="3604">
        <v>5</v>
      </c>
      <c r="P182" s="3603"/>
      <c r="Q182" s="3605"/>
      <c r="R182" s="3606"/>
      <c r="T182" s="580"/>
      <c r="U182" s="1522">
        <f t="shared" si="15"/>
        <v>0</v>
      </c>
    </row>
    <row r="183" spans="1:21" s="207" customFormat="1" ht="24">
      <c r="A183" s="3413" t="s">
        <v>772</v>
      </c>
      <c r="B183" s="3602">
        <v>5</v>
      </c>
      <c r="C183" s="3603"/>
      <c r="D183" s="670">
        <f t="shared" si="19"/>
        <v>5</v>
      </c>
      <c r="E183" s="3604"/>
      <c r="F183" s="3603"/>
      <c r="G183" s="3600">
        <v>4</v>
      </c>
      <c r="H183" s="3600">
        <v>1</v>
      </c>
      <c r="I183" s="3600"/>
      <c r="J183" s="3600"/>
      <c r="K183" s="3604"/>
      <c r="L183" s="3603"/>
      <c r="M183" s="3604">
        <v>2</v>
      </c>
      <c r="N183" s="3603"/>
      <c r="O183" s="3604">
        <v>4</v>
      </c>
      <c r="P183" s="3603"/>
      <c r="Q183" s="3605">
        <v>1</v>
      </c>
      <c r="R183" s="3606"/>
      <c r="U183" s="1522">
        <f t="shared" si="15"/>
        <v>0</v>
      </c>
    </row>
    <row r="184" spans="1:21" s="207" customFormat="1" ht="15.75">
      <c r="A184" s="3413" t="str">
        <f>'General TPUM'!B186</f>
        <v>Vila Number 2 SDA Primary</v>
      </c>
      <c r="B184" s="3602">
        <v>15</v>
      </c>
      <c r="C184" s="3603"/>
      <c r="D184" s="670">
        <f t="shared" si="19"/>
        <v>15</v>
      </c>
      <c r="E184" s="3604">
        <v>2</v>
      </c>
      <c r="F184" s="3603"/>
      <c r="G184" s="3600">
        <v>15</v>
      </c>
      <c r="H184" s="3600"/>
      <c r="I184" s="3600" t="s">
        <v>147</v>
      </c>
      <c r="J184" s="3600" t="s">
        <v>147</v>
      </c>
      <c r="K184" s="3604">
        <v>8</v>
      </c>
      <c r="L184" s="3603"/>
      <c r="M184" s="3604">
        <v>5</v>
      </c>
      <c r="N184" s="3603"/>
      <c r="O184" s="3604">
        <v>8</v>
      </c>
      <c r="P184" s="3603"/>
      <c r="Q184" s="3605">
        <v>7</v>
      </c>
      <c r="R184" s="3606"/>
      <c r="U184" s="1522">
        <f t="shared" si="15"/>
        <v>0</v>
      </c>
    </row>
    <row r="185" spans="1:21" s="207" customFormat="1" ht="12.75">
      <c r="A185" s="3413" t="str">
        <f>'General TPUM'!B187</f>
        <v>Winn SDA Primary School</v>
      </c>
      <c r="B185" s="3602">
        <v>3</v>
      </c>
      <c r="C185" s="3603"/>
      <c r="D185" s="670">
        <f t="shared" si="19"/>
        <v>3</v>
      </c>
      <c r="E185" s="3604"/>
      <c r="F185" s="3603"/>
      <c r="G185" s="3604">
        <v>3</v>
      </c>
      <c r="H185" s="3603"/>
      <c r="I185" s="3605"/>
      <c r="J185" s="3674"/>
      <c r="K185" s="3604"/>
      <c r="L185" s="3603"/>
      <c r="M185" s="3604"/>
      <c r="N185" s="3603"/>
      <c r="O185" s="3604">
        <v>3</v>
      </c>
      <c r="P185" s="3603"/>
      <c r="Q185" s="3605">
        <v>1</v>
      </c>
      <c r="R185" s="3675"/>
      <c r="U185" s="1522">
        <f t="shared" si="15"/>
        <v>0</v>
      </c>
    </row>
    <row r="186" spans="1:21" s="410" customFormat="1" ht="15" customHeight="1" thickBot="1">
      <c r="A186" s="3263" t="str">
        <f>'General TPUM'!B188</f>
        <v>TOTALS</v>
      </c>
      <c r="B186" s="3265">
        <f t="shared" ref="B186:R186" si="20">SUM(B155:B185)</f>
        <v>150</v>
      </c>
      <c r="C186" s="3283">
        <f t="shared" si="20"/>
        <v>103</v>
      </c>
      <c r="D186" s="3624">
        <f t="shared" si="20"/>
        <v>253</v>
      </c>
      <c r="E186" s="3624">
        <f t="shared" si="20"/>
        <v>16</v>
      </c>
      <c r="F186" s="3624">
        <f t="shared" si="20"/>
        <v>30</v>
      </c>
      <c r="G186" s="3624">
        <f>SUM(G155:G185)</f>
        <v>141</v>
      </c>
      <c r="H186" s="3624">
        <f t="shared" si="20"/>
        <v>9</v>
      </c>
      <c r="I186" s="3624">
        <f t="shared" si="20"/>
        <v>98</v>
      </c>
      <c r="J186" s="3624">
        <f t="shared" si="20"/>
        <v>5</v>
      </c>
      <c r="K186" s="3624">
        <f t="shared" si="20"/>
        <v>37</v>
      </c>
      <c r="L186" s="3624">
        <f t="shared" si="20"/>
        <v>29</v>
      </c>
      <c r="M186" s="3624">
        <f t="shared" si="20"/>
        <v>19</v>
      </c>
      <c r="N186" s="3624">
        <f t="shared" si="20"/>
        <v>54</v>
      </c>
      <c r="O186" s="3624">
        <f t="shared" si="20"/>
        <v>72</v>
      </c>
      <c r="P186" s="3624">
        <f t="shared" si="20"/>
        <v>65</v>
      </c>
      <c r="Q186" s="3624">
        <f t="shared" si="20"/>
        <v>34</v>
      </c>
      <c r="R186" s="3624">
        <f t="shared" si="20"/>
        <v>0</v>
      </c>
      <c r="S186" s="596"/>
      <c r="T186" s="207"/>
      <c r="U186" s="1522"/>
    </row>
    <row r="187" spans="1:21" s="601" customFormat="1" ht="14.25" customHeight="1" thickTop="1" thickBot="1">
      <c r="A187" s="806">
        <f>'General TPUM'!B189</f>
        <v>0</v>
      </c>
      <c r="B187" s="807"/>
      <c r="C187" s="654"/>
      <c r="D187" s="654">
        <f>B186+C186</f>
        <v>253</v>
      </c>
      <c r="E187" s="654"/>
      <c r="F187" s="654"/>
      <c r="G187" s="614"/>
      <c r="H187" s="614">
        <f>G186+H186+I186+J186</f>
        <v>253</v>
      </c>
      <c r="I187" s="614">
        <f>E186+F186+G186+H186+I186+J186</f>
        <v>299</v>
      </c>
      <c r="J187" s="614"/>
      <c r="K187" s="654"/>
      <c r="L187" s="654"/>
      <c r="M187" s="654"/>
      <c r="N187" s="654"/>
      <c r="O187" s="654"/>
      <c r="P187" s="654">
        <f>O186+P186</f>
        <v>137</v>
      </c>
      <c r="Q187" s="654"/>
      <c r="R187" s="1188"/>
      <c r="S187" s="601" t="s">
        <v>782</v>
      </c>
      <c r="T187" s="207"/>
      <c r="U187" s="1522">
        <f>D185-SUM(G185:J185)</f>
        <v>0</v>
      </c>
    </row>
    <row r="188" spans="1:21" s="162" customFormat="1" ht="15" customHeight="1" thickBot="1">
      <c r="A188" s="2123" t="str">
        <f>'General TPUM'!B190</f>
        <v>Grand Total</v>
      </c>
      <c r="B188" s="834">
        <f t="shared" ref="B188:Q188" si="21">B141+B152+B39+B148+B34+B26+B186+B11</f>
        <v>881</v>
      </c>
      <c r="C188" s="834">
        <f t="shared" si="21"/>
        <v>478</v>
      </c>
      <c r="D188" s="834">
        <f t="shared" si="21"/>
        <v>1359</v>
      </c>
      <c r="E188" s="834">
        <f t="shared" si="21"/>
        <v>38</v>
      </c>
      <c r="F188" s="834">
        <f>F141+F152+F39+F148+F34+F26+F186+F11</f>
        <v>84</v>
      </c>
      <c r="G188" s="834">
        <f>G141+G152+G39+G148+G34+G26+G186+G11</f>
        <v>853</v>
      </c>
      <c r="H188" s="834">
        <f t="shared" si="21"/>
        <v>28</v>
      </c>
      <c r="I188" s="834">
        <f t="shared" si="21"/>
        <v>453</v>
      </c>
      <c r="J188" s="834">
        <f t="shared" si="21"/>
        <v>25</v>
      </c>
      <c r="K188" s="834">
        <f t="shared" si="21"/>
        <v>339</v>
      </c>
      <c r="L188" s="834">
        <f t="shared" si="21"/>
        <v>137</v>
      </c>
      <c r="M188" s="834">
        <f t="shared" si="21"/>
        <v>113</v>
      </c>
      <c r="N188" s="834">
        <f t="shared" si="21"/>
        <v>218</v>
      </c>
      <c r="O188" s="834">
        <f t="shared" si="21"/>
        <v>731</v>
      </c>
      <c r="P188" s="834">
        <f t="shared" si="21"/>
        <v>405</v>
      </c>
      <c r="Q188" s="834">
        <f t="shared" si="21"/>
        <v>717</v>
      </c>
      <c r="R188" s="834">
        <f>R141+R152+R39+R148+R34+R26+R186+R11</f>
        <v>344</v>
      </c>
      <c r="T188" s="410"/>
      <c r="U188" s="410"/>
    </row>
    <row r="189" spans="1:21" s="81" customFormat="1" ht="27" thickTop="1" thickBot="1">
      <c r="A189" s="542"/>
      <c r="B189" s="835" t="s">
        <v>783</v>
      </c>
      <c r="C189" s="2124">
        <f>B188+C188+E188+F188</f>
        <v>1481</v>
      </c>
      <c r="D189" s="673"/>
      <c r="E189" s="835" t="s">
        <v>784</v>
      </c>
      <c r="F189" s="674">
        <f>+E188+F188</f>
        <v>122</v>
      </c>
      <c r="G189" s="673"/>
      <c r="H189" s="675"/>
      <c r="I189" s="676"/>
      <c r="J189" s="676"/>
      <c r="K189" s="621"/>
      <c r="L189" s="621"/>
      <c r="M189" s="621"/>
      <c r="N189" s="621"/>
      <c r="O189" s="621"/>
      <c r="P189" s="621"/>
      <c r="Q189" s="621"/>
      <c r="R189" s="1176"/>
      <c r="T189" s="601"/>
      <c r="U189" s="601"/>
    </row>
    <row r="190" spans="1:21" s="81" customFormat="1" ht="64.5" thickBot="1">
      <c r="A190" s="542"/>
      <c r="B190" s="657"/>
      <c r="C190" s="657"/>
      <c r="D190" s="673"/>
      <c r="E190" s="2125" t="s">
        <v>785</v>
      </c>
      <c r="F190" s="2124">
        <f>B188+C188</f>
        <v>1359</v>
      </c>
      <c r="G190" s="673"/>
      <c r="H190" s="2124">
        <f>G188+H188+I188+J188</f>
        <v>1359</v>
      </c>
      <c r="I190" s="836" t="s">
        <v>785</v>
      </c>
      <c r="J190" s="676"/>
      <c r="K190" s="830" t="s">
        <v>503</v>
      </c>
      <c r="L190" s="2124">
        <f>B188</f>
        <v>881</v>
      </c>
      <c r="M190" s="621"/>
      <c r="N190" s="621"/>
      <c r="O190" s="621"/>
      <c r="P190" s="621"/>
      <c r="Q190" s="621"/>
      <c r="R190" s="1176"/>
      <c r="T190" s="162"/>
      <c r="U190" s="162"/>
    </row>
    <row r="191" spans="1:21" s="81" customFormat="1" ht="64.5" thickBot="1">
      <c r="A191" s="543"/>
      <c r="B191" s="621"/>
      <c r="C191" s="621"/>
      <c r="D191" s="675"/>
      <c r="E191" s="2126" t="s">
        <v>274</v>
      </c>
      <c r="F191" s="2124">
        <f>SUM(F189:F190)</f>
        <v>1481</v>
      </c>
      <c r="G191" s="675"/>
      <c r="H191" s="675"/>
      <c r="I191" s="676"/>
      <c r="J191" s="676"/>
      <c r="K191" s="836" t="s">
        <v>504</v>
      </c>
      <c r="L191" s="2124">
        <f>C188</f>
        <v>478</v>
      </c>
      <c r="M191" s="621"/>
      <c r="N191" s="621"/>
      <c r="O191" s="621"/>
      <c r="P191" s="621"/>
      <c r="Q191" s="621"/>
      <c r="R191" s="1176"/>
    </row>
    <row r="192" spans="1:21" s="81" customFormat="1" ht="18.600000000000001" customHeight="1" thickBot="1">
      <c r="A192" s="453"/>
      <c r="B192" s="677"/>
      <c r="C192" s="677"/>
      <c r="D192" s="678"/>
      <c r="E192" s="677"/>
      <c r="F192" s="679"/>
      <c r="G192" s="678"/>
      <c r="H192" s="678"/>
      <c r="I192" s="679"/>
      <c r="J192" s="679"/>
      <c r="K192" s="830" t="s">
        <v>275</v>
      </c>
      <c r="L192" s="2124">
        <f>SUM(L190:L191)</f>
        <v>1359</v>
      </c>
      <c r="M192" s="677"/>
      <c r="N192" s="677"/>
      <c r="O192" s="629"/>
      <c r="P192" s="629"/>
      <c r="Q192" s="629"/>
      <c r="R192" s="2127"/>
    </row>
  </sheetData>
  <mergeCells count="13">
    <mergeCell ref="B5:R5"/>
    <mergeCell ref="G6:H6"/>
    <mergeCell ref="I6:J6"/>
    <mergeCell ref="K6:L6"/>
    <mergeCell ref="M6:N6"/>
    <mergeCell ref="O6:P6"/>
    <mergeCell ref="Q6:R6"/>
    <mergeCell ref="K7:L7"/>
    <mergeCell ref="M7:N7"/>
    <mergeCell ref="O7:P7"/>
    <mergeCell ref="Q7:R7"/>
    <mergeCell ref="G8:H8"/>
    <mergeCell ref="I8:J8"/>
  </mergeCells>
  <printOptions horizontalCentered="1"/>
  <pageMargins left="0.31496062992125984" right="0.31496062992125984" top="0.39370078740157483" bottom="0.39370078740157483" header="0.19685039370078741" footer="0.19685039370078741"/>
  <pageSetup paperSize="8" fitToHeight="0" orientation="landscape" r:id="rId1"/>
  <headerFooter>
    <oddHeader>&amp;L&amp;6&amp;A&amp;R&amp;6Page &amp;P of &amp;N</oddHeader>
  </headerFooter>
  <rowBreaks count="3" manualBreakCount="3">
    <brk id="66" max="16383" man="1"/>
    <brk id="105" max="16383" man="1"/>
    <brk id="153" max="16383" man="1"/>
  </rowBreaks>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0E4BE9-4CF3-47DD-9014-B4732329F88F}">
  <sheetPr>
    <tabColor theme="9" tint="-0.249977111117893"/>
  </sheetPr>
  <dimension ref="A1:U67"/>
  <sheetViews>
    <sheetView view="pageBreakPreview" zoomScale="50" zoomScaleNormal="150" zoomScaleSheetLayoutView="50" zoomScalePageLayoutView="150" workbookViewId="0">
      <pane xSplit="8" ySplit="18" topLeftCell="I19" activePane="bottomRight" state="frozen"/>
      <selection pane="topRight" activeCell="B23" sqref="B23"/>
      <selection pane="bottomLeft" activeCell="B23" sqref="B23"/>
      <selection pane="bottomRight" activeCell="AF10" sqref="AF10"/>
    </sheetView>
  </sheetViews>
  <sheetFormatPr defaultColWidth="9.140625" defaultRowHeight="12.75"/>
  <cols>
    <col min="1" max="1" width="4.42578125" style="33" customWidth="1"/>
    <col min="2" max="2" width="12.42578125" style="33" customWidth="1"/>
    <col min="3" max="3" width="1" style="33" customWidth="1"/>
    <col min="4" max="8" width="4" style="33" customWidth="1"/>
    <col min="9" max="10" width="9.140625" style="247" customWidth="1"/>
    <col min="11" max="12" width="9.140625" style="49" customWidth="1"/>
    <col min="13" max="13" width="9.140625" style="1732" customWidth="1"/>
    <col min="14" max="14" width="9.140625" style="248" customWidth="1"/>
    <col min="15" max="15" width="9.140625" style="33" customWidth="1"/>
    <col min="16" max="18" width="9.140625" style="49" customWidth="1"/>
    <col min="19" max="20" width="9.140625" style="33"/>
    <col min="21" max="21" width="13.85546875" style="33" customWidth="1"/>
    <col min="22" max="16384" width="9.140625" style="33"/>
  </cols>
  <sheetData>
    <row r="1" spans="1:21" s="1255" customFormat="1" ht="27.75" customHeight="1">
      <c r="A1" s="3676" t="s">
        <v>0</v>
      </c>
      <c r="B1" s="3676"/>
      <c r="C1" s="3676"/>
      <c r="D1" s="3676"/>
      <c r="E1" s="3676"/>
      <c r="F1" s="3676"/>
      <c r="G1" s="3676"/>
      <c r="H1" s="3676"/>
      <c r="I1" s="3677"/>
      <c r="J1" s="3677"/>
      <c r="K1" s="3678"/>
      <c r="L1" s="3678"/>
      <c r="M1" s="3679"/>
      <c r="N1" s="3680"/>
      <c r="O1" s="3676"/>
      <c r="P1" s="3678"/>
      <c r="Q1" s="3678"/>
      <c r="R1" s="3678"/>
    </row>
    <row r="2" spans="1:21" ht="20.100000000000001" customHeight="1">
      <c r="A2" s="498" t="s">
        <v>786</v>
      </c>
      <c r="B2" s="499"/>
      <c r="C2" s="499"/>
      <c r="D2" s="499"/>
      <c r="E2" s="499"/>
      <c r="F2" s="499"/>
      <c r="G2" s="499"/>
      <c r="H2" s="499"/>
      <c r="I2" s="210"/>
      <c r="J2" s="210"/>
      <c r="K2" s="46"/>
      <c r="L2" s="46"/>
      <c r="M2" s="1720"/>
      <c r="N2" s="46"/>
      <c r="P2" s="46"/>
      <c r="Q2" s="46"/>
      <c r="R2" s="1246"/>
    </row>
    <row r="3" spans="1:21" ht="20.100000000000001" customHeight="1">
      <c r="A3" s="498" t="s">
        <v>787</v>
      </c>
      <c r="B3" s="499"/>
      <c r="C3" s="499"/>
      <c r="D3" s="499"/>
      <c r="E3" s="499"/>
      <c r="F3" s="499"/>
      <c r="G3" s="499"/>
      <c r="H3" s="499"/>
      <c r="I3" s="210"/>
      <c r="J3" s="210"/>
      <c r="K3" s="46"/>
      <c r="L3" s="46"/>
      <c r="M3" s="1720"/>
      <c r="N3" s="46"/>
      <c r="P3" s="46"/>
      <c r="Q3" s="46"/>
      <c r="R3" s="1246"/>
    </row>
    <row r="4" spans="1:21" ht="19.5" customHeight="1">
      <c r="A4" s="211"/>
      <c r="B4" s="212"/>
      <c r="C4" s="212"/>
      <c r="D4" s="212"/>
      <c r="E4" s="212"/>
      <c r="F4" s="212"/>
      <c r="G4" s="212"/>
      <c r="H4" s="212"/>
      <c r="I4" s="213"/>
      <c r="J4" s="213"/>
      <c r="K4" s="214"/>
      <c r="L4" s="214"/>
      <c r="M4" s="437"/>
      <c r="N4" s="214"/>
      <c r="P4" s="214"/>
      <c r="Q4" s="214"/>
      <c r="R4" s="1247"/>
    </row>
    <row r="5" spans="1:21" ht="18" customHeight="1" thickBot="1">
      <c r="A5" s="1248"/>
      <c r="B5" s="215"/>
      <c r="C5" s="215"/>
      <c r="D5" s="215"/>
      <c r="E5" s="215"/>
      <c r="F5" s="215"/>
      <c r="G5" s="215"/>
      <c r="H5" s="215"/>
      <c r="I5" s="213"/>
      <c r="J5" s="213"/>
      <c r="K5" s="46"/>
      <c r="L5" s="46"/>
      <c r="M5" s="1721"/>
      <c r="N5" s="46"/>
      <c r="P5" s="46"/>
      <c r="Q5" s="46"/>
      <c r="R5" s="1246"/>
    </row>
    <row r="6" spans="1:21" ht="12" customHeight="1" thickTop="1" thickBot="1">
      <c r="A6" s="216" t="s">
        <v>788</v>
      </c>
      <c r="B6" s="217" t="s">
        <v>789</v>
      </c>
      <c r="C6" s="218"/>
      <c r="D6" s="218"/>
      <c r="E6" s="218"/>
      <c r="F6" s="218"/>
      <c r="G6" s="218"/>
      <c r="H6" s="218"/>
      <c r="I6" s="219"/>
      <c r="J6" s="219"/>
      <c r="K6" s="219"/>
      <c r="L6" s="219"/>
      <c r="M6" s="1722"/>
      <c r="N6" s="219"/>
      <c r="O6" s="218"/>
      <c r="P6" s="219"/>
      <c r="Q6" s="219"/>
      <c r="R6" s="837"/>
      <c r="S6" s="143"/>
      <c r="T6" s="143"/>
      <c r="U6" s="143"/>
    </row>
    <row r="7" spans="1:21" s="39" customFormat="1" ht="12" customHeight="1" thickTop="1">
      <c r="A7" s="220" t="s">
        <v>790</v>
      </c>
      <c r="B7" s="221"/>
      <c r="C7" s="222"/>
      <c r="D7" s="223" t="s">
        <v>500</v>
      </c>
      <c r="E7" s="224"/>
      <c r="F7" s="225"/>
      <c r="G7" s="226" t="s">
        <v>791</v>
      </c>
      <c r="H7" s="227"/>
      <c r="I7" s="228"/>
      <c r="J7" s="228"/>
      <c r="K7" s="147"/>
      <c r="L7" s="147"/>
      <c r="M7" s="1723"/>
      <c r="N7" s="147"/>
      <c r="O7" s="25"/>
      <c r="P7" s="147"/>
      <c r="Q7" s="147"/>
      <c r="R7" s="1249"/>
    </row>
    <row r="8" spans="1:21" s="39" customFormat="1" ht="12" customHeight="1">
      <c r="A8" s="2240" t="s">
        <v>792</v>
      </c>
      <c r="B8" s="2223"/>
      <c r="C8" s="3681"/>
      <c r="D8" s="3682" t="s">
        <v>500</v>
      </c>
      <c r="E8" s="3683"/>
      <c r="F8" s="3683"/>
      <c r="G8" s="3683"/>
      <c r="H8" s="3684"/>
      <c r="I8" s="1250"/>
      <c r="J8" s="840"/>
      <c r="K8" s="841"/>
      <c r="L8" s="841"/>
      <c r="M8" s="1724"/>
      <c r="N8" s="147"/>
      <c r="O8" s="25"/>
      <c r="P8" s="147"/>
      <c r="Q8" s="147"/>
      <c r="R8" s="1249"/>
    </row>
    <row r="9" spans="1:21" s="229" customFormat="1" ht="20.25" customHeight="1">
      <c r="A9" s="3685" t="s">
        <v>793</v>
      </c>
      <c r="B9" s="3686"/>
      <c r="C9" s="3686"/>
      <c r="D9" s="2224"/>
      <c r="E9" s="2223"/>
      <c r="F9" s="2223"/>
      <c r="G9" s="2223"/>
      <c r="H9" s="2223"/>
      <c r="I9" s="3687" t="s">
        <v>794</v>
      </c>
      <c r="J9" s="3687" t="s">
        <v>795</v>
      </c>
      <c r="K9" s="3687" t="s">
        <v>796</v>
      </c>
      <c r="L9" s="3687" t="s">
        <v>797</v>
      </c>
      <c r="M9" s="3688" t="s">
        <v>798</v>
      </c>
      <c r="N9" s="4345" t="s">
        <v>799</v>
      </c>
      <c r="O9" s="4346"/>
      <c r="P9" s="3687" t="s">
        <v>800</v>
      </c>
      <c r="Q9" s="3687" t="s">
        <v>801</v>
      </c>
      <c r="R9" s="3689" t="s">
        <v>802</v>
      </c>
    </row>
    <row r="10" spans="1:21" s="232" customFormat="1" ht="21" customHeight="1">
      <c r="A10" s="230"/>
      <c r="B10" s="231"/>
      <c r="C10" s="231"/>
      <c r="D10" s="3690" t="s">
        <v>803</v>
      </c>
      <c r="E10" s="3691"/>
      <c r="F10" s="3691"/>
      <c r="G10" s="3692"/>
      <c r="H10" s="3693" t="s">
        <v>804</v>
      </c>
      <c r="I10" s="3694">
        <v>1</v>
      </c>
      <c r="J10" s="3694">
        <v>1</v>
      </c>
      <c r="K10" s="3102">
        <v>1</v>
      </c>
      <c r="L10" s="3102"/>
      <c r="M10" s="3695"/>
      <c r="N10" s="650"/>
      <c r="O10" s="842"/>
      <c r="P10" s="3696"/>
      <c r="Q10" s="3697"/>
      <c r="R10" s="3698"/>
    </row>
    <row r="11" spans="1:21" s="232" customFormat="1" ht="21" customHeight="1">
      <c r="A11" s="230"/>
      <c r="B11" s="231"/>
      <c r="C11" s="231"/>
      <c r="D11" s="3690" t="s">
        <v>805</v>
      </c>
      <c r="E11" s="3691"/>
      <c r="F11" s="3691"/>
      <c r="G11" s="3692"/>
      <c r="H11" s="233" t="s">
        <v>804</v>
      </c>
      <c r="I11" s="3694">
        <v>1</v>
      </c>
      <c r="J11" s="3694">
        <v>1</v>
      </c>
      <c r="K11" s="3699">
        <v>1</v>
      </c>
      <c r="L11" s="3699">
        <v>1</v>
      </c>
      <c r="M11" s="3695">
        <v>1</v>
      </c>
      <c r="N11" s="650"/>
      <c r="O11" s="681"/>
      <c r="P11" s="3700"/>
      <c r="Q11" s="3701">
        <v>1</v>
      </c>
      <c r="R11" s="3702"/>
    </row>
    <row r="12" spans="1:21" s="232" customFormat="1" ht="21" customHeight="1">
      <c r="A12" s="230"/>
      <c r="B12" s="231"/>
      <c r="C12" s="231"/>
      <c r="D12" s="3690" t="s">
        <v>806</v>
      </c>
      <c r="E12" s="3691"/>
      <c r="F12" s="3691"/>
      <c r="G12" s="3692"/>
      <c r="H12" s="233" t="s">
        <v>804</v>
      </c>
      <c r="I12" s="3694">
        <v>1</v>
      </c>
      <c r="J12" s="3694">
        <v>1</v>
      </c>
      <c r="K12" s="3699">
        <v>1</v>
      </c>
      <c r="L12" s="3699">
        <v>1</v>
      </c>
      <c r="M12" s="3695">
        <v>1</v>
      </c>
      <c r="N12" s="650"/>
      <c r="O12" s="681"/>
      <c r="P12" s="3700"/>
      <c r="Q12" s="3701"/>
      <c r="R12" s="3703"/>
      <c r="S12" s="4350" t="s">
        <v>807</v>
      </c>
      <c r="T12" s="4350"/>
      <c r="U12" s="4350"/>
    </row>
    <row r="13" spans="1:21" s="232" customFormat="1" ht="21" customHeight="1">
      <c r="A13" s="230"/>
      <c r="B13" s="231"/>
      <c r="C13" s="231"/>
      <c r="D13" s="3690" t="s">
        <v>808</v>
      </c>
      <c r="E13" s="3691"/>
      <c r="F13" s="3691"/>
      <c r="G13" s="3692"/>
      <c r="H13" s="3704" t="s">
        <v>804</v>
      </c>
      <c r="I13" s="3705"/>
      <c r="J13" s="3705"/>
      <c r="K13" s="3102">
        <v>1</v>
      </c>
      <c r="L13" s="3102"/>
      <c r="M13" s="3695"/>
      <c r="N13" s="650"/>
      <c r="O13" s="681"/>
      <c r="P13" s="3700"/>
      <c r="Q13" s="3701">
        <v>1</v>
      </c>
      <c r="R13" s="3702">
        <v>1</v>
      </c>
    </row>
    <row r="14" spans="1:21" s="232" customFormat="1" ht="21" customHeight="1">
      <c r="A14" s="230"/>
      <c r="B14" s="231"/>
      <c r="C14" s="231"/>
      <c r="D14" s="4347" t="s">
        <v>809</v>
      </c>
      <c r="E14" s="4348"/>
      <c r="F14" s="4348"/>
      <c r="G14" s="4349"/>
      <c r="H14" s="3704" t="s">
        <v>804</v>
      </c>
      <c r="I14" s="3694">
        <v>1</v>
      </c>
      <c r="J14" s="3694">
        <v>1</v>
      </c>
      <c r="K14" s="3699">
        <v>1</v>
      </c>
      <c r="L14" s="3699">
        <v>1</v>
      </c>
      <c r="M14" s="3695">
        <v>1</v>
      </c>
      <c r="N14" s="650"/>
      <c r="O14" s="681"/>
      <c r="P14" s="3700"/>
      <c r="Q14" s="3701">
        <v>1</v>
      </c>
      <c r="R14" s="3702">
        <v>1</v>
      </c>
    </row>
    <row r="15" spans="1:21" s="232" customFormat="1" ht="21" customHeight="1">
      <c r="A15" s="230"/>
      <c r="B15" s="231"/>
      <c r="C15" s="231"/>
      <c r="D15" s="3690" t="s">
        <v>810</v>
      </c>
      <c r="E15" s="3691"/>
      <c r="F15" s="3691"/>
      <c r="G15" s="3692"/>
      <c r="H15" s="3704" t="s">
        <v>804</v>
      </c>
      <c r="I15" s="3694"/>
      <c r="J15" s="3694"/>
      <c r="K15" s="3699"/>
      <c r="L15" s="3699"/>
      <c r="M15" s="3695">
        <v>1</v>
      </c>
      <c r="N15" s="650"/>
      <c r="O15" s="681"/>
      <c r="P15" s="3700"/>
      <c r="Q15" s="3701"/>
      <c r="R15" s="3703"/>
    </row>
    <row r="16" spans="1:21" s="232" customFormat="1" ht="21" customHeight="1">
      <c r="A16" s="230"/>
      <c r="B16" s="231"/>
      <c r="C16" s="231"/>
      <c r="D16" s="3690" t="s">
        <v>811</v>
      </c>
      <c r="E16" s="3691"/>
      <c r="F16" s="3691"/>
      <c r="G16" s="3692"/>
      <c r="H16" s="3704" t="s">
        <v>804</v>
      </c>
      <c r="I16" s="3706"/>
      <c r="J16" s="3706">
        <v>1</v>
      </c>
      <c r="K16" s="3707">
        <v>1</v>
      </c>
      <c r="L16" s="3707">
        <v>1</v>
      </c>
      <c r="M16" s="3708"/>
      <c r="N16" s="650"/>
      <c r="O16" s="681"/>
      <c r="P16" s="3709"/>
      <c r="Q16" s="3710">
        <v>1</v>
      </c>
      <c r="R16" s="3711">
        <v>1</v>
      </c>
    </row>
    <row r="17" spans="1:20" s="232" customFormat="1" ht="21" customHeight="1" thickBot="1">
      <c r="A17" s="230"/>
      <c r="B17" s="231"/>
      <c r="C17" s="231"/>
      <c r="D17" s="3690" t="s">
        <v>812</v>
      </c>
      <c r="E17" s="3691"/>
      <c r="F17" s="3691"/>
      <c r="G17" s="3692"/>
      <c r="H17" s="3704" t="s">
        <v>804</v>
      </c>
      <c r="I17" s="3694">
        <v>1</v>
      </c>
      <c r="J17" s="3694">
        <v>1</v>
      </c>
      <c r="K17" s="3699">
        <v>1</v>
      </c>
      <c r="L17" s="3699">
        <v>1</v>
      </c>
      <c r="M17" s="3695">
        <v>1</v>
      </c>
      <c r="N17" s="650"/>
      <c r="O17" s="681"/>
      <c r="P17" s="3700"/>
      <c r="Q17" s="3701">
        <v>1</v>
      </c>
      <c r="R17" s="3702">
        <v>1</v>
      </c>
    </row>
    <row r="18" spans="1:20" s="236" customFormat="1" ht="42.95" customHeight="1" thickTop="1" thickBot="1">
      <c r="A18" s="1251"/>
      <c r="B18" s="234"/>
      <c r="C18" s="234"/>
      <c r="D18" s="235"/>
      <c r="E18" s="234"/>
      <c r="F18" s="234"/>
      <c r="G18" s="234"/>
      <c r="H18" s="234"/>
      <c r="I18" s="3712" t="s">
        <v>813</v>
      </c>
      <c r="J18" s="3712" t="s">
        <v>814</v>
      </c>
      <c r="K18" s="3713" t="s">
        <v>815</v>
      </c>
      <c r="L18" s="3713" t="s">
        <v>816</v>
      </c>
      <c r="M18" s="3714" t="s">
        <v>817</v>
      </c>
      <c r="N18" s="682" t="s">
        <v>818</v>
      </c>
      <c r="O18" s="683" t="s">
        <v>819</v>
      </c>
      <c r="P18" s="3715" t="s">
        <v>820</v>
      </c>
      <c r="Q18" s="3716" t="s">
        <v>821</v>
      </c>
      <c r="R18" s="3717" t="s">
        <v>822</v>
      </c>
    </row>
    <row r="19" spans="1:20" s="28" customFormat="1" ht="24" customHeight="1" thickTop="1" thickBot="1">
      <c r="A19" s="1252" t="s">
        <v>823</v>
      </c>
      <c r="B19" s="237" t="s">
        <v>824</v>
      </c>
      <c r="C19" s="237"/>
      <c r="D19" s="237"/>
      <c r="E19" s="237"/>
      <c r="F19" s="238"/>
      <c r="G19" s="238"/>
      <c r="H19" s="238"/>
      <c r="I19" s="684" t="s">
        <v>41</v>
      </c>
      <c r="J19" s="684" t="s">
        <v>41</v>
      </c>
      <c r="K19" s="685" t="s">
        <v>41</v>
      </c>
      <c r="L19" s="685" t="s">
        <v>825</v>
      </c>
      <c r="M19" s="1725" t="s">
        <v>41</v>
      </c>
      <c r="N19" s="687" t="s">
        <v>41</v>
      </c>
      <c r="O19" s="688" t="s">
        <v>41</v>
      </c>
      <c r="P19" s="689" t="s">
        <v>41</v>
      </c>
      <c r="Q19" s="690" t="s">
        <v>41</v>
      </c>
      <c r="R19" s="686" t="s">
        <v>41</v>
      </c>
    </row>
    <row r="20" spans="1:20" s="39" customFormat="1" thickTop="1">
      <c r="A20" s="3718" t="s">
        <v>826</v>
      </c>
      <c r="B20" s="239"/>
      <c r="C20" s="239"/>
      <c r="D20" s="239"/>
      <c r="E20" s="239"/>
      <c r="F20" s="239"/>
      <c r="G20" s="239"/>
      <c r="H20" s="239"/>
      <c r="I20" s="3719">
        <f>SUM(I21:I22)</f>
        <v>1062</v>
      </c>
      <c r="J20" s="3719">
        <f>SUM(J21:J22)</f>
        <v>1225</v>
      </c>
      <c r="K20" s="3719">
        <f>SUM(K21:K22)</f>
        <v>551</v>
      </c>
      <c r="L20" s="3719">
        <f>SUM(L21:L22)</f>
        <v>91</v>
      </c>
      <c r="M20" s="3720">
        <f>SUM(M21:M22)</f>
        <v>652</v>
      </c>
      <c r="N20" s="3721">
        <f>SUM(I20:M20)</f>
        <v>3581</v>
      </c>
      <c r="O20" s="2308">
        <f>P20+Q20+R20</f>
        <v>284</v>
      </c>
      <c r="P20" s="3722">
        <f t="shared" ref="P20:Q20" si="0">SUM(P21:P22)</f>
        <v>0</v>
      </c>
      <c r="Q20" s="3722">
        <f t="shared" si="0"/>
        <v>217</v>
      </c>
      <c r="R20" s="3722">
        <f t="shared" ref="R20" si="1">SUM(R21:R22)</f>
        <v>67</v>
      </c>
      <c r="S20" s="39">
        <f>N20+O20</f>
        <v>3865</v>
      </c>
    </row>
    <row r="21" spans="1:20" s="39" customFormat="1" ht="12">
      <c r="A21" s="3723" t="s">
        <v>827</v>
      </c>
      <c r="B21" s="3724"/>
      <c r="C21" s="3724"/>
      <c r="D21" s="3724"/>
      <c r="E21" s="3724"/>
      <c r="F21" s="3724"/>
      <c r="G21" s="3724"/>
      <c r="H21" s="3724"/>
      <c r="I21" s="3725">
        <v>526</v>
      </c>
      <c r="J21" s="3725">
        <v>811</v>
      </c>
      <c r="K21" s="3726">
        <v>435</v>
      </c>
      <c r="L21" s="3279">
        <v>63</v>
      </c>
      <c r="M21" s="3727">
        <v>489</v>
      </c>
      <c r="N21" s="3728">
        <f>SUM(I21:M21)</f>
        <v>2324</v>
      </c>
      <c r="O21" s="2308">
        <f>P21+Q21+R21</f>
        <v>227</v>
      </c>
      <c r="P21" s="3729"/>
      <c r="Q21" s="3730">
        <v>173</v>
      </c>
      <c r="R21" s="3731">
        <v>54</v>
      </c>
    </row>
    <row r="22" spans="1:20" s="39" customFormat="1" ht="12">
      <c r="A22" s="3723" t="s">
        <v>828</v>
      </c>
      <c r="B22" s="3724"/>
      <c r="C22" s="3724"/>
      <c r="D22" s="3724"/>
      <c r="E22" s="3724"/>
      <c r="F22" s="3724"/>
      <c r="G22" s="3724"/>
      <c r="H22" s="3724"/>
      <c r="I22" s="3725">
        <v>536</v>
      </c>
      <c r="J22" s="3725">
        <v>414</v>
      </c>
      <c r="K22" s="3726">
        <v>116</v>
      </c>
      <c r="L22" s="3279">
        <v>28</v>
      </c>
      <c r="M22" s="3727">
        <v>163</v>
      </c>
      <c r="N22" s="3728">
        <f>SUM(I22:M22)</f>
        <v>1257</v>
      </c>
      <c r="O22" s="2308">
        <f>P22+Q22+R22</f>
        <v>57</v>
      </c>
      <c r="P22" s="3729"/>
      <c r="Q22" s="3730">
        <v>44</v>
      </c>
      <c r="R22" s="3731">
        <v>13</v>
      </c>
    </row>
    <row r="23" spans="1:20" s="39" customFormat="1" ht="12">
      <c r="A23" s="3718" t="s">
        <v>829</v>
      </c>
      <c r="B23" s="239"/>
      <c r="C23" s="239"/>
      <c r="D23" s="239"/>
      <c r="E23" s="239"/>
      <c r="F23" s="239"/>
      <c r="G23" s="239"/>
      <c r="H23" s="239"/>
      <c r="I23" s="3732">
        <v>4</v>
      </c>
      <c r="J23" s="3732">
        <v>17</v>
      </c>
      <c r="K23" s="3719">
        <v>25</v>
      </c>
      <c r="L23" s="3719"/>
      <c r="M23" s="3720">
        <v>24</v>
      </c>
      <c r="N23" s="3728">
        <f>SUM(I23:M23)</f>
        <v>70</v>
      </c>
      <c r="O23" s="2308">
        <f>P23+Q23+R23</f>
        <v>3</v>
      </c>
      <c r="P23" s="3729"/>
      <c r="Q23" s="3730"/>
      <c r="R23" s="3731">
        <v>3</v>
      </c>
    </row>
    <row r="24" spans="1:20" s="39" customFormat="1" thickBot="1">
      <c r="A24" s="3723" t="s">
        <v>830</v>
      </c>
      <c r="B24" s="3724"/>
      <c r="C24" s="3724"/>
      <c r="D24" s="3724"/>
      <c r="E24" s="3724"/>
      <c r="F24" s="3724"/>
      <c r="G24" s="3724"/>
      <c r="H24" s="3724"/>
      <c r="I24" s="3725">
        <v>237</v>
      </c>
      <c r="J24" s="3725">
        <v>269</v>
      </c>
      <c r="K24" s="3726">
        <v>8</v>
      </c>
      <c r="L24" s="3726">
        <v>24</v>
      </c>
      <c r="M24" s="3730">
        <v>168</v>
      </c>
      <c r="N24" s="3728">
        <f>SUM(I24:M24)</f>
        <v>706</v>
      </c>
      <c r="O24" s="2308">
        <f>P24+Q24+R24</f>
        <v>71</v>
      </c>
      <c r="P24" s="3729"/>
      <c r="Q24" s="3730">
        <v>43</v>
      </c>
      <c r="R24" s="3731">
        <v>28</v>
      </c>
    </row>
    <row r="25" spans="1:20" s="28" customFormat="1" ht="12" customHeight="1" thickTop="1" thickBot="1">
      <c r="A25" s="240"/>
      <c r="B25" s="241"/>
      <c r="C25" s="241"/>
      <c r="D25" s="241"/>
      <c r="E25" s="241"/>
      <c r="F25" s="241"/>
      <c r="G25" s="241"/>
      <c r="H25" s="241"/>
      <c r="I25" s="691"/>
      <c r="J25" s="691"/>
      <c r="K25" s="692"/>
      <c r="L25" s="692"/>
      <c r="M25" s="1726"/>
      <c r="N25" s="693"/>
      <c r="O25" s="694"/>
      <c r="P25" s="692"/>
      <c r="Q25" s="692"/>
      <c r="R25" s="838"/>
    </row>
    <row r="26" spans="1:20" s="28" customFormat="1" ht="14.25" thickTop="1" thickBot="1">
      <c r="A26" s="1252" t="s">
        <v>831</v>
      </c>
      <c r="B26" s="237" t="s">
        <v>832</v>
      </c>
      <c r="C26" s="237"/>
      <c r="D26" s="237"/>
      <c r="E26" s="237"/>
      <c r="F26" s="238"/>
      <c r="G26" s="238"/>
      <c r="H26" s="238"/>
      <c r="I26" s="684" t="s">
        <v>41</v>
      </c>
      <c r="J26" s="684" t="s">
        <v>41</v>
      </c>
      <c r="K26" s="685" t="s">
        <v>41</v>
      </c>
      <c r="L26" s="685"/>
      <c r="M26" s="1727" t="s">
        <v>41</v>
      </c>
      <c r="N26" s="687" t="s">
        <v>41</v>
      </c>
      <c r="O26" s="688" t="s">
        <v>41</v>
      </c>
      <c r="P26" s="689" t="s">
        <v>41</v>
      </c>
      <c r="Q26" s="690" t="s">
        <v>41</v>
      </c>
      <c r="R26" s="686" t="s">
        <v>41</v>
      </c>
    </row>
    <row r="27" spans="1:20" s="39" customFormat="1" thickTop="1">
      <c r="A27" s="3733" t="s">
        <v>833</v>
      </c>
      <c r="B27" s="242"/>
      <c r="C27" s="239"/>
      <c r="D27" s="239"/>
      <c r="E27" s="239"/>
      <c r="F27" s="239"/>
      <c r="G27" s="239"/>
      <c r="H27" s="239"/>
      <c r="I27" s="3734">
        <f>SUM(I28:I29)</f>
        <v>73</v>
      </c>
      <c r="J27" s="3734">
        <v>48</v>
      </c>
      <c r="K27" s="3734">
        <f t="shared" ref="K27" si="2">SUM(K28:K29)</f>
        <v>19</v>
      </c>
      <c r="L27" s="3719">
        <f>SUM(L28:L29)</f>
        <v>8</v>
      </c>
      <c r="M27" s="3719">
        <f>SUM(M28:M29)</f>
        <v>39</v>
      </c>
      <c r="N27" s="3735">
        <f t="shared" ref="N27:N33" si="3">SUM(I27:M27)</f>
        <v>187</v>
      </c>
      <c r="O27" s="2308">
        <f>P27+Q27+R27</f>
        <v>20</v>
      </c>
      <c r="P27" s="3736"/>
      <c r="Q27" s="3737">
        <v>17</v>
      </c>
      <c r="R27" s="3738">
        <f>SUM(R28:R29)</f>
        <v>3</v>
      </c>
      <c r="S27" s="39">
        <f>N27+O27</f>
        <v>207</v>
      </c>
      <c r="T27" s="44"/>
    </row>
    <row r="28" spans="1:20" s="39" customFormat="1" ht="12">
      <c r="A28" s="3739" t="s">
        <v>834</v>
      </c>
      <c r="B28" s="3740"/>
      <c r="C28" s="3724"/>
      <c r="D28" s="3724"/>
      <c r="E28" s="3724"/>
      <c r="F28" s="3724"/>
      <c r="G28" s="3724"/>
      <c r="H28" s="3724"/>
      <c r="I28" s="3734">
        <v>54</v>
      </c>
      <c r="J28" s="3734">
        <v>48</v>
      </c>
      <c r="K28" s="3726">
        <v>18</v>
      </c>
      <c r="L28" s="3726">
        <v>8</v>
      </c>
      <c r="M28" s="3730">
        <v>38</v>
      </c>
      <c r="N28" s="3735">
        <f t="shared" si="3"/>
        <v>166</v>
      </c>
      <c r="O28" s="2308">
        <f t="shared" ref="O28:O35" si="4">P28+Q28+R28</f>
        <v>20</v>
      </c>
      <c r="P28" s="3736"/>
      <c r="Q28" s="3737">
        <v>17</v>
      </c>
      <c r="R28" s="3738">
        <v>3</v>
      </c>
      <c r="T28" s="44"/>
    </row>
    <row r="29" spans="1:20" s="39" customFormat="1" ht="12">
      <c r="A29" s="3739" t="s">
        <v>835</v>
      </c>
      <c r="B29" s="3740"/>
      <c r="C29" s="3724"/>
      <c r="D29" s="3724"/>
      <c r="E29" s="3724"/>
      <c r="F29" s="3724"/>
      <c r="G29" s="3724"/>
      <c r="H29" s="3724"/>
      <c r="I29" s="3734">
        <v>19</v>
      </c>
      <c r="J29" s="3734">
        <v>0</v>
      </c>
      <c r="K29" s="3726">
        <v>1</v>
      </c>
      <c r="L29" s="3726"/>
      <c r="M29" s="3730">
        <v>1</v>
      </c>
      <c r="N29" s="3735">
        <f t="shared" si="3"/>
        <v>21</v>
      </c>
      <c r="O29" s="2308">
        <f t="shared" si="4"/>
        <v>0</v>
      </c>
      <c r="P29" s="3736"/>
      <c r="Q29" s="3737"/>
      <c r="R29" s="3738"/>
      <c r="T29" s="44"/>
    </row>
    <row r="30" spans="1:20" s="39" customFormat="1" ht="12">
      <c r="A30" s="3739" t="s">
        <v>836</v>
      </c>
      <c r="B30" s="3740"/>
      <c r="C30" s="3724"/>
      <c r="D30" s="3724"/>
      <c r="E30" s="3724"/>
      <c r="F30" s="3724"/>
      <c r="G30" s="3724"/>
      <c r="H30" s="3724"/>
      <c r="I30" s="3734">
        <v>103</v>
      </c>
      <c r="J30" s="3734">
        <v>200</v>
      </c>
      <c r="K30" s="3726">
        <v>26</v>
      </c>
      <c r="L30" s="3726">
        <v>6</v>
      </c>
      <c r="M30" s="3730">
        <v>38</v>
      </c>
      <c r="N30" s="3735">
        <f t="shared" si="3"/>
        <v>373</v>
      </c>
      <c r="O30" s="2308">
        <f t="shared" si="4"/>
        <v>5</v>
      </c>
      <c r="P30" s="3736"/>
      <c r="Q30" s="3737">
        <v>5</v>
      </c>
      <c r="R30" s="3738"/>
      <c r="T30" s="44"/>
    </row>
    <row r="31" spans="1:20" s="39" customFormat="1" ht="12">
      <c r="A31" s="3739" t="s">
        <v>837</v>
      </c>
      <c r="B31" s="3740"/>
      <c r="C31" s="3724"/>
      <c r="D31" s="3724"/>
      <c r="E31" s="3724"/>
      <c r="F31" s="3724"/>
      <c r="G31" s="3724"/>
      <c r="H31" s="3724"/>
      <c r="I31" s="3734">
        <v>42</v>
      </c>
      <c r="J31" s="3734">
        <v>32</v>
      </c>
      <c r="K31" s="3726">
        <v>14</v>
      </c>
      <c r="L31" s="3726">
        <v>6</v>
      </c>
      <c r="M31" s="3730">
        <v>13</v>
      </c>
      <c r="N31" s="3735">
        <f t="shared" si="3"/>
        <v>107</v>
      </c>
      <c r="O31" s="2308">
        <f t="shared" si="4"/>
        <v>8</v>
      </c>
      <c r="P31" s="3736"/>
      <c r="Q31" s="3737">
        <v>5</v>
      </c>
      <c r="R31" s="3738">
        <v>3</v>
      </c>
      <c r="T31" s="44"/>
    </row>
    <row r="32" spans="1:20" s="39" customFormat="1">
      <c r="A32" s="3741" t="s">
        <v>838</v>
      </c>
      <c r="B32" s="3742"/>
      <c r="C32" s="3742"/>
      <c r="D32" s="3742"/>
      <c r="E32" s="3742"/>
      <c r="F32" s="3742"/>
      <c r="G32" s="3742"/>
      <c r="H32" s="3742"/>
      <c r="I32" s="3743">
        <v>8</v>
      </c>
      <c r="J32" s="3743">
        <v>6</v>
      </c>
      <c r="K32" s="3742">
        <v>0</v>
      </c>
      <c r="L32" s="3742"/>
      <c r="M32" s="3744"/>
      <c r="N32" s="3745">
        <f t="shared" si="3"/>
        <v>14</v>
      </c>
      <c r="O32" s="3746">
        <f t="shared" si="4"/>
        <v>9</v>
      </c>
      <c r="P32" s="3744"/>
      <c r="Q32" s="3744">
        <v>9</v>
      </c>
      <c r="R32" s="3747"/>
      <c r="T32" s="44"/>
    </row>
    <row r="33" spans="1:19" s="39" customFormat="1">
      <c r="A33" s="3741" t="s">
        <v>839</v>
      </c>
      <c r="B33" s="3742"/>
      <c r="C33" s="3742"/>
      <c r="D33" s="3742"/>
      <c r="E33" s="3742"/>
      <c r="F33" s="3742"/>
      <c r="G33" s="3742"/>
      <c r="H33" s="3742"/>
      <c r="I33" s="3743">
        <v>23</v>
      </c>
      <c r="J33" s="3743">
        <v>10</v>
      </c>
      <c r="K33" s="3742">
        <v>0</v>
      </c>
      <c r="L33" s="3742"/>
      <c r="M33" s="3744">
        <v>13</v>
      </c>
      <c r="N33" s="3745">
        <f t="shared" si="3"/>
        <v>46</v>
      </c>
      <c r="O33" s="3746">
        <f t="shared" si="4"/>
        <v>3</v>
      </c>
      <c r="P33" s="3744"/>
      <c r="Q33" s="3744">
        <v>2</v>
      </c>
      <c r="R33" s="3747">
        <v>1</v>
      </c>
    </row>
    <row r="34" spans="1:19" s="28" customFormat="1" ht="12" customHeight="1">
      <c r="A34" s="3733" t="s">
        <v>840</v>
      </c>
      <c r="B34" s="242"/>
      <c r="C34" s="239"/>
      <c r="D34" s="239"/>
      <c r="E34" s="239"/>
      <c r="F34" s="239"/>
      <c r="G34" s="239"/>
      <c r="H34" s="239"/>
      <c r="I34" s="3748">
        <f>SUM(I31:I33)</f>
        <v>73</v>
      </c>
      <c r="J34" s="3748">
        <v>48</v>
      </c>
      <c r="K34" s="3719">
        <v>19</v>
      </c>
      <c r="L34" s="3719">
        <v>8</v>
      </c>
      <c r="M34" s="3720">
        <v>39</v>
      </c>
      <c r="N34" s="3749">
        <f>SUM(I34:M34)</f>
        <v>187</v>
      </c>
      <c r="O34" s="2308">
        <f t="shared" si="4"/>
        <v>5</v>
      </c>
      <c r="P34" s="1747"/>
      <c r="Q34" s="3750">
        <v>3</v>
      </c>
      <c r="R34" s="3751">
        <v>2</v>
      </c>
    </row>
    <row r="35" spans="1:19" s="28" customFormat="1">
      <c r="A35" s="3739"/>
      <c r="B35" s="3740"/>
      <c r="C35" s="3724"/>
      <c r="D35" s="3724"/>
      <c r="E35" s="3724"/>
      <c r="F35" s="3724"/>
      <c r="G35" s="3724"/>
      <c r="H35" s="3724"/>
      <c r="I35" s="3752"/>
      <c r="J35" s="3752"/>
      <c r="K35" s="3726"/>
      <c r="L35" s="3726"/>
      <c r="M35" s="3730"/>
      <c r="N35" s="3735">
        <f>SUM(I35:M35)</f>
        <v>0</v>
      </c>
      <c r="O35" s="2308">
        <f t="shared" si="4"/>
        <v>0</v>
      </c>
      <c r="P35" s="3736"/>
      <c r="Q35" s="3737"/>
      <c r="R35" s="3738"/>
    </row>
    <row r="36" spans="1:19" s="244" customFormat="1" ht="13.5" thickBot="1">
      <c r="A36" s="1252" t="s">
        <v>841</v>
      </c>
      <c r="B36" s="237" t="s">
        <v>842</v>
      </c>
      <c r="C36" s="237"/>
      <c r="D36" s="237"/>
      <c r="E36" s="237"/>
      <c r="F36" s="238"/>
      <c r="G36" s="238"/>
      <c r="H36" s="238"/>
      <c r="I36" s="695"/>
      <c r="J36" s="695"/>
      <c r="K36" s="696"/>
      <c r="L36" s="696"/>
      <c r="M36" s="1728"/>
      <c r="N36" s="697"/>
      <c r="O36" s="698"/>
      <c r="P36" s="696"/>
      <c r="Q36" s="696"/>
      <c r="R36" s="839"/>
      <c r="S36" s="28"/>
    </row>
    <row r="37" spans="1:19" s="39" customFormat="1" ht="13.5" thickTop="1" thickBot="1">
      <c r="A37" s="3753" t="s">
        <v>843</v>
      </c>
      <c r="B37" s="243"/>
      <c r="C37" s="243"/>
      <c r="D37" s="243"/>
      <c r="E37" s="243"/>
      <c r="F37" s="243"/>
      <c r="G37" s="243"/>
      <c r="H37" s="243"/>
      <c r="I37" s="684" t="s">
        <v>41</v>
      </c>
      <c r="J37" s="684" t="s">
        <v>41</v>
      </c>
      <c r="K37" s="685" t="s">
        <v>41</v>
      </c>
      <c r="L37" s="685"/>
      <c r="M37" s="1727" t="s">
        <v>41</v>
      </c>
      <c r="N37" s="687" t="s">
        <v>41</v>
      </c>
      <c r="O37" s="688" t="s">
        <v>41</v>
      </c>
      <c r="P37" s="689" t="s">
        <v>41</v>
      </c>
      <c r="Q37" s="690" t="s">
        <v>41</v>
      </c>
      <c r="R37" s="686" t="s">
        <v>41</v>
      </c>
    </row>
    <row r="38" spans="1:19" s="39" customFormat="1" thickTop="1">
      <c r="A38" s="2520" t="s">
        <v>844</v>
      </c>
      <c r="B38" s="239"/>
      <c r="C38" s="239"/>
      <c r="D38" s="245" t="s">
        <v>845</v>
      </c>
      <c r="E38" s="239"/>
      <c r="F38" s="239"/>
      <c r="G38" s="239"/>
      <c r="H38" s="239"/>
      <c r="I38" s="3725">
        <v>106</v>
      </c>
      <c r="J38" s="3725">
        <v>79</v>
      </c>
      <c r="K38" s="3719">
        <v>75</v>
      </c>
      <c r="L38" s="3719"/>
      <c r="M38" s="3720">
        <v>90</v>
      </c>
      <c r="N38" s="3728">
        <f t="shared" ref="N38:N46" si="5">SUM(I38:M38)</f>
        <v>350</v>
      </c>
      <c r="O38" s="3754">
        <f>P38+Q38+R38</f>
        <v>0</v>
      </c>
      <c r="P38" s="3755"/>
      <c r="Q38" s="3756"/>
      <c r="R38" s="3757"/>
    </row>
    <row r="39" spans="1:19" s="39" customFormat="1" ht="12">
      <c r="A39" s="2533" t="s">
        <v>846</v>
      </c>
      <c r="B39" s="3724"/>
      <c r="C39" s="3724"/>
      <c r="D39" s="3683"/>
      <c r="E39" s="3724"/>
      <c r="F39" s="3724"/>
      <c r="G39" s="3724"/>
      <c r="H39" s="3724"/>
      <c r="I39" s="3725">
        <v>309</v>
      </c>
      <c r="J39" s="3725">
        <v>212</v>
      </c>
      <c r="K39" s="3726">
        <v>341</v>
      </c>
      <c r="L39" s="3726"/>
      <c r="M39" s="3730">
        <v>271</v>
      </c>
      <c r="N39" s="3728">
        <f t="shared" si="5"/>
        <v>1133</v>
      </c>
      <c r="O39" s="3754">
        <f>P39+Q39+R39</f>
        <v>0</v>
      </c>
      <c r="P39" s="3755"/>
      <c r="Q39" s="3756"/>
      <c r="R39" s="3757"/>
    </row>
    <row r="40" spans="1:19" s="39" customFormat="1" ht="12">
      <c r="A40" s="2533" t="s">
        <v>847</v>
      </c>
      <c r="B40" s="3724"/>
      <c r="C40" s="3724"/>
      <c r="D40" s="3683" t="s">
        <v>848</v>
      </c>
      <c r="E40" s="3724"/>
      <c r="F40" s="3724"/>
      <c r="G40" s="3724"/>
      <c r="H40" s="3724"/>
      <c r="I40" s="3725">
        <v>56</v>
      </c>
      <c r="J40" s="3725">
        <v>371</v>
      </c>
      <c r="K40" s="3726">
        <v>87</v>
      </c>
      <c r="L40" s="3726"/>
      <c r="M40" s="3730">
        <v>176</v>
      </c>
      <c r="N40" s="3728">
        <f t="shared" si="5"/>
        <v>690</v>
      </c>
      <c r="O40" s="3754">
        <f t="shared" ref="O40:O46" si="6">P40+Q40+R40</f>
        <v>0</v>
      </c>
      <c r="P40" s="3755"/>
      <c r="Q40" s="3756"/>
      <c r="R40" s="3757"/>
    </row>
    <row r="41" spans="1:19" s="39" customFormat="1" ht="12">
      <c r="A41" s="2533" t="s">
        <v>849</v>
      </c>
      <c r="B41" s="3724"/>
      <c r="C41" s="3724"/>
      <c r="D41" s="3683" t="s">
        <v>850</v>
      </c>
      <c r="E41" s="3724"/>
      <c r="F41" s="3724"/>
      <c r="G41" s="3724"/>
      <c r="H41" s="3724"/>
      <c r="I41" s="3725">
        <v>35</v>
      </c>
      <c r="J41" s="3725">
        <v>72</v>
      </c>
      <c r="K41" s="3726"/>
      <c r="L41" s="3726"/>
      <c r="M41" s="3730"/>
      <c r="N41" s="3728">
        <f t="shared" si="5"/>
        <v>107</v>
      </c>
      <c r="O41" s="3754">
        <f t="shared" si="6"/>
        <v>0</v>
      </c>
      <c r="P41" s="3755"/>
      <c r="Q41" s="3756"/>
      <c r="R41" s="3757"/>
    </row>
    <row r="42" spans="1:19" s="39" customFormat="1" ht="12">
      <c r="A42" s="2533" t="s">
        <v>851</v>
      </c>
      <c r="B42" s="3724"/>
      <c r="C42" s="3724"/>
      <c r="D42" s="3683" t="s">
        <v>852</v>
      </c>
      <c r="E42" s="3724"/>
      <c r="F42" s="3724"/>
      <c r="G42" s="3724"/>
      <c r="H42" s="3724"/>
      <c r="I42" s="3725">
        <v>0</v>
      </c>
      <c r="J42" s="3725">
        <v>243</v>
      </c>
      <c r="K42" s="3726"/>
      <c r="L42" s="3726"/>
      <c r="M42" s="3730"/>
      <c r="N42" s="3728">
        <f t="shared" si="5"/>
        <v>243</v>
      </c>
      <c r="O42" s="3754">
        <f t="shared" si="6"/>
        <v>0</v>
      </c>
      <c r="P42" s="3755"/>
      <c r="Q42" s="3756"/>
      <c r="R42" s="3757"/>
    </row>
    <row r="43" spans="1:19" s="39" customFormat="1" ht="12">
      <c r="A43" s="2533" t="s">
        <v>853</v>
      </c>
      <c r="B43" s="3724"/>
      <c r="C43" s="3724"/>
      <c r="D43" s="3683" t="s">
        <v>854</v>
      </c>
      <c r="E43" s="3724"/>
      <c r="F43" s="3724"/>
      <c r="G43" s="3724"/>
      <c r="H43" s="3724"/>
      <c r="I43" s="3725">
        <v>404</v>
      </c>
      <c r="J43" s="3725">
        <v>248</v>
      </c>
      <c r="K43" s="3726"/>
      <c r="L43" s="3726">
        <v>91</v>
      </c>
      <c r="M43" s="3730"/>
      <c r="N43" s="3728">
        <f>SUM(I43:M43)</f>
        <v>743</v>
      </c>
      <c r="O43" s="3754">
        <f>P43+Q43+R43</f>
        <v>0</v>
      </c>
      <c r="P43" s="3755"/>
      <c r="Q43" s="3756"/>
      <c r="R43" s="3757"/>
      <c r="S43" s="39" t="s">
        <v>855</v>
      </c>
    </row>
    <row r="44" spans="1:19" s="39" customFormat="1" ht="12">
      <c r="A44" s="2533" t="s">
        <v>856</v>
      </c>
      <c r="B44" s="3724"/>
      <c r="C44" s="3724"/>
      <c r="D44" s="3683" t="s">
        <v>857</v>
      </c>
      <c r="E44" s="3724"/>
      <c r="F44" s="3724"/>
      <c r="G44" s="3724"/>
      <c r="H44" s="3724"/>
      <c r="I44" s="3725">
        <v>58</v>
      </c>
      <c r="J44" s="3725">
        <v>0</v>
      </c>
      <c r="K44" s="3719"/>
      <c r="L44" s="3719"/>
      <c r="M44" s="3720"/>
      <c r="N44" s="3728">
        <f>SUM(I44:M44)</f>
        <v>58</v>
      </c>
      <c r="O44" s="3754">
        <f>P44+Q44+R44</f>
        <v>0</v>
      </c>
      <c r="P44" s="3755"/>
      <c r="Q44" s="3756"/>
      <c r="R44" s="3757"/>
    </row>
    <row r="45" spans="1:19" s="39" customFormat="1" ht="12">
      <c r="A45" s="2533" t="s">
        <v>858</v>
      </c>
      <c r="B45" s="3724"/>
      <c r="C45" s="3724"/>
      <c r="D45" s="3683" t="s">
        <v>859</v>
      </c>
      <c r="E45" s="3724"/>
      <c r="F45" s="3724"/>
      <c r="G45" s="3724"/>
      <c r="H45" s="3724"/>
      <c r="I45" s="3725">
        <v>35</v>
      </c>
      <c r="J45" s="3725">
        <v>0</v>
      </c>
      <c r="K45" s="3726"/>
      <c r="L45" s="3726"/>
      <c r="M45" s="3730"/>
      <c r="N45" s="3728">
        <f t="shared" si="5"/>
        <v>35</v>
      </c>
      <c r="O45" s="3754">
        <f t="shared" si="6"/>
        <v>0</v>
      </c>
      <c r="P45" s="3755"/>
      <c r="Q45" s="3756"/>
      <c r="R45" s="3757"/>
    </row>
    <row r="46" spans="1:19" s="244" customFormat="1" ht="13.5" thickBot="1">
      <c r="A46" s="2198" t="s">
        <v>860</v>
      </c>
      <c r="B46" s="2225"/>
      <c r="C46" s="2225"/>
      <c r="D46" s="2225"/>
      <c r="E46" s="2225"/>
      <c r="F46" s="2225"/>
      <c r="G46" s="2225"/>
      <c r="H46" s="2225"/>
      <c r="I46" s="3725">
        <v>59</v>
      </c>
      <c r="J46" s="3725"/>
      <c r="K46" s="3726">
        <v>48</v>
      </c>
      <c r="L46" s="3726"/>
      <c r="M46" s="3730">
        <v>115</v>
      </c>
      <c r="N46" s="3728">
        <f t="shared" si="5"/>
        <v>222</v>
      </c>
      <c r="O46" s="3754">
        <f t="shared" si="6"/>
        <v>0</v>
      </c>
      <c r="P46" s="3758"/>
      <c r="Q46" s="3759"/>
      <c r="R46" s="3760"/>
      <c r="S46" s="28"/>
    </row>
    <row r="47" spans="1:19" s="39" customFormat="1" ht="13.5" thickTop="1" thickBot="1">
      <c r="A47" s="3761" t="s">
        <v>861</v>
      </c>
      <c r="B47" s="3762"/>
      <c r="C47" s="3762"/>
      <c r="D47" s="3762"/>
      <c r="E47" s="3762"/>
      <c r="F47" s="3762"/>
      <c r="G47" s="3762"/>
      <c r="H47" s="3762"/>
      <c r="I47" s="684" t="s">
        <v>41</v>
      </c>
      <c r="J47" s="684" t="s">
        <v>862</v>
      </c>
      <c r="K47" s="685" t="s">
        <v>41</v>
      </c>
      <c r="L47" s="685"/>
      <c r="M47" s="1727" t="s">
        <v>41</v>
      </c>
      <c r="N47" s="687" t="s">
        <v>41</v>
      </c>
      <c r="O47" s="688" t="s">
        <v>41</v>
      </c>
      <c r="P47" s="689" t="s">
        <v>41</v>
      </c>
      <c r="Q47" s="690" t="s">
        <v>41</v>
      </c>
      <c r="R47" s="686" t="s">
        <v>41</v>
      </c>
    </row>
    <row r="48" spans="1:19" s="39" customFormat="1" thickTop="1">
      <c r="A48" s="2533" t="s">
        <v>844</v>
      </c>
      <c r="B48" s="3724"/>
      <c r="C48" s="3724"/>
      <c r="D48" s="3683" t="s">
        <v>863</v>
      </c>
      <c r="E48" s="3724"/>
      <c r="F48" s="3724"/>
      <c r="G48" s="3724"/>
      <c r="H48" s="3724"/>
      <c r="I48" s="3763"/>
      <c r="J48" s="3763"/>
      <c r="K48" s="3764"/>
      <c r="L48" s="3764"/>
      <c r="M48" s="3765"/>
      <c r="N48" s="3728">
        <f t="shared" ref="N48:N56" si="7">SUM(I48:M48)</f>
        <v>0</v>
      </c>
      <c r="O48" s="3754">
        <f>P48+Q48+R48</f>
        <v>57</v>
      </c>
      <c r="P48" s="3736"/>
      <c r="Q48" s="3737"/>
      <c r="R48" s="3731">
        <v>57</v>
      </c>
    </row>
    <row r="49" spans="1:19" s="39" customFormat="1" ht="12">
      <c r="A49" s="2533" t="s">
        <v>846</v>
      </c>
      <c r="B49" s="3724"/>
      <c r="C49" s="3724"/>
      <c r="D49" s="3683"/>
      <c r="E49" s="3724"/>
      <c r="F49" s="3724"/>
      <c r="G49" s="3724"/>
      <c r="H49" s="3724"/>
      <c r="I49" s="3763"/>
      <c r="J49" s="3763"/>
      <c r="K49" s="3764"/>
      <c r="L49" s="3764"/>
      <c r="M49" s="3765"/>
      <c r="N49" s="3728">
        <f t="shared" si="7"/>
        <v>0</v>
      </c>
      <c r="O49" s="3754">
        <f t="shared" ref="O49:O56" si="8">P49+Q49+R49</f>
        <v>0</v>
      </c>
      <c r="P49" s="3736"/>
      <c r="Q49" s="3737"/>
      <c r="R49" s="3731"/>
      <c r="S49" s="981"/>
    </row>
    <row r="50" spans="1:19" s="39" customFormat="1" ht="12">
      <c r="A50" s="2533" t="s">
        <v>847</v>
      </c>
      <c r="B50" s="3724"/>
      <c r="C50" s="3724"/>
      <c r="D50" s="3683" t="s">
        <v>864</v>
      </c>
      <c r="E50" s="3724"/>
      <c r="F50" s="3724"/>
      <c r="G50" s="3724"/>
      <c r="H50" s="3724"/>
      <c r="I50" s="3763"/>
      <c r="J50" s="3763"/>
      <c r="K50" s="3764"/>
      <c r="L50" s="3764"/>
      <c r="M50" s="3765"/>
      <c r="N50" s="3728">
        <f t="shared" si="7"/>
        <v>0</v>
      </c>
      <c r="O50" s="3754">
        <f t="shared" si="8"/>
        <v>30</v>
      </c>
      <c r="P50" s="3736"/>
      <c r="Q50" s="3737">
        <v>30</v>
      </c>
      <c r="R50" s="3731"/>
    </row>
    <row r="51" spans="1:19" s="39" customFormat="1" ht="12">
      <c r="A51" s="2533" t="s">
        <v>849</v>
      </c>
      <c r="B51" s="3724"/>
      <c r="C51" s="3724"/>
      <c r="D51" s="3683" t="s">
        <v>850</v>
      </c>
      <c r="E51" s="3724"/>
      <c r="F51" s="3724"/>
      <c r="G51" s="3724"/>
      <c r="H51" s="3724"/>
      <c r="I51" s="3763"/>
      <c r="J51" s="3763"/>
      <c r="K51" s="3764"/>
      <c r="L51" s="3764"/>
      <c r="M51" s="3765"/>
      <c r="N51" s="3728">
        <f t="shared" si="7"/>
        <v>0</v>
      </c>
      <c r="O51" s="3754">
        <f t="shared" si="8"/>
        <v>0</v>
      </c>
      <c r="P51" s="3736"/>
      <c r="Q51" s="3737"/>
      <c r="R51" s="3731"/>
    </row>
    <row r="52" spans="1:19" s="39" customFormat="1" ht="12">
      <c r="A52" s="2533" t="s">
        <v>851</v>
      </c>
      <c r="B52" s="3724"/>
      <c r="C52" s="3724"/>
      <c r="D52" s="3683" t="s">
        <v>852</v>
      </c>
      <c r="E52" s="3724"/>
      <c r="F52" s="3724"/>
      <c r="G52" s="3724"/>
      <c r="H52" s="3724"/>
      <c r="I52" s="3763"/>
      <c r="J52" s="3763"/>
      <c r="K52" s="3764"/>
      <c r="L52" s="3764"/>
      <c r="M52" s="3765"/>
      <c r="N52" s="3728">
        <f t="shared" si="7"/>
        <v>0</v>
      </c>
      <c r="O52" s="3754">
        <f t="shared" si="8"/>
        <v>0</v>
      </c>
      <c r="P52" s="3736"/>
      <c r="Q52" s="3737"/>
      <c r="R52" s="3731"/>
    </row>
    <row r="53" spans="1:19" s="39" customFormat="1" ht="12">
      <c r="A53" s="2533" t="s">
        <v>853</v>
      </c>
      <c r="B53" s="3724"/>
      <c r="C53" s="3724"/>
      <c r="D53" s="3683" t="s">
        <v>865</v>
      </c>
      <c r="E53" s="3724"/>
      <c r="F53" s="3724"/>
      <c r="G53" s="3724"/>
      <c r="H53" s="3724"/>
      <c r="I53" s="3763"/>
      <c r="J53" s="3763"/>
      <c r="K53" s="3764"/>
      <c r="L53" s="3764"/>
      <c r="M53" s="3765"/>
      <c r="N53" s="3728">
        <f>SUM(I53:M53)</f>
        <v>0</v>
      </c>
      <c r="O53" s="3754">
        <f>P53+Q53+R53</f>
        <v>10</v>
      </c>
      <c r="P53" s="3736"/>
      <c r="Q53" s="3737"/>
      <c r="R53" s="3731">
        <v>10</v>
      </c>
    </row>
    <row r="54" spans="1:19" s="39" customFormat="1" ht="12">
      <c r="A54" s="2533" t="s">
        <v>856</v>
      </c>
      <c r="B54" s="3724"/>
      <c r="C54" s="3724"/>
      <c r="D54" s="3683" t="s">
        <v>866</v>
      </c>
      <c r="E54" s="3724"/>
      <c r="F54" s="3724"/>
      <c r="G54" s="3724"/>
      <c r="H54" s="3724"/>
      <c r="I54" s="3763"/>
      <c r="J54" s="3763"/>
      <c r="K54" s="3764"/>
      <c r="L54" s="3764"/>
      <c r="M54" s="3765"/>
      <c r="N54" s="3728">
        <f>SUM(I54:M54)</f>
        <v>0</v>
      </c>
      <c r="O54" s="3754">
        <f>P54+Q54+R54</f>
        <v>0</v>
      </c>
      <c r="P54" s="3736"/>
      <c r="Q54" s="3737"/>
      <c r="R54" s="3731"/>
    </row>
    <row r="55" spans="1:19" s="39" customFormat="1" ht="12">
      <c r="A55" s="2533" t="s">
        <v>858</v>
      </c>
      <c r="B55" s="3724"/>
      <c r="C55" s="3724"/>
      <c r="D55" s="3683" t="s">
        <v>859</v>
      </c>
      <c r="E55" s="3724"/>
      <c r="F55" s="3724"/>
      <c r="G55" s="3724"/>
      <c r="H55" s="3724"/>
      <c r="I55" s="3763"/>
      <c r="J55" s="3763"/>
      <c r="K55" s="3764"/>
      <c r="L55" s="3764"/>
      <c r="M55" s="3765"/>
      <c r="N55" s="3728">
        <f t="shared" si="7"/>
        <v>0</v>
      </c>
      <c r="O55" s="3754">
        <f t="shared" si="8"/>
        <v>0</v>
      </c>
      <c r="P55" s="3736"/>
      <c r="Q55" s="3737"/>
      <c r="R55" s="3731"/>
    </row>
    <row r="56" spans="1:19" s="39" customFormat="1" ht="12">
      <c r="A56" s="2533" t="s">
        <v>860</v>
      </c>
      <c r="B56" s="3724"/>
      <c r="C56" s="3724"/>
      <c r="D56" s="3683" t="s">
        <v>867</v>
      </c>
      <c r="E56" s="3724"/>
      <c r="F56" s="3724"/>
      <c r="G56" s="3724"/>
      <c r="H56" s="3724"/>
      <c r="I56" s="3763"/>
      <c r="J56" s="3763"/>
      <c r="K56" s="3764"/>
      <c r="L56" s="3764"/>
      <c r="M56" s="3765"/>
      <c r="N56" s="3728">
        <f t="shared" si="7"/>
        <v>0</v>
      </c>
      <c r="O56" s="3754">
        <f t="shared" si="8"/>
        <v>187</v>
      </c>
      <c r="P56" s="3736"/>
      <c r="Q56" s="3737">
        <v>187</v>
      </c>
      <c r="R56" s="3731"/>
    </row>
    <row r="57" spans="1:19" s="39" customFormat="1" ht="12">
      <c r="A57" s="965"/>
      <c r="B57" s="25"/>
      <c r="C57" s="25"/>
      <c r="D57" s="582"/>
      <c r="E57" s="25"/>
      <c r="F57" s="25"/>
      <c r="G57" s="25"/>
      <c r="H57" s="25"/>
      <c r="I57" s="966"/>
      <c r="J57" s="966"/>
      <c r="K57" s="966"/>
      <c r="L57" s="966"/>
      <c r="M57" s="1729"/>
      <c r="N57" s="967"/>
      <c r="O57" s="968"/>
      <c r="P57" s="626"/>
      <c r="Q57" s="626"/>
      <c r="R57" s="1668"/>
    </row>
    <row r="58" spans="1:19" s="39" customFormat="1" ht="13.5" thickBot="1">
      <c r="A58" s="1253"/>
      <c r="B58" s="505"/>
      <c r="C58" s="505"/>
      <c r="D58" s="246"/>
      <c r="E58" s="246"/>
      <c r="F58" s="246"/>
      <c r="G58" s="246"/>
      <c r="H58" s="1254" t="s">
        <v>868</v>
      </c>
      <c r="I58" s="3766">
        <f t="shared" ref="I58:N58" si="9">SUM(I38:I46)</f>
        <v>1062</v>
      </c>
      <c r="J58" s="3766">
        <f t="shared" si="9"/>
        <v>1225</v>
      </c>
      <c r="K58" s="3767">
        <f t="shared" si="9"/>
        <v>551</v>
      </c>
      <c r="L58" s="3767">
        <f t="shared" si="9"/>
        <v>91</v>
      </c>
      <c r="M58" s="3768">
        <f t="shared" si="9"/>
        <v>652</v>
      </c>
      <c r="N58" s="3767">
        <f t="shared" si="9"/>
        <v>3581</v>
      </c>
      <c r="O58" s="3767">
        <f>SUM(O48:O56)</f>
        <v>284</v>
      </c>
      <c r="P58" s="3766">
        <f>SUM(P48:P56)</f>
        <v>0</v>
      </c>
      <c r="Q58" s="3766">
        <f>SUM(Q48:Q56)</f>
        <v>217</v>
      </c>
      <c r="R58" s="3769">
        <f>SUM(R48:R56)</f>
        <v>67</v>
      </c>
    </row>
    <row r="59" spans="1:19" s="970" customFormat="1" ht="15">
      <c r="A59" s="458"/>
      <c r="B59" s="458"/>
      <c r="C59" s="458"/>
      <c r="D59" s="33"/>
      <c r="E59" s="33"/>
      <c r="F59" s="33"/>
      <c r="G59" s="33"/>
      <c r="H59" s="969"/>
      <c r="I59" s="1243"/>
      <c r="J59" s="1243"/>
      <c r="K59" s="1244"/>
      <c r="L59" s="1244"/>
      <c r="M59" s="1730"/>
      <c r="N59" s="1244"/>
      <c r="O59" s="1244"/>
      <c r="P59" s="1243"/>
      <c r="Q59" s="1243"/>
      <c r="R59" s="1245"/>
    </row>
    <row r="60" spans="1:19" s="39" customFormat="1" ht="15">
      <c r="A60" s="3770" t="s">
        <v>869</v>
      </c>
      <c r="B60" s="3770"/>
      <c r="C60" s="3770"/>
      <c r="D60" s="3770"/>
      <c r="E60" s="3770"/>
      <c r="F60" s="3770" t="s">
        <v>870</v>
      </c>
      <c r="G60" s="3770"/>
      <c r="H60" s="3771"/>
      <c r="I60" s="3772"/>
      <c r="J60" s="3772"/>
      <c r="K60" s="3772"/>
      <c r="L60" s="3772"/>
      <c r="M60" s="3773"/>
      <c r="N60" s="3772"/>
      <c r="O60" s="3772"/>
      <c r="P60" s="3772"/>
      <c r="Q60" s="3772"/>
      <c r="R60" s="3772"/>
    </row>
    <row r="61" spans="1:19" ht="9.75" customHeight="1">
      <c r="A61" s="971" t="s">
        <v>871</v>
      </c>
      <c r="B61" s="972"/>
      <c r="C61" s="972" t="s">
        <v>872</v>
      </c>
      <c r="D61" s="972"/>
      <c r="E61" s="972"/>
      <c r="F61" s="972"/>
      <c r="G61" s="972"/>
      <c r="H61" s="972"/>
      <c r="I61" s="1667">
        <v>762</v>
      </c>
      <c r="J61" s="1667">
        <v>1214</v>
      </c>
      <c r="K61" s="3774">
        <v>547</v>
      </c>
      <c r="L61" s="3774">
        <v>91</v>
      </c>
      <c r="M61" s="3775">
        <v>652</v>
      </c>
      <c r="N61" s="3776"/>
      <c r="O61" s="3776"/>
      <c r="P61" s="3777"/>
      <c r="Q61" s="3777"/>
      <c r="R61" s="3777">
        <v>0</v>
      </c>
    </row>
    <row r="62" spans="1:19" ht="9.75" customHeight="1">
      <c r="A62" s="2254" t="s">
        <v>873</v>
      </c>
      <c r="B62" s="2226"/>
      <c r="C62" s="2226" t="s">
        <v>874</v>
      </c>
      <c r="D62" s="2226"/>
      <c r="E62" s="2226"/>
      <c r="F62" s="2226"/>
      <c r="G62" s="2226"/>
      <c r="H62" s="2226"/>
      <c r="I62" s="2227">
        <v>242</v>
      </c>
      <c r="J62" s="1667">
        <v>11</v>
      </c>
      <c r="K62" s="3725">
        <v>4</v>
      </c>
      <c r="L62" s="3725"/>
      <c r="M62" s="3765"/>
      <c r="N62" s="3778"/>
      <c r="O62" s="3779"/>
      <c r="P62" s="3780"/>
      <c r="Q62" s="3780"/>
      <c r="R62" s="3759">
        <v>0</v>
      </c>
    </row>
    <row r="63" spans="1:19" ht="9.75" customHeight="1">
      <c r="A63" s="3781" t="s">
        <v>875</v>
      </c>
      <c r="B63" s="3782"/>
      <c r="C63" s="3782" t="s">
        <v>876</v>
      </c>
      <c r="D63" s="3782"/>
      <c r="E63" s="3782"/>
      <c r="F63" s="3782"/>
      <c r="G63" s="3782"/>
      <c r="H63" s="3782"/>
      <c r="I63" s="3783"/>
      <c r="J63" s="3759"/>
      <c r="K63" s="3763"/>
      <c r="L63" s="3763"/>
      <c r="M63" s="3765"/>
      <c r="N63" s="3784"/>
      <c r="O63" s="3784"/>
      <c r="P63" s="3780"/>
      <c r="Q63" s="3780"/>
      <c r="R63" s="3759">
        <v>0</v>
      </c>
    </row>
    <row r="64" spans="1:19" s="68" customFormat="1">
      <c r="A64" s="2254" t="s">
        <v>877</v>
      </c>
      <c r="B64" s="972"/>
      <c r="C64" s="2226"/>
      <c r="D64" s="2226"/>
      <c r="E64" s="2226"/>
      <c r="F64" s="2226"/>
      <c r="G64" s="2226"/>
      <c r="H64" s="3782"/>
      <c r="I64" s="2227">
        <v>58</v>
      </c>
      <c r="J64" s="3763"/>
      <c r="K64" s="3763"/>
      <c r="L64" s="3763"/>
      <c r="M64" s="3765"/>
      <c r="N64" s="3784"/>
      <c r="O64" s="3784"/>
      <c r="P64" s="3737"/>
      <c r="Q64" s="3737">
        <v>217</v>
      </c>
      <c r="R64" s="3759">
        <f>R58</f>
        <v>67</v>
      </c>
    </row>
    <row r="65" spans="1:18" s="68" customFormat="1">
      <c r="A65" s="2254" t="s">
        <v>147</v>
      </c>
      <c r="B65" s="972"/>
      <c r="C65" s="2226"/>
      <c r="D65" s="2226"/>
      <c r="E65" s="2226"/>
      <c r="F65" s="2226"/>
      <c r="G65" s="2226"/>
      <c r="H65" s="3782"/>
      <c r="I65" s="3782"/>
      <c r="J65" s="3785"/>
      <c r="K65" s="3786"/>
      <c r="L65" s="3786"/>
      <c r="M65" s="3787"/>
      <c r="N65" s="3788"/>
      <c r="O65" s="3789"/>
      <c r="P65" s="3786"/>
      <c r="Q65" s="3786"/>
      <c r="R65" s="3786" t="s">
        <v>147</v>
      </c>
    </row>
    <row r="66" spans="1:18" s="68" customFormat="1">
      <c r="A66" s="960"/>
      <c r="B66" s="61"/>
      <c r="C66" s="961"/>
      <c r="D66" s="962"/>
      <c r="E66" s="962"/>
      <c r="F66" s="962"/>
      <c r="G66" s="962"/>
      <c r="H66" s="963"/>
      <c r="I66" s="964"/>
      <c r="J66" s="964"/>
      <c r="K66" s="964"/>
      <c r="L66" s="964"/>
      <c r="M66" s="1731"/>
      <c r="N66" s="964"/>
      <c r="O66" s="964"/>
      <c r="P66" s="964"/>
      <c r="Q66" s="964"/>
      <c r="R66" s="964"/>
    </row>
    <row r="67" spans="1:18" s="68" customFormat="1">
      <c r="A67" s="960"/>
      <c r="B67" s="961"/>
      <c r="C67" s="961"/>
      <c r="D67" s="962"/>
      <c r="E67" s="962"/>
      <c r="F67" s="962"/>
      <c r="G67" s="962"/>
      <c r="H67" s="963"/>
      <c r="I67" s="964">
        <f>I61+I64</f>
        <v>820</v>
      </c>
      <c r="J67" s="964"/>
      <c r="K67" s="964"/>
      <c r="L67" s="964"/>
      <c r="M67" s="1731"/>
      <c r="N67" s="964"/>
      <c r="O67" s="964"/>
      <c r="P67" s="964"/>
      <c r="Q67" s="964"/>
      <c r="R67" s="964"/>
    </row>
  </sheetData>
  <mergeCells count="3">
    <mergeCell ref="N9:O9"/>
    <mergeCell ref="S12:U12"/>
    <mergeCell ref="D14:G14"/>
  </mergeCells>
  <printOptions horizontalCentered="1"/>
  <pageMargins left="0.31496062992125984" right="0.31496062992125984" top="0.39370078740157483" bottom="0.39370078740157483" header="0.19685039370078741" footer="0.19685039370078741"/>
  <pageSetup paperSize="8" fitToHeight="0" orientation="landscape" r:id="rId1"/>
  <headerFooter>
    <oddHeader>&amp;L&amp;6&amp;A&amp;R&amp;6Page &amp;P of &amp;N</oddHeader>
  </headerFooter>
  <rowBreaks count="1" manualBreakCount="1">
    <brk id="43" max="16383" man="1"/>
  </rowBreaks>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9" tint="-0.249977111117893"/>
  </sheetPr>
  <dimension ref="A1:U67"/>
  <sheetViews>
    <sheetView tabSelected="1" view="pageBreakPreview" zoomScale="50" zoomScaleNormal="150" zoomScaleSheetLayoutView="50" zoomScalePageLayoutView="150" workbookViewId="0">
      <pane xSplit="8" ySplit="18" topLeftCell="EB34" activePane="bottomRight" state="frozen"/>
      <selection pane="topRight" activeCell="B23" sqref="B23"/>
      <selection pane="bottomLeft" activeCell="B23" sqref="B23"/>
      <selection pane="bottomRight" activeCell="P9" sqref="P9"/>
    </sheetView>
  </sheetViews>
  <sheetFormatPr defaultColWidth="9.140625" defaultRowHeight="12.75"/>
  <cols>
    <col min="1" max="1" width="4.42578125" style="33" customWidth="1"/>
    <col min="2" max="2" width="12.42578125" style="33" customWidth="1"/>
    <col min="3" max="3" width="1" style="33" customWidth="1"/>
    <col min="4" max="8" width="4" style="33" customWidth="1"/>
    <col min="9" max="10" width="9.140625" style="247" customWidth="1"/>
    <col min="11" max="12" width="9.140625" style="49" customWidth="1"/>
    <col min="13" max="13" width="9.140625" style="1732" customWidth="1"/>
    <col min="14" max="14" width="9.140625" style="248" customWidth="1"/>
    <col min="15" max="15" width="9.140625" style="33" customWidth="1"/>
    <col min="16" max="18" width="9.140625" style="49" customWidth="1"/>
    <col min="19" max="20" width="9.140625" style="33"/>
    <col min="21" max="21" width="13.85546875" style="33" customWidth="1"/>
    <col min="22" max="16384" width="9.140625" style="33"/>
  </cols>
  <sheetData>
    <row r="1" spans="1:21" s="1255" customFormat="1" ht="27.75" customHeight="1">
      <c r="A1" s="3676" t="s">
        <v>0</v>
      </c>
      <c r="B1" s="3676"/>
      <c r="C1" s="3676"/>
      <c r="D1" s="3676"/>
      <c r="E1" s="3676"/>
      <c r="F1" s="3676"/>
      <c r="G1" s="3676"/>
      <c r="H1" s="3676"/>
      <c r="I1" s="3677"/>
      <c r="J1" s="3677"/>
      <c r="K1" s="3678"/>
      <c r="L1" s="3678"/>
      <c r="M1" s="3679"/>
      <c r="N1" s="3680"/>
      <c r="O1" s="3676"/>
      <c r="P1" s="3678"/>
      <c r="Q1" s="3678"/>
      <c r="R1" s="3678"/>
    </row>
    <row r="2" spans="1:21" ht="20.100000000000001" customHeight="1">
      <c r="A2" s="498" t="s">
        <v>786</v>
      </c>
      <c r="B2" s="499"/>
      <c r="C2" s="499"/>
      <c r="D2" s="499"/>
      <c r="E2" s="499"/>
      <c r="F2" s="499"/>
      <c r="G2" s="499"/>
      <c r="H2" s="499"/>
      <c r="I2" s="210"/>
      <c r="J2" s="210"/>
      <c r="K2" s="46"/>
      <c r="L2" s="46"/>
      <c r="M2" s="1720"/>
      <c r="N2" s="46"/>
      <c r="P2" s="46"/>
      <c r="Q2" s="46"/>
      <c r="R2" s="1246"/>
    </row>
    <row r="3" spans="1:21" ht="20.100000000000001" customHeight="1">
      <c r="A3" s="498" t="s">
        <v>787</v>
      </c>
      <c r="B3" s="499"/>
      <c r="C3" s="499"/>
      <c r="D3" s="499"/>
      <c r="E3" s="499"/>
      <c r="F3" s="499"/>
      <c r="G3" s="499"/>
      <c r="H3" s="499"/>
      <c r="I3" s="210"/>
      <c r="J3" s="210"/>
      <c r="K3" s="46"/>
      <c r="L3" s="46"/>
      <c r="M3" s="1720"/>
      <c r="N3" s="46"/>
      <c r="P3" s="46"/>
      <c r="Q3" s="46"/>
      <c r="R3" s="1246"/>
    </row>
    <row r="4" spans="1:21" ht="19.5" customHeight="1">
      <c r="A4" s="211"/>
      <c r="B4" s="212"/>
      <c r="C4" s="212"/>
      <c r="D4" s="212"/>
      <c r="E4" s="212"/>
      <c r="F4" s="212"/>
      <c r="G4" s="212"/>
      <c r="H4" s="212"/>
      <c r="I4" s="213"/>
      <c r="J4" s="213"/>
      <c r="K4" s="214"/>
      <c r="L4" s="214"/>
      <c r="M4" s="437"/>
      <c r="N4" s="214"/>
      <c r="P4" s="214"/>
      <c r="Q4" s="214"/>
      <c r="R4" s="1247"/>
    </row>
    <row r="5" spans="1:21" ht="18" customHeight="1" thickBot="1">
      <c r="A5" s="1248"/>
      <c r="B5" s="215"/>
      <c r="C5" s="215"/>
      <c r="D5" s="215"/>
      <c r="E5" s="215"/>
      <c r="F5" s="215"/>
      <c r="G5" s="215"/>
      <c r="H5" s="215"/>
      <c r="I5" s="213"/>
      <c r="J5" s="213"/>
      <c r="K5" s="46"/>
      <c r="L5" s="46"/>
      <c r="M5" s="1721"/>
      <c r="N5" s="46"/>
      <c r="P5" s="46"/>
      <c r="Q5" s="46"/>
      <c r="R5" s="1246"/>
    </row>
    <row r="6" spans="1:21" ht="12" customHeight="1" thickTop="1" thickBot="1">
      <c r="A6" s="216" t="s">
        <v>788</v>
      </c>
      <c r="B6" s="217" t="s">
        <v>789</v>
      </c>
      <c r="C6" s="218"/>
      <c r="D6" s="218"/>
      <c r="E6" s="218"/>
      <c r="F6" s="218"/>
      <c r="G6" s="218"/>
      <c r="H6" s="218"/>
      <c r="I6" s="219"/>
      <c r="J6" s="219"/>
      <c r="K6" s="219"/>
      <c r="L6" s="219"/>
      <c r="M6" s="1722"/>
      <c r="N6" s="219"/>
      <c r="O6" s="218"/>
      <c r="P6" s="219"/>
      <c r="Q6" s="219"/>
      <c r="R6" s="837"/>
      <c r="S6" s="143"/>
      <c r="T6" s="143"/>
      <c r="U6" s="143"/>
    </row>
    <row r="7" spans="1:21" s="39" customFormat="1" ht="12" customHeight="1" thickTop="1">
      <c r="A7" s="220" t="s">
        <v>790</v>
      </c>
      <c r="B7" s="221"/>
      <c r="C7" s="222"/>
      <c r="D7" s="223" t="s">
        <v>500</v>
      </c>
      <c r="E7" s="224"/>
      <c r="F7" s="225"/>
      <c r="G7" s="226" t="s">
        <v>791</v>
      </c>
      <c r="H7" s="227"/>
      <c r="I7" s="228"/>
      <c r="J7" s="228"/>
      <c r="K7" s="147"/>
      <c r="L7" s="147"/>
      <c r="M7" s="1723"/>
      <c r="N7" s="147"/>
      <c r="O7" s="25"/>
      <c r="P7" s="147"/>
      <c r="Q7" s="147"/>
      <c r="R7" s="1249"/>
    </row>
    <row r="8" spans="1:21" s="39" customFormat="1" ht="12" customHeight="1">
      <c r="A8" s="2240" t="s">
        <v>792</v>
      </c>
      <c r="B8" s="2223"/>
      <c r="C8" s="3681"/>
      <c r="D8" s="3682" t="s">
        <v>500</v>
      </c>
      <c r="E8" s="3683"/>
      <c r="F8" s="3683"/>
      <c r="G8" s="3683"/>
      <c r="H8" s="3684"/>
      <c r="I8" s="1250"/>
      <c r="J8" s="840"/>
      <c r="K8" s="841"/>
      <c r="L8" s="841"/>
      <c r="M8" s="1724"/>
      <c r="N8" s="147"/>
      <c r="O8" s="25"/>
      <c r="P8" s="147"/>
      <c r="Q8" s="147"/>
      <c r="R8" s="1249"/>
    </row>
    <row r="9" spans="1:21" s="229" customFormat="1" ht="20.25" customHeight="1">
      <c r="A9" s="3685" t="s">
        <v>793</v>
      </c>
      <c r="B9" s="3686"/>
      <c r="C9" s="3686"/>
      <c r="D9" s="2224"/>
      <c r="E9" s="2223"/>
      <c r="F9" s="2223"/>
      <c r="G9" s="2223"/>
      <c r="H9" s="2223"/>
      <c r="I9" s="3687" t="s">
        <v>794</v>
      </c>
      <c r="J9" s="3687" t="s">
        <v>795</v>
      </c>
      <c r="K9" s="3687" t="s">
        <v>796</v>
      </c>
      <c r="L9" s="3687" t="s">
        <v>797</v>
      </c>
      <c r="M9" s="3688" t="s">
        <v>798</v>
      </c>
      <c r="N9" s="4345" t="s">
        <v>799</v>
      </c>
      <c r="O9" s="4346"/>
      <c r="P9" s="3687" t="s">
        <v>800</v>
      </c>
      <c r="Q9" s="3687" t="s">
        <v>801</v>
      </c>
      <c r="R9" s="3689" t="s">
        <v>802</v>
      </c>
    </row>
    <row r="10" spans="1:21" s="232" customFormat="1" ht="21" customHeight="1">
      <c r="A10" s="230"/>
      <c r="B10" s="231"/>
      <c r="C10" s="231"/>
      <c r="D10" s="3690" t="s">
        <v>803</v>
      </c>
      <c r="E10" s="3691"/>
      <c r="F10" s="3691"/>
      <c r="G10" s="3692"/>
      <c r="H10" s="3693" t="s">
        <v>804</v>
      </c>
      <c r="I10" s="3694">
        <v>1</v>
      </c>
      <c r="J10" s="3694">
        <v>1</v>
      </c>
      <c r="K10" s="3102">
        <v>1</v>
      </c>
      <c r="L10" s="3102"/>
      <c r="M10" s="3695"/>
      <c r="N10" s="650"/>
      <c r="O10" s="842"/>
      <c r="P10" s="3696"/>
      <c r="Q10" s="3697"/>
      <c r="R10" s="3698"/>
    </row>
    <row r="11" spans="1:21" s="232" customFormat="1" ht="21" customHeight="1">
      <c r="A11" s="230"/>
      <c r="B11" s="231"/>
      <c r="C11" s="231"/>
      <c r="D11" s="3690" t="s">
        <v>805</v>
      </c>
      <c r="E11" s="3691"/>
      <c r="F11" s="3691"/>
      <c r="G11" s="3692"/>
      <c r="H11" s="233" t="s">
        <v>804</v>
      </c>
      <c r="I11" s="3694">
        <v>1</v>
      </c>
      <c r="J11" s="3694">
        <v>1</v>
      </c>
      <c r="K11" s="3699">
        <v>1</v>
      </c>
      <c r="L11" s="3699">
        <v>1</v>
      </c>
      <c r="M11" s="3695">
        <v>1</v>
      </c>
      <c r="N11" s="650"/>
      <c r="O11" s="681"/>
      <c r="P11" s="3700"/>
      <c r="Q11" s="3701">
        <v>1</v>
      </c>
      <c r="R11" s="3702"/>
    </row>
    <row r="12" spans="1:21" s="232" customFormat="1" ht="21" customHeight="1">
      <c r="A12" s="230"/>
      <c r="B12" s="231"/>
      <c r="C12" s="231"/>
      <c r="D12" s="3690" t="s">
        <v>806</v>
      </c>
      <c r="E12" s="3691"/>
      <c r="F12" s="3691"/>
      <c r="G12" s="3692"/>
      <c r="H12" s="233" t="s">
        <v>804</v>
      </c>
      <c r="I12" s="3694">
        <v>1</v>
      </c>
      <c r="J12" s="3694">
        <v>1</v>
      </c>
      <c r="K12" s="3699">
        <v>1</v>
      </c>
      <c r="L12" s="3699">
        <v>1</v>
      </c>
      <c r="M12" s="3695">
        <v>1</v>
      </c>
      <c r="N12" s="650"/>
      <c r="O12" s="681"/>
      <c r="P12" s="3700"/>
      <c r="Q12" s="3701"/>
      <c r="R12" s="3703"/>
      <c r="S12" s="4350" t="s">
        <v>807</v>
      </c>
      <c r="T12" s="4350"/>
      <c r="U12" s="4350"/>
    </row>
    <row r="13" spans="1:21" s="232" customFormat="1" ht="21" customHeight="1">
      <c r="A13" s="230"/>
      <c r="B13" s="231"/>
      <c r="C13" s="231"/>
      <c r="D13" s="3690" t="s">
        <v>808</v>
      </c>
      <c r="E13" s="3691"/>
      <c r="F13" s="3691"/>
      <c r="G13" s="3692"/>
      <c r="H13" s="3704" t="s">
        <v>804</v>
      </c>
      <c r="I13" s="3705"/>
      <c r="J13" s="3705"/>
      <c r="K13" s="3102">
        <v>1</v>
      </c>
      <c r="L13" s="3102"/>
      <c r="M13" s="3695"/>
      <c r="N13" s="650"/>
      <c r="O13" s="681"/>
      <c r="P13" s="3700"/>
      <c r="Q13" s="3701">
        <v>1</v>
      </c>
      <c r="R13" s="3702">
        <v>1</v>
      </c>
    </row>
    <row r="14" spans="1:21" s="232" customFormat="1" ht="21" customHeight="1">
      <c r="A14" s="230"/>
      <c r="B14" s="231"/>
      <c r="C14" s="231"/>
      <c r="D14" s="4347" t="s">
        <v>809</v>
      </c>
      <c r="E14" s="4348"/>
      <c r="F14" s="4348"/>
      <c r="G14" s="4349"/>
      <c r="H14" s="3704" t="s">
        <v>804</v>
      </c>
      <c r="I14" s="3694">
        <v>1</v>
      </c>
      <c r="J14" s="3694">
        <v>1</v>
      </c>
      <c r="K14" s="3699">
        <v>1</v>
      </c>
      <c r="L14" s="3699">
        <v>1</v>
      </c>
      <c r="M14" s="3695">
        <v>1</v>
      </c>
      <c r="N14" s="650"/>
      <c r="O14" s="681"/>
      <c r="P14" s="3700"/>
      <c r="Q14" s="3701">
        <v>1</v>
      </c>
      <c r="R14" s="3702">
        <v>1</v>
      </c>
    </row>
    <row r="15" spans="1:21" s="232" customFormat="1" ht="21" customHeight="1">
      <c r="A15" s="230"/>
      <c r="B15" s="231"/>
      <c r="C15" s="231"/>
      <c r="D15" s="3690" t="s">
        <v>810</v>
      </c>
      <c r="E15" s="3691"/>
      <c r="F15" s="3691"/>
      <c r="G15" s="3692"/>
      <c r="H15" s="3704" t="s">
        <v>804</v>
      </c>
      <c r="I15" s="3694"/>
      <c r="J15" s="3694"/>
      <c r="K15" s="3699"/>
      <c r="L15" s="3699"/>
      <c r="M15" s="3695">
        <v>1</v>
      </c>
      <c r="N15" s="650"/>
      <c r="O15" s="681"/>
      <c r="P15" s="3700"/>
      <c r="Q15" s="3701"/>
      <c r="R15" s="3703"/>
    </row>
    <row r="16" spans="1:21" s="232" customFormat="1" ht="21" customHeight="1">
      <c r="A16" s="230"/>
      <c r="B16" s="231"/>
      <c r="C16" s="231"/>
      <c r="D16" s="3690" t="s">
        <v>811</v>
      </c>
      <c r="E16" s="3691"/>
      <c r="F16" s="3691"/>
      <c r="G16" s="3692"/>
      <c r="H16" s="3704" t="s">
        <v>804</v>
      </c>
      <c r="I16" s="3706"/>
      <c r="J16" s="3706">
        <v>1</v>
      </c>
      <c r="K16" s="3707">
        <v>1</v>
      </c>
      <c r="L16" s="3707">
        <v>1</v>
      </c>
      <c r="M16" s="3708"/>
      <c r="N16" s="650"/>
      <c r="O16" s="681"/>
      <c r="P16" s="3709"/>
      <c r="Q16" s="3710">
        <v>1</v>
      </c>
      <c r="R16" s="3711">
        <v>1</v>
      </c>
    </row>
    <row r="17" spans="1:20" s="232" customFormat="1" ht="21" customHeight="1" thickBot="1">
      <c r="A17" s="230"/>
      <c r="B17" s="231"/>
      <c r="C17" s="231"/>
      <c r="D17" s="3690" t="s">
        <v>812</v>
      </c>
      <c r="E17" s="3691"/>
      <c r="F17" s="3691"/>
      <c r="G17" s="3692"/>
      <c r="H17" s="3704" t="s">
        <v>804</v>
      </c>
      <c r="I17" s="3694">
        <v>1</v>
      </c>
      <c r="J17" s="3694">
        <v>1</v>
      </c>
      <c r="K17" s="3699">
        <v>1</v>
      </c>
      <c r="L17" s="3699">
        <v>1</v>
      </c>
      <c r="M17" s="3695">
        <v>1</v>
      </c>
      <c r="N17" s="650"/>
      <c r="O17" s="681"/>
      <c r="P17" s="3700"/>
      <c r="Q17" s="3701">
        <v>1</v>
      </c>
      <c r="R17" s="3702">
        <v>1</v>
      </c>
    </row>
    <row r="18" spans="1:20" s="236" customFormat="1" ht="42.95" customHeight="1" thickTop="1" thickBot="1">
      <c r="A18" s="1251"/>
      <c r="B18" s="234"/>
      <c r="C18" s="234"/>
      <c r="D18" s="235"/>
      <c r="E18" s="234"/>
      <c r="F18" s="234"/>
      <c r="G18" s="234"/>
      <c r="H18" s="234"/>
      <c r="I18" s="3712" t="s">
        <v>813</v>
      </c>
      <c r="J18" s="3712" t="s">
        <v>814</v>
      </c>
      <c r="K18" s="3713" t="s">
        <v>815</v>
      </c>
      <c r="L18" s="3713" t="s">
        <v>816</v>
      </c>
      <c r="M18" s="3714" t="s">
        <v>817</v>
      </c>
      <c r="N18" s="682" t="s">
        <v>818</v>
      </c>
      <c r="O18" s="683" t="s">
        <v>819</v>
      </c>
      <c r="P18" s="3715" t="s">
        <v>820</v>
      </c>
      <c r="Q18" s="3716" t="s">
        <v>821</v>
      </c>
      <c r="R18" s="3717" t="s">
        <v>822</v>
      </c>
    </row>
    <row r="19" spans="1:20" s="28" customFormat="1" ht="24" customHeight="1" thickTop="1" thickBot="1">
      <c r="A19" s="1252" t="s">
        <v>823</v>
      </c>
      <c r="B19" s="237" t="s">
        <v>824</v>
      </c>
      <c r="C19" s="237"/>
      <c r="D19" s="237"/>
      <c r="E19" s="237"/>
      <c r="F19" s="238"/>
      <c r="G19" s="238"/>
      <c r="H19" s="238"/>
      <c r="I19" s="684" t="s">
        <v>41</v>
      </c>
      <c r="J19" s="684" t="s">
        <v>41</v>
      </c>
      <c r="K19" s="685" t="s">
        <v>41</v>
      </c>
      <c r="L19" s="685" t="s">
        <v>825</v>
      </c>
      <c r="M19" s="1725" t="s">
        <v>41</v>
      </c>
      <c r="N19" s="687" t="s">
        <v>41</v>
      </c>
      <c r="O19" s="688" t="s">
        <v>41</v>
      </c>
      <c r="P19" s="689" t="s">
        <v>41</v>
      </c>
      <c r="Q19" s="690" t="s">
        <v>41</v>
      </c>
      <c r="R19" s="686" t="s">
        <v>41</v>
      </c>
    </row>
    <row r="20" spans="1:20" s="39" customFormat="1" thickTop="1">
      <c r="A20" s="3718" t="s">
        <v>826</v>
      </c>
      <c r="B20" s="239"/>
      <c r="C20" s="239"/>
      <c r="D20" s="239"/>
      <c r="E20" s="239"/>
      <c r="F20" s="239"/>
      <c r="G20" s="239"/>
      <c r="H20" s="239"/>
      <c r="I20" s="3719">
        <f>SUM(I21:I22)</f>
        <v>1062</v>
      </c>
      <c r="J20" s="3719">
        <f>SUM(J21:J22)</f>
        <v>1225</v>
      </c>
      <c r="K20" s="3719">
        <f>SUM(K21:K22)</f>
        <v>551</v>
      </c>
      <c r="L20" s="3719">
        <f>SUM(L21:L22)</f>
        <v>91</v>
      </c>
      <c r="M20" s="3720">
        <f>SUM(M21:M22)</f>
        <v>652</v>
      </c>
      <c r="N20" s="3721">
        <f>SUM(I20:M20)</f>
        <v>3581</v>
      </c>
      <c r="O20" s="2308">
        <f>P20+Q20+R20</f>
        <v>284</v>
      </c>
      <c r="P20" s="3722">
        <f t="shared" ref="P20:Q20" si="0">SUM(P21:P22)</f>
        <v>0</v>
      </c>
      <c r="Q20" s="3722">
        <f t="shared" si="0"/>
        <v>217</v>
      </c>
      <c r="R20" s="3722">
        <f t="shared" ref="R20" si="1">SUM(R21:R22)</f>
        <v>67</v>
      </c>
      <c r="S20" s="39">
        <f>N20+O20</f>
        <v>3865</v>
      </c>
    </row>
    <row r="21" spans="1:20" s="39" customFormat="1" ht="12">
      <c r="A21" s="3723" t="s">
        <v>827</v>
      </c>
      <c r="B21" s="3724"/>
      <c r="C21" s="3724"/>
      <c r="D21" s="3724"/>
      <c r="E21" s="3724"/>
      <c r="F21" s="3724"/>
      <c r="G21" s="3724"/>
      <c r="H21" s="3724"/>
      <c r="I21" s="3725">
        <v>526</v>
      </c>
      <c r="J21" s="3725">
        <v>811</v>
      </c>
      <c r="K21" s="3726">
        <v>435</v>
      </c>
      <c r="L21" s="3279">
        <v>63</v>
      </c>
      <c r="M21" s="3727">
        <v>489</v>
      </c>
      <c r="N21" s="3728">
        <f>SUM(I21:M21)</f>
        <v>2324</v>
      </c>
      <c r="O21" s="2308">
        <f>P21+Q21+R21</f>
        <v>227</v>
      </c>
      <c r="P21" s="3729"/>
      <c r="Q21" s="3730">
        <v>173</v>
      </c>
      <c r="R21" s="3731">
        <v>54</v>
      </c>
    </row>
    <row r="22" spans="1:20" s="39" customFormat="1" ht="12">
      <c r="A22" s="3723" t="s">
        <v>828</v>
      </c>
      <c r="B22" s="3724"/>
      <c r="C22" s="3724"/>
      <c r="D22" s="3724"/>
      <c r="E22" s="3724"/>
      <c r="F22" s="3724"/>
      <c r="G22" s="3724"/>
      <c r="H22" s="3724"/>
      <c r="I22" s="3725">
        <v>536</v>
      </c>
      <c r="J22" s="3725">
        <v>414</v>
      </c>
      <c r="K22" s="3726">
        <v>116</v>
      </c>
      <c r="L22" s="3279">
        <v>28</v>
      </c>
      <c r="M22" s="3727">
        <v>163</v>
      </c>
      <c r="N22" s="3728">
        <f>SUM(I22:M22)</f>
        <v>1257</v>
      </c>
      <c r="O22" s="2308">
        <f>P22+Q22+R22</f>
        <v>57</v>
      </c>
      <c r="P22" s="3729"/>
      <c r="Q22" s="3730">
        <v>44</v>
      </c>
      <c r="R22" s="3731">
        <v>13</v>
      </c>
    </row>
    <row r="23" spans="1:20" s="39" customFormat="1" ht="12">
      <c r="A23" s="3718" t="s">
        <v>829</v>
      </c>
      <c r="B23" s="239"/>
      <c r="C23" s="239"/>
      <c r="D23" s="239"/>
      <c r="E23" s="239"/>
      <c r="F23" s="239"/>
      <c r="G23" s="239"/>
      <c r="H23" s="239"/>
      <c r="I23" s="3732">
        <v>4</v>
      </c>
      <c r="J23" s="3732">
        <v>17</v>
      </c>
      <c r="K23" s="3719">
        <v>25</v>
      </c>
      <c r="L23" s="3719"/>
      <c r="M23" s="3720">
        <v>24</v>
      </c>
      <c r="N23" s="3728">
        <f>SUM(I23:M23)</f>
        <v>70</v>
      </c>
      <c r="O23" s="2308">
        <f>P23+Q23+R23</f>
        <v>3</v>
      </c>
      <c r="P23" s="3729"/>
      <c r="Q23" s="3730"/>
      <c r="R23" s="3731">
        <v>3</v>
      </c>
    </row>
    <row r="24" spans="1:20" s="39" customFormat="1" thickBot="1">
      <c r="A24" s="3723" t="s">
        <v>830</v>
      </c>
      <c r="B24" s="3724"/>
      <c r="C24" s="3724"/>
      <c r="D24" s="3724"/>
      <c r="E24" s="3724"/>
      <c r="F24" s="3724"/>
      <c r="G24" s="3724"/>
      <c r="H24" s="3724"/>
      <c r="I24" s="3725">
        <v>237</v>
      </c>
      <c r="J24" s="3725">
        <v>269</v>
      </c>
      <c r="K24" s="3726">
        <v>8</v>
      </c>
      <c r="L24" s="3726">
        <v>24</v>
      </c>
      <c r="M24" s="3730">
        <v>168</v>
      </c>
      <c r="N24" s="3728">
        <f>SUM(I24:M24)</f>
        <v>706</v>
      </c>
      <c r="O24" s="2308">
        <f>P24+Q24+R24</f>
        <v>71</v>
      </c>
      <c r="P24" s="3729"/>
      <c r="Q24" s="3730">
        <v>43</v>
      </c>
      <c r="R24" s="3731">
        <v>28</v>
      </c>
    </row>
    <row r="25" spans="1:20" s="28" customFormat="1" ht="12" customHeight="1" thickTop="1" thickBot="1">
      <c r="A25" s="240"/>
      <c r="B25" s="241"/>
      <c r="C25" s="241"/>
      <c r="D25" s="241"/>
      <c r="E25" s="241"/>
      <c r="F25" s="241"/>
      <c r="G25" s="241"/>
      <c r="H25" s="241"/>
      <c r="I25" s="691"/>
      <c r="J25" s="691"/>
      <c r="K25" s="692"/>
      <c r="L25" s="692"/>
      <c r="M25" s="1726"/>
      <c r="N25" s="693"/>
      <c r="O25" s="694"/>
      <c r="P25" s="692"/>
      <c r="Q25" s="692"/>
      <c r="R25" s="838"/>
    </row>
    <row r="26" spans="1:20" s="28" customFormat="1" ht="14.25" thickTop="1" thickBot="1">
      <c r="A26" s="1252" t="s">
        <v>831</v>
      </c>
      <c r="B26" s="237" t="s">
        <v>832</v>
      </c>
      <c r="C26" s="237"/>
      <c r="D26" s="237"/>
      <c r="E26" s="237"/>
      <c r="F26" s="238"/>
      <c r="G26" s="238"/>
      <c r="H26" s="238"/>
      <c r="I26" s="684" t="s">
        <v>41</v>
      </c>
      <c r="J26" s="684" t="s">
        <v>41</v>
      </c>
      <c r="K26" s="685" t="s">
        <v>41</v>
      </c>
      <c r="L26" s="685"/>
      <c r="M26" s="1727" t="s">
        <v>41</v>
      </c>
      <c r="N26" s="687" t="s">
        <v>41</v>
      </c>
      <c r="O26" s="688" t="s">
        <v>41</v>
      </c>
      <c r="P26" s="689" t="s">
        <v>41</v>
      </c>
      <c r="Q26" s="690" t="s">
        <v>41</v>
      </c>
      <c r="R26" s="686" t="s">
        <v>41</v>
      </c>
    </row>
    <row r="27" spans="1:20" s="39" customFormat="1" thickTop="1">
      <c r="A27" s="3733" t="s">
        <v>833</v>
      </c>
      <c r="B27" s="242"/>
      <c r="C27" s="239"/>
      <c r="D27" s="239"/>
      <c r="E27" s="239"/>
      <c r="F27" s="239"/>
      <c r="G27" s="239"/>
      <c r="H27" s="239"/>
      <c r="I27" s="3734">
        <f>SUM(I28:I29)</f>
        <v>73</v>
      </c>
      <c r="J27" s="3734">
        <v>48</v>
      </c>
      <c r="K27" s="3734">
        <f t="shared" ref="K27" si="2">SUM(K28:K29)</f>
        <v>19</v>
      </c>
      <c r="L27" s="3719">
        <f>SUM(L28:L29)</f>
        <v>8</v>
      </c>
      <c r="M27" s="3719">
        <f>SUM(M28:M29)</f>
        <v>39</v>
      </c>
      <c r="N27" s="3735">
        <f t="shared" ref="N27:N33" si="3">SUM(I27:M27)</f>
        <v>187</v>
      </c>
      <c r="O27" s="2308">
        <f>P27+Q27+R27</f>
        <v>20</v>
      </c>
      <c r="P27" s="3736"/>
      <c r="Q27" s="3737">
        <v>17</v>
      </c>
      <c r="R27" s="3738">
        <f>SUM(R28:R29)</f>
        <v>3</v>
      </c>
      <c r="S27" s="39">
        <f>N27+O27</f>
        <v>207</v>
      </c>
      <c r="T27" s="44"/>
    </row>
    <row r="28" spans="1:20" s="39" customFormat="1" ht="12">
      <c r="A28" s="3739" t="s">
        <v>834</v>
      </c>
      <c r="B28" s="3740"/>
      <c r="C28" s="3724"/>
      <c r="D28" s="3724"/>
      <c r="E28" s="3724"/>
      <c r="F28" s="3724"/>
      <c r="G28" s="3724"/>
      <c r="H28" s="3724"/>
      <c r="I28" s="3734">
        <v>54</v>
      </c>
      <c r="J28" s="3734">
        <v>48</v>
      </c>
      <c r="K28" s="3726">
        <v>18</v>
      </c>
      <c r="L28" s="3726">
        <v>8</v>
      </c>
      <c r="M28" s="3730">
        <v>38</v>
      </c>
      <c r="N28" s="3735">
        <f t="shared" si="3"/>
        <v>166</v>
      </c>
      <c r="O28" s="2308">
        <f t="shared" ref="O28:O35" si="4">P28+Q28+R28</f>
        <v>20</v>
      </c>
      <c r="P28" s="3736"/>
      <c r="Q28" s="3737">
        <v>17</v>
      </c>
      <c r="R28" s="3738">
        <v>3</v>
      </c>
      <c r="T28" s="44"/>
    </row>
    <row r="29" spans="1:20" s="39" customFormat="1" ht="12">
      <c r="A29" s="3739" t="s">
        <v>835</v>
      </c>
      <c r="B29" s="3740"/>
      <c r="C29" s="3724"/>
      <c r="D29" s="3724"/>
      <c r="E29" s="3724"/>
      <c r="F29" s="3724"/>
      <c r="G29" s="3724"/>
      <c r="H29" s="3724"/>
      <c r="I29" s="3734">
        <v>19</v>
      </c>
      <c r="J29" s="3734">
        <v>0</v>
      </c>
      <c r="K29" s="3726">
        <v>1</v>
      </c>
      <c r="L29" s="3726"/>
      <c r="M29" s="3730">
        <v>1</v>
      </c>
      <c r="N29" s="3735">
        <f t="shared" si="3"/>
        <v>21</v>
      </c>
      <c r="O29" s="2308">
        <f t="shared" si="4"/>
        <v>0</v>
      </c>
      <c r="P29" s="3736"/>
      <c r="Q29" s="3737"/>
      <c r="R29" s="3738"/>
      <c r="T29" s="44"/>
    </row>
    <row r="30" spans="1:20" s="39" customFormat="1" ht="12">
      <c r="A30" s="3739" t="s">
        <v>836</v>
      </c>
      <c r="B30" s="3740"/>
      <c r="C30" s="3724"/>
      <c r="D30" s="3724"/>
      <c r="E30" s="3724"/>
      <c r="F30" s="3724"/>
      <c r="G30" s="3724"/>
      <c r="H30" s="3724"/>
      <c r="I30" s="3734">
        <v>103</v>
      </c>
      <c r="J30" s="3734">
        <v>200</v>
      </c>
      <c r="K30" s="3726">
        <v>26</v>
      </c>
      <c r="L30" s="3726">
        <v>6</v>
      </c>
      <c r="M30" s="3730">
        <v>38</v>
      </c>
      <c r="N30" s="3735">
        <f t="shared" si="3"/>
        <v>373</v>
      </c>
      <c r="O30" s="2308">
        <f t="shared" si="4"/>
        <v>5</v>
      </c>
      <c r="P30" s="3736"/>
      <c r="Q30" s="3737">
        <v>5</v>
      </c>
      <c r="R30" s="3738"/>
      <c r="T30" s="44"/>
    </row>
    <row r="31" spans="1:20" s="39" customFormat="1" ht="12">
      <c r="A31" s="3739" t="s">
        <v>837</v>
      </c>
      <c r="B31" s="3740"/>
      <c r="C31" s="3724"/>
      <c r="D31" s="3724"/>
      <c r="E31" s="3724"/>
      <c r="F31" s="3724"/>
      <c r="G31" s="3724"/>
      <c r="H31" s="3724"/>
      <c r="I31" s="3734">
        <v>42</v>
      </c>
      <c r="J31" s="3734">
        <v>32</v>
      </c>
      <c r="K31" s="3726">
        <v>14</v>
      </c>
      <c r="L31" s="3726">
        <v>6</v>
      </c>
      <c r="M31" s="3730">
        <v>13</v>
      </c>
      <c r="N31" s="3735">
        <f t="shared" si="3"/>
        <v>107</v>
      </c>
      <c r="O31" s="2308">
        <f t="shared" si="4"/>
        <v>8</v>
      </c>
      <c r="P31" s="3736"/>
      <c r="Q31" s="3737">
        <v>5</v>
      </c>
      <c r="R31" s="3738">
        <v>3</v>
      </c>
      <c r="T31" s="44"/>
    </row>
    <row r="32" spans="1:20" s="39" customFormat="1">
      <c r="A32" s="3741" t="s">
        <v>838</v>
      </c>
      <c r="B32" s="3742"/>
      <c r="C32" s="3742"/>
      <c r="D32" s="3742"/>
      <c r="E32" s="3742"/>
      <c r="F32" s="3742"/>
      <c r="G32" s="3742"/>
      <c r="H32" s="3742"/>
      <c r="I32" s="3743">
        <v>8</v>
      </c>
      <c r="J32" s="3743">
        <v>6</v>
      </c>
      <c r="K32" s="3742">
        <v>0</v>
      </c>
      <c r="L32" s="3742"/>
      <c r="M32" s="3744"/>
      <c r="N32" s="3745">
        <f t="shared" si="3"/>
        <v>14</v>
      </c>
      <c r="O32" s="3746">
        <f t="shared" si="4"/>
        <v>9</v>
      </c>
      <c r="P32" s="3744"/>
      <c r="Q32" s="3744">
        <v>9</v>
      </c>
      <c r="R32" s="3747"/>
      <c r="T32" s="44"/>
    </row>
    <row r="33" spans="1:19" s="39" customFormat="1">
      <c r="A33" s="3741" t="s">
        <v>839</v>
      </c>
      <c r="B33" s="3742"/>
      <c r="C33" s="3742"/>
      <c r="D33" s="3742"/>
      <c r="E33" s="3742"/>
      <c r="F33" s="3742"/>
      <c r="G33" s="3742"/>
      <c r="H33" s="3742"/>
      <c r="I33" s="3743">
        <v>23</v>
      </c>
      <c r="J33" s="3743">
        <v>10</v>
      </c>
      <c r="K33" s="3742">
        <v>0</v>
      </c>
      <c r="L33" s="3742"/>
      <c r="M33" s="3744">
        <v>13</v>
      </c>
      <c r="N33" s="3745">
        <f t="shared" si="3"/>
        <v>46</v>
      </c>
      <c r="O33" s="3746">
        <f t="shared" si="4"/>
        <v>3</v>
      </c>
      <c r="P33" s="3744"/>
      <c r="Q33" s="3744">
        <v>2</v>
      </c>
      <c r="R33" s="3747">
        <v>1</v>
      </c>
    </row>
    <row r="34" spans="1:19" s="28" customFormat="1" ht="12" customHeight="1">
      <c r="A34" s="3733" t="s">
        <v>840</v>
      </c>
      <c r="B34" s="242"/>
      <c r="C34" s="239"/>
      <c r="D34" s="239"/>
      <c r="E34" s="239"/>
      <c r="F34" s="239"/>
      <c r="G34" s="239"/>
      <c r="H34" s="239"/>
      <c r="I34" s="3748">
        <f>SUM(I31:I33)</f>
        <v>73</v>
      </c>
      <c r="J34" s="3748">
        <v>48</v>
      </c>
      <c r="K34" s="3719">
        <v>19</v>
      </c>
      <c r="L34" s="3719">
        <v>8</v>
      </c>
      <c r="M34" s="3720">
        <v>39</v>
      </c>
      <c r="N34" s="3749">
        <f>SUM(I34:M34)</f>
        <v>187</v>
      </c>
      <c r="O34" s="2308">
        <f t="shared" si="4"/>
        <v>5</v>
      </c>
      <c r="P34" s="1747"/>
      <c r="Q34" s="3750">
        <v>3</v>
      </c>
      <c r="R34" s="3751">
        <v>2</v>
      </c>
    </row>
    <row r="35" spans="1:19" s="28" customFormat="1">
      <c r="A35" s="3739"/>
      <c r="B35" s="3740"/>
      <c r="C35" s="3724"/>
      <c r="D35" s="3724"/>
      <c r="E35" s="3724"/>
      <c r="F35" s="3724"/>
      <c r="G35" s="3724"/>
      <c r="H35" s="3724"/>
      <c r="I35" s="3752"/>
      <c r="J35" s="3752"/>
      <c r="K35" s="3726"/>
      <c r="L35" s="3726"/>
      <c r="M35" s="3730"/>
      <c r="N35" s="3735">
        <f>SUM(I35:M35)</f>
        <v>0</v>
      </c>
      <c r="O35" s="2308">
        <f t="shared" si="4"/>
        <v>0</v>
      </c>
      <c r="P35" s="3736"/>
      <c r="Q35" s="3737"/>
      <c r="R35" s="3738"/>
    </row>
    <row r="36" spans="1:19" s="244" customFormat="1" ht="13.5" thickBot="1">
      <c r="A36" s="1252" t="s">
        <v>841</v>
      </c>
      <c r="B36" s="237" t="s">
        <v>842</v>
      </c>
      <c r="C36" s="237"/>
      <c r="D36" s="237"/>
      <c r="E36" s="237"/>
      <c r="F36" s="238"/>
      <c r="G36" s="238"/>
      <c r="H36" s="238"/>
      <c r="I36" s="695"/>
      <c r="J36" s="695"/>
      <c r="K36" s="696"/>
      <c r="L36" s="696"/>
      <c r="M36" s="1728"/>
      <c r="N36" s="697"/>
      <c r="O36" s="698"/>
      <c r="P36" s="696"/>
      <c r="Q36" s="696"/>
      <c r="R36" s="839"/>
      <c r="S36" s="28"/>
    </row>
    <row r="37" spans="1:19" s="39" customFormat="1" ht="13.5" thickTop="1" thickBot="1">
      <c r="A37" s="3753" t="s">
        <v>843</v>
      </c>
      <c r="B37" s="243"/>
      <c r="C37" s="243"/>
      <c r="D37" s="243"/>
      <c r="E37" s="243"/>
      <c r="F37" s="243"/>
      <c r="G37" s="243"/>
      <c r="H37" s="243"/>
      <c r="I37" s="684" t="s">
        <v>41</v>
      </c>
      <c r="J37" s="684" t="s">
        <v>41</v>
      </c>
      <c r="K37" s="685" t="s">
        <v>41</v>
      </c>
      <c r="L37" s="685"/>
      <c r="M37" s="1727" t="s">
        <v>41</v>
      </c>
      <c r="N37" s="687" t="s">
        <v>41</v>
      </c>
      <c r="O37" s="688" t="s">
        <v>41</v>
      </c>
      <c r="P37" s="689" t="s">
        <v>41</v>
      </c>
      <c r="Q37" s="690" t="s">
        <v>41</v>
      </c>
      <c r="R37" s="686" t="s">
        <v>41</v>
      </c>
    </row>
    <row r="38" spans="1:19" s="39" customFormat="1" thickTop="1">
      <c r="A38" s="2520" t="s">
        <v>844</v>
      </c>
      <c r="B38" s="239"/>
      <c r="C38" s="239"/>
      <c r="D38" s="245" t="s">
        <v>845</v>
      </c>
      <c r="E38" s="239"/>
      <c r="F38" s="239"/>
      <c r="G38" s="239"/>
      <c r="H38" s="239"/>
      <c r="I38" s="3725">
        <v>106</v>
      </c>
      <c r="J38" s="3725">
        <v>79</v>
      </c>
      <c r="K38" s="3719">
        <v>75</v>
      </c>
      <c r="L38" s="3719"/>
      <c r="M38" s="3720">
        <v>90</v>
      </c>
      <c r="N38" s="3728">
        <f t="shared" ref="N38:N46" si="5">SUM(I38:M38)</f>
        <v>350</v>
      </c>
      <c r="O38" s="3754">
        <f>P38+Q38+R38</f>
        <v>0</v>
      </c>
      <c r="P38" s="3755"/>
      <c r="Q38" s="3756"/>
      <c r="R38" s="3757"/>
    </row>
    <row r="39" spans="1:19" s="39" customFormat="1" ht="12">
      <c r="A39" s="2533" t="s">
        <v>846</v>
      </c>
      <c r="B39" s="3724"/>
      <c r="C39" s="3724"/>
      <c r="D39" s="3683"/>
      <c r="E39" s="3724"/>
      <c r="F39" s="3724"/>
      <c r="G39" s="3724"/>
      <c r="H39" s="3724"/>
      <c r="I39" s="3725">
        <v>309</v>
      </c>
      <c r="J39" s="3725">
        <v>212</v>
      </c>
      <c r="K39" s="3726">
        <v>341</v>
      </c>
      <c r="L39" s="3726"/>
      <c r="M39" s="3730">
        <v>271</v>
      </c>
      <c r="N39" s="3728">
        <f t="shared" si="5"/>
        <v>1133</v>
      </c>
      <c r="O39" s="3754">
        <f>P39+Q39+R39</f>
        <v>0</v>
      </c>
      <c r="P39" s="3755"/>
      <c r="Q39" s="3756"/>
      <c r="R39" s="3757"/>
    </row>
    <row r="40" spans="1:19" s="39" customFormat="1" ht="12">
      <c r="A40" s="2533" t="s">
        <v>847</v>
      </c>
      <c r="B40" s="3724"/>
      <c r="C40" s="3724"/>
      <c r="D40" s="3683" t="s">
        <v>848</v>
      </c>
      <c r="E40" s="3724"/>
      <c r="F40" s="3724"/>
      <c r="G40" s="3724"/>
      <c r="H40" s="3724"/>
      <c r="I40" s="3725">
        <v>56</v>
      </c>
      <c r="J40" s="3725">
        <v>371</v>
      </c>
      <c r="K40" s="3726">
        <v>87</v>
      </c>
      <c r="L40" s="3726"/>
      <c r="M40" s="3730">
        <v>176</v>
      </c>
      <c r="N40" s="3728">
        <f t="shared" si="5"/>
        <v>690</v>
      </c>
      <c r="O40" s="3754">
        <f t="shared" ref="O40:O46" si="6">P40+Q40+R40</f>
        <v>0</v>
      </c>
      <c r="P40" s="3755"/>
      <c r="Q40" s="3756"/>
      <c r="R40" s="3757"/>
    </row>
    <row r="41" spans="1:19" s="39" customFormat="1" ht="12">
      <c r="A41" s="2533" t="s">
        <v>849</v>
      </c>
      <c r="B41" s="3724"/>
      <c r="C41" s="3724"/>
      <c r="D41" s="3683" t="s">
        <v>850</v>
      </c>
      <c r="E41" s="3724"/>
      <c r="F41" s="3724"/>
      <c r="G41" s="3724"/>
      <c r="H41" s="3724"/>
      <c r="I41" s="3725">
        <v>35</v>
      </c>
      <c r="J41" s="3725">
        <v>72</v>
      </c>
      <c r="K41" s="3726"/>
      <c r="L41" s="3726"/>
      <c r="M41" s="3730"/>
      <c r="N41" s="3728">
        <f t="shared" si="5"/>
        <v>107</v>
      </c>
      <c r="O41" s="3754">
        <f t="shared" si="6"/>
        <v>0</v>
      </c>
      <c r="P41" s="3755"/>
      <c r="Q41" s="3756"/>
      <c r="R41" s="3757"/>
    </row>
    <row r="42" spans="1:19" s="39" customFormat="1" ht="12">
      <c r="A42" s="2533" t="s">
        <v>851</v>
      </c>
      <c r="B42" s="3724"/>
      <c r="C42" s="3724"/>
      <c r="D42" s="3683" t="s">
        <v>852</v>
      </c>
      <c r="E42" s="3724"/>
      <c r="F42" s="3724"/>
      <c r="G42" s="3724"/>
      <c r="H42" s="3724"/>
      <c r="I42" s="3725">
        <v>0</v>
      </c>
      <c r="J42" s="3725">
        <v>243</v>
      </c>
      <c r="K42" s="3726"/>
      <c r="L42" s="3726"/>
      <c r="M42" s="3730"/>
      <c r="N42" s="3728">
        <f t="shared" si="5"/>
        <v>243</v>
      </c>
      <c r="O42" s="3754">
        <f t="shared" si="6"/>
        <v>0</v>
      </c>
      <c r="P42" s="3755"/>
      <c r="Q42" s="3756"/>
      <c r="R42" s="3757"/>
    </row>
    <row r="43" spans="1:19" s="39" customFormat="1" ht="12">
      <c r="A43" s="2533" t="s">
        <v>853</v>
      </c>
      <c r="B43" s="3724"/>
      <c r="C43" s="3724"/>
      <c r="D43" s="3683" t="s">
        <v>854</v>
      </c>
      <c r="E43" s="3724"/>
      <c r="F43" s="3724"/>
      <c r="G43" s="3724"/>
      <c r="H43" s="3724"/>
      <c r="I43" s="3725">
        <v>404</v>
      </c>
      <c r="J43" s="3725">
        <v>248</v>
      </c>
      <c r="K43" s="3726"/>
      <c r="L43" s="3726">
        <v>91</v>
      </c>
      <c r="M43" s="3730"/>
      <c r="N43" s="3728">
        <f>SUM(I43:M43)</f>
        <v>743</v>
      </c>
      <c r="O43" s="3754">
        <f>P43+Q43+R43</f>
        <v>0</v>
      </c>
      <c r="P43" s="3755"/>
      <c r="Q43" s="3756"/>
      <c r="R43" s="3757"/>
      <c r="S43" s="39" t="s">
        <v>855</v>
      </c>
    </row>
    <row r="44" spans="1:19" s="39" customFormat="1" ht="12">
      <c r="A44" s="2533" t="s">
        <v>856</v>
      </c>
      <c r="B44" s="3724"/>
      <c r="C44" s="3724"/>
      <c r="D44" s="3683" t="s">
        <v>857</v>
      </c>
      <c r="E44" s="3724"/>
      <c r="F44" s="3724"/>
      <c r="G44" s="3724"/>
      <c r="H44" s="3724"/>
      <c r="I44" s="3725">
        <v>58</v>
      </c>
      <c r="J44" s="3725">
        <v>0</v>
      </c>
      <c r="K44" s="3719"/>
      <c r="L44" s="3719"/>
      <c r="M44" s="3720"/>
      <c r="N44" s="3728">
        <f>SUM(I44:M44)</f>
        <v>58</v>
      </c>
      <c r="O44" s="3754">
        <f>P44+Q44+R44</f>
        <v>0</v>
      </c>
      <c r="P44" s="3755"/>
      <c r="Q44" s="3756"/>
      <c r="R44" s="3757"/>
    </row>
    <row r="45" spans="1:19" s="39" customFormat="1" ht="12">
      <c r="A45" s="2533" t="s">
        <v>858</v>
      </c>
      <c r="B45" s="3724"/>
      <c r="C45" s="3724"/>
      <c r="D45" s="3683" t="s">
        <v>859</v>
      </c>
      <c r="E45" s="3724"/>
      <c r="F45" s="3724"/>
      <c r="G45" s="3724"/>
      <c r="H45" s="3724"/>
      <c r="I45" s="3725">
        <v>35</v>
      </c>
      <c r="J45" s="3725">
        <v>0</v>
      </c>
      <c r="K45" s="3726"/>
      <c r="L45" s="3726"/>
      <c r="M45" s="3730"/>
      <c r="N45" s="3728">
        <f t="shared" si="5"/>
        <v>35</v>
      </c>
      <c r="O45" s="3754">
        <f t="shared" si="6"/>
        <v>0</v>
      </c>
      <c r="P45" s="3755"/>
      <c r="Q45" s="3756"/>
      <c r="R45" s="3757"/>
    </row>
    <row r="46" spans="1:19" s="244" customFormat="1" ht="13.5" thickBot="1">
      <c r="A46" s="2198" t="s">
        <v>860</v>
      </c>
      <c r="B46" s="2225"/>
      <c r="C46" s="2225"/>
      <c r="D46" s="2225"/>
      <c r="E46" s="2225"/>
      <c r="F46" s="2225"/>
      <c r="G46" s="2225"/>
      <c r="H46" s="2225"/>
      <c r="I46" s="3725">
        <v>59</v>
      </c>
      <c r="J46" s="3725"/>
      <c r="K46" s="3726">
        <v>48</v>
      </c>
      <c r="L46" s="3726"/>
      <c r="M46" s="3730">
        <v>115</v>
      </c>
      <c r="N46" s="3728">
        <f t="shared" si="5"/>
        <v>222</v>
      </c>
      <c r="O46" s="3754">
        <f t="shared" si="6"/>
        <v>0</v>
      </c>
      <c r="P46" s="3758"/>
      <c r="Q46" s="3759"/>
      <c r="R46" s="3760"/>
      <c r="S46" s="28"/>
    </row>
    <row r="47" spans="1:19" s="39" customFormat="1" ht="13.5" thickTop="1" thickBot="1">
      <c r="A47" s="3761" t="s">
        <v>861</v>
      </c>
      <c r="B47" s="3762"/>
      <c r="C47" s="3762"/>
      <c r="D47" s="3762"/>
      <c r="E47" s="3762"/>
      <c r="F47" s="3762"/>
      <c r="G47" s="3762"/>
      <c r="H47" s="3762"/>
      <c r="I47" s="684" t="s">
        <v>41</v>
      </c>
      <c r="J47" s="684" t="s">
        <v>862</v>
      </c>
      <c r="K47" s="685" t="s">
        <v>41</v>
      </c>
      <c r="L47" s="685"/>
      <c r="M47" s="1727" t="s">
        <v>41</v>
      </c>
      <c r="N47" s="687" t="s">
        <v>41</v>
      </c>
      <c r="O47" s="688" t="s">
        <v>41</v>
      </c>
      <c r="P47" s="689" t="s">
        <v>41</v>
      </c>
      <c r="Q47" s="690" t="s">
        <v>41</v>
      </c>
      <c r="R47" s="686" t="s">
        <v>41</v>
      </c>
    </row>
    <row r="48" spans="1:19" s="39" customFormat="1" thickTop="1">
      <c r="A48" s="2533" t="s">
        <v>844</v>
      </c>
      <c r="B48" s="3724"/>
      <c r="C48" s="3724"/>
      <c r="D48" s="3683" t="s">
        <v>863</v>
      </c>
      <c r="E48" s="3724"/>
      <c r="F48" s="3724"/>
      <c r="G48" s="3724"/>
      <c r="H48" s="3724"/>
      <c r="I48" s="3763"/>
      <c r="J48" s="3763"/>
      <c r="K48" s="3764"/>
      <c r="L48" s="3764"/>
      <c r="M48" s="3765"/>
      <c r="N48" s="3728">
        <f t="shared" ref="N48:N56" si="7">SUM(I48:M48)</f>
        <v>0</v>
      </c>
      <c r="O48" s="3754">
        <f>P48+Q48+R48</f>
        <v>57</v>
      </c>
      <c r="P48" s="3736"/>
      <c r="Q48" s="3737"/>
      <c r="R48" s="3731">
        <v>57</v>
      </c>
    </row>
    <row r="49" spans="1:19" s="39" customFormat="1" ht="12">
      <c r="A49" s="2533" t="s">
        <v>846</v>
      </c>
      <c r="B49" s="3724"/>
      <c r="C49" s="3724"/>
      <c r="D49" s="3683"/>
      <c r="E49" s="3724"/>
      <c r="F49" s="3724"/>
      <c r="G49" s="3724"/>
      <c r="H49" s="3724"/>
      <c r="I49" s="3763"/>
      <c r="J49" s="3763"/>
      <c r="K49" s="3764"/>
      <c r="L49" s="3764"/>
      <c r="M49" s="3765"/>
      <c r="N49" s="3728">
        <f t="shared" si="7"/>
        <v>0</v>
      </c>
      <c r="O49" s="3754">
        <f t="shared" ref="O49:O56" si="8">P49+Q49+R49</f>
        <v>0</v>
      </c>
      <c r="P49" s="3736"/>
      <c r="Q49" s="3737"/>
      <c r="R49" s="3731"/>
      <c r="S49" s="981"/>
    </row>
    <row r="50" spans="1:19" s="39" customFormat="1" ht="12">
      <c r="A50" s="2533" t="s">
        <v>847</v>
      </c>
      <c r="B50" s="3724"/>
      <c r="C50" s="3724"/>
      <c r="D50" s="3683" t="s">
        <v>864</v>
      </c>
      <c r="E50" s="3724"/>
      <c r="F50" s="3724"/>
      <c r="G50" s="3724"/>
      <c r="H50" s="3724"/>
      <c r="I50" s="3763"/>
      <c r="J50" s="3763"/>
      <c r="K50" s="3764"/>
      <c r="L50" s="3764"/>
      <c r="M50" s="3765"/>
      <c r="N50" s="3728">
        <f t="shared" si="7"/>
        <v>0</v>
      </c>
      <c r="O50" s="3754">
        <f t="shared" si="8"/>
        <v>30</v>
      </c>
      <c r="P50" s="3736"/>
      <c r="Q50" s="3737">
        <v>30</v>
      </c>
      <c r="R50" s="3731"/>
    </row>
    <row r="51" spans="1:19" s="39" customFormat="1" ht="12">
      <c r="A51" s="2533" t="s">
        <v>849</v>
      </c>
      <c r="B51" s="3724"/>
      <c r="C51" s="3724"/>
      <c r="D51" s="3683" t="s">
        <v>850</v>
      </c>
      <c r="E51" s="3724"/>
      <c r="F51" s="3724"/>
      <c r="G51" s="3724"/>
      <c r="H51" s="3724"/>
      <c r="I51" s="3763"/>
      <c r="J51" s="3763"/>
      <c r="K51" s="3764"/>
      <c r="L51" s="3764"/>
      <c r="M51" s="3765"/>
      <c r="N51" s="3728">
        <f t="shared" si="7"/>
        <v>0</v>
      </c>
      <c r="O51" s="3754">
        <f t="shared" si="8"/>
        <v>0</v>
      </c>
      <c r="P51" s="3736"/>
      <c r="Q51" s="3737"/>
      <c r="R51" s="3731"/>
    </row>
    <row r="52" spans="1:19" s="39" customFormat="1" ht="12">
      <c r="A52" s="2533" t="s">
        <v>851</v>
      </c>
      <c r="B52" s="3724"/>
      <c r="C52" s="3724"/>
      <c r="D52" s="3683" t="s">
        <v>852</v>
      </c>
      <c r="E52" s="3724"/>
      <c r="F52" s="3724"/>
      <c r="G52" s="3724"/>
      <c r="H52" s="3724"/>
      <c r="I52" s="3763"/>
      <c r="J52" s="3763"/>
      <c r="K52" s="3764"/>
      <c r="L52" s="3764"/>
      <c r="M52" s="3765"/>
      <c r="N52" s="3728">
        <f t="shared" si="7"/>
        <v>0</v>
      </c>
      <c r="O52" s="3754">
        <f t="shared" si="8"/>
        <v>0</v>
      </c>
      <c r="P52" s="3736"/>
      <c r="Q52" s="3737"/>
      <c r="R52" s="3731"/>
    </row>
    <row r="53" spans="1:19" s="39" customFormat="1" ht="12">
      <c r="A53" s="2533" t="s">
        <v>853</v>
      </c>
      <c r="B53" s="3724"/>
      <c r="C53" s="3724"/>
      <c r="D53" s="3683" t="s">
        <v>865</v>
      </c>
      <c r="E53" s="3724"/>
      <c r="F53" s="3724"/>
      <c r="G53" s="3724"/>
      <c r="H53" s="3724"/>
      <c r="I53" s="3763"/>
      <c r="J53" s="3763"/>
      <c r="K53" s="3764"/>
      <c r="L53" s="3764"/>
      <c r="M53" s="3765"/>
      <c r="N53" s="3728">
        <f>SUM(I53:M53)</f>
        <v>0</v>
      </c>
      <c r="O53" s="3754">
        <f>P53+Q53+R53</f>
        <v>10</v>
      </c>
      <c r="P53" s="3736"/>
      <c r="Q53" s="3737"/>
      <c r="R53" s="3731">
        <v>10</v>
      </c>
    </row>
    <row r="54" spans="1:19" s="39" customFormat="1" ht="12">
      <c r="A54" s="2533" t="s">
        <v>856</v>
      </c>
      <c r="B54" s="3724"/>
      <c r="C54" s="3724"/>
      <c r="D54" s="3683" t="s">
        <v>866</v>
      </c>
      <c r="E54" s="3724"/>
      <c r="F54" s="3724"/>
      <c r="G54" s="3724"/>
      <c r="H54" s="3724"/>
      <c r="I54" s="3763"/>
      <c r="J54" s="3763"/>
      <c r="K54" s="3764"/>
      <c r="L54" s="3764"/>
      <c r="M54" s="3765"/>
      <c r="N54" s="3728">
        <f>SUM(I54:M54)</f>
        <v>0</v>
      </c>
      <c r="O54" s="3754">
        <f>P54+Q54+R54</f>
        <v>0</v>
      </c>
      <c r="P54" s="3736"/>
      <c r="Q54" s="3737"/>
      <c r="R54" s="3731"/>
    </row>
    <row r="55" spans="1:19" s="39" customFormat="1" ht="12">
      <c r="A55" s="2533" t="s">
        <v>858</v>
      </c>
      <c r="B55" s="3724"/>
      <c r="C55" s="3724"/>
      <c r="D55" s="3683" t="s">
        <v>859</v>
      </c>
      <c r="E55" s="3724"/>
      <c r="F55" s="3724"/>
      <c r="G55" s="3724"/>
      <c r="H55" s="3724"/>
      <c r="I55" s="3763"/>
      <c r="J55" s="3763"/>
      <c r="K55" s="3764"/>
      <c r="L55" s="3764"/>
      <c r="M55" s="3765"/>
      <c r="N55" s="3728">
        <f t="shared" si="7"/>
        <v>0</v>
      </c>
      <c r="O55" s="3754">
        <f t="shared" si="8"/>
        <v>0</v>
      </c>
      <c r="P55" s="3736"/>
      <c r="Q55" s="3737"/>
      <c r="R55" s="3731"/>
    </row>
    <row r="56" spans="1:19" s="39" customFormat="1" ht="12">
      <c r="A56" s="2533" t="s">
        <v>860</v>
      </c>
      <c r="B56" s="3724"/>
      <c r="C56" s="3724"/>
      <c r="D56" s="3683" t="s">
        <v>867</v>
      </c>
      <c r="E56" s="3724"/>
      <c r="F56" s="3724"/>
      <c r="G56" s="3724"/>
      <c r="H56" s="3724"/>
      <c r="I56" s="3763"/>
      <c r="J56" s="3763"/>
      <c r="K56" s="3764"/>
      <c r="L56" s="3764"/>
      <c r="M56" s="3765"/>
      <c r="N56" s="3728">
        <f t="shared" si="7"/>
        <v>0</v>
      </c>
      <c r="O56" s="3754">
        <f t="shared" si="8"/>
        <v>187</v>
      </c>
      <c r="P56" s="3736"/>
      <c r="Q56" s="3737">
        <v>187</v>
      </c>
      <c r="R56" s="3731"/>
    </row>
    <row r="57" spans="1:19" s="39" customFormat="1" ht="12">
      <c r="A57" s="965"/>
      <c r="B57" s="25"/>
      <c r="C57" s="25"/>
      <c r="D57" s="582"/>
      <c r="E57" s="25"/>
      <c r="F57" s="25"/>
      <c r="G57" s="25"/>
      <c r="H57" s="25"/>
      <c r="I57" s="966"/>
      <c r="J57" s="966"/>
      <c r="K57" s="966"/>
      <c r="L57" s="966"/>
      <c r="M57" s="1729"/>
      <c r="N57" s="967"/>
      <c r="O57" s="968"/>
      <c r="P57" s="626"/>
      <c r="Q57" s="626"/>
      <c r="R57" s="1668"/>
    </row>
    <row r="58" spans="1:19" s="39" customFormat="1" ht="13.5" thickBot="1">
      <c r="A58" s="1253"/>
      <c r="B58" s="505"/>
      <c r="C58" s="505"/>
      <c r="D58" s="246"/>
      <c r="E58" s="246"/>
      <c r="F58" s="246"/>
      <c r="G58" s="246"/>
      <c r="H58" s="1254" t="s">
        <v>868</v>
      </c>
      <c r="I58" s="3766">
        <f t="shared" ref="I58:N58" si="9">SUM(I38:I46)</f>
        <v>1062</v>
      </c>
      <c r="J58" s="3766">
        <f t="shared" si="9"/>
        <v>1225</v>
      </c>
      <c r="K58" s="3767">
        <f t="shared" si="9"/>
        <v>551</v>
      </c>
      <c r="L58" s="3767">
        <f t="shared" si="9"/>
        <v>91</v>
      </c>
      <c r="M58" s="3768">
        <f t="shared" si="9"/>
        <v>652</v>
      </c>
      <c r="N58" s="3767">
        <f t="shared" si="9"/>
        <v>3581</v>
      </c>
      <c r="O58" s="3767">
        <f>SUM(O48:O56)</f>
        <v>284</v>
      </c>
      <c r="P58" s="3766">
        <f>SUM(P48:P56)</f>
        <v>0</v>
      </c>
      <c r="Q58" s="3766">
        <f>SUM(Q48:Q56)</f>
        <v>217</v>
      </c>
      <c r="R58" s="3769">
        <f>SUM(R48:R56)</f>
        <v>67</v>
      </c>
    </row>
    <row r="59" spans="1:19" s="970" customFormat="1" ht="15">
      <c r="A59" s="458"/>
      <c r="B59" s="458"/>
      <c r="C59" s="458"/>
      <c r="D59" s="33"/>
      <c r="E59" s="33"/>
      <c r="F59" s="33"/>
      <c r="G59" s="33"/>
      <c r="H59" s="969"/>
      <c r="I59" s="1243"/>
      <c r="J59" s="1243"/>
      <c r="K59" s="1244"/>
      <c r="L59" s="1244"/>
      <c r="M59" s="1730"/>
      <c r="N59" s="1244"/>
      <c r="O59" s="1244"/>
      <c r="P59" s="1243"/>
      <c r="Q59" s="1243"/>
      <c r="R59" s="1245"/>
    </row>
    <row r="60" spans="1:19" s="39" customFormat="1" ht="15">
      <c r="A60" s="3770" t="s">
        <v>869</v>
      </c>
      <c r="B60" s="3770"/>
      <c r="C60" s="3770"/>
      <c r="D60" s="3770"/>
      <c r="E60" s="3770"/>
      <c r="F60" s="3770" t="s">
        <v>870</v>
      </c>
      <c r="G60" s="3770"/>
      <c r="H60" s="3771"/>
      <c r="I60" s="3772"/>
      <c r="J60" s="3772"/>
      <c r="K60" s="3772"/>
      <c r="L60" s="3772"/>
      <c r="M60" s="3773"/>
      <c r="N60" s="3772"/>
      <c r="O60" s="3772"/>
      <c r="P60" s="3772"/>
      <c r="Q60" s="3772"/>
      <c r="R60" s="3772"/>
    </row>
    <row r="61" spans="1:19" ht="9.75" customHeight="1">
      <c r="A61" s="971" t="s">
        <v>871</v>
      </c>
      <c r="B61" s="972"/>
      <c r="C61" s="972" t="s">
        <v>872</v>
      </c>
      <c r="D61" s="972"/>
      <c r="E61" s="972"/>
      <c r="F61" s="972"/>
      <c r="G61" s="972"/>
      <c r="H61" s="972"/>
      <c r="I61" s="1667">
        <v>762</v>
      </c>
      <c r="J61" s="1667">
        <v>1214</v>
      </c>
      <c r="K61" s="3774">
        <v>547</v>
      </c>
      <c r="L61" s="3774">
        <v>91</v>
      </c>
      <c r="M61" s="3775">
        <v>652</v>
      </c>
      <c r="N61" s="3776"/>
      <c r="O61" s="3776"/>
      <c r="P61" s="3777"/>
      <c r="Q61" s="3777"/>
      <c r="R61" s="3777">
        <v>0</v>
      </c>
    </row>
    <row r="62" spans="1:19" ht="9.75" customHeight="1">
      <c r="A62" s="2254" t="s">
        <v>873</v>
      </c>
      <c r="B62" s="2226"/>
      <c r="C62" s="2226" t="s">
        <v>874</v>
      </c>
      <c r="D62" s="2226"/>
      <c r="E62" s="2226"/>
      <c r="F62" s="2226"/>
      <c r="G62" s="2226"/>
      <c r="H62" s="2226"/>
      <c r="I62" s="2227">
        <v>242</v>
      </c>
      <c r="J62" s="1667">
        <v>11</v>
      </c>
      <c r="K62" s="3725">
        <v>4</v>
      </c>
      <c r="L62" s="3725"/>
      <c r="M62" s="3765"/>
      <c r="N62" s="3778"/>
      <c r="O62" s="3779"/>
      <c r="P62" s="3780"/>
      <c r="Q62" s="3780"/>
      <c r="R62" s="3759">
        <v>0</v>
      </c>
    </row>
    <row r="63" spans="1:19" ht="9.75" customHeight="1">
      <c r="A63" s="3781" t="s">
        <v>875</v>
      </c>
      <c r="B63" s="3782"/>
      <c r="C63" s="3782" t="s">
        <v>876</v>
      </c>
      <c r="D63" s="3782"/>
      <c r="E63" s="3782"/>
      <c r="F63" s="3782"/>
      <c r="G63" s="3782"/>
      <c r="H63" s="3782"/>
      <c r="I63" s="3783"/>
      <c r="J63" s="3759"/>
      <c r="K63" s="3763"/>
      <c r="L63" s="3763"/>
      <c r="M63" s="3765"/>
      <c r="N63" s="3784"/>
      <c r="O63" s="3784"/>
      <c r="P63" s="3780"/>
      <c r="Q63" s="3780"/>
      <c r="R63" s="3759">
        <v>0</v>
      </c>
    </row>
    <row r="64" spans="1:19" s="68" customFormat="1">
      <c r="A64" s="2254" t="s">
        <v>877</v>
      </c>
      <c r="B64" s="972"/>
      <c r="C64" s="2226"/>
      <c r="D64" s="2226"/>
      <c r="E64" s="2226"/>
      <c r="F64" s="2226"/>
      <c r="G64" s="2226"/>
      <c r="H64" s="3782"/>
      <c r="I64" s="2227">
        <v>58</v>
      </c>
      <c r="J64" s="3763"/>
      <c r="K64" s="3763"/>
      <c r="L64" s="3763"/>
      <c r="M64" s="3765"/>
      <c r="N64" s="3784"/>
      <c r="O64" s="3784"/>
      <c r="P64" s="3737"/>
      <c r="Q64" s="3737">
        <v>217</v>
      </c>
      <c r="R64" s="3759">
        <f>R58</f>
        <v>67</v>
      </c>
    </row>
    <row r="65" spans="1:18" s="68" customFormat="1">
      <c r="A65" s="2254" t="s">
        <v>147</v>
      </c>
      <c r="B65" s="972"/>
      <c r="C65" s="2226"/>
      <c r="D65" s="2226"/>
      <c r="E65" s="2226"/>
      <c r="F65" s="2226"/>
      <c r="G65" s="2226"/>
      <c r="H65" s="3782"/>
      <c r="I65" s="3782"/>
      <c r="J65" s="3785"/>
      <c r="K65" s="3786"/>
      <c r="L65" s="3786"/>
      <c r="M65" s="3787"/>
      <c r="N65" s="3788"/>
      <c r="O65" s="3789"/>
      <c r="P65" s="3786"/>
      <c r="Q65" s="3786"/>
      <c r="R65" s="3786" t="s">
        <v>147</v>
      </c>
    </row>
    <row r="66" spans="1:18" s="68" customFormat="1">
      <c r="A66" s="960"/>
      <c r="B66" s="61"/>
      <c r="C66" s="961"/>
      <c r="D66" s="962"/>
      <c r="E66" s="962"/>
      <c r="F66" s="962"/>
      <c r="G66" s="962"/>
      <c r="H66" s="963"/>
      <c r="I66" s="964"/>
      <c r="J66" s="964"/>
      <c r="K66" s="964"/>
      <c r="L66" s="964"/>
      <c r="M66" s="1731"/>
      <c r="N66" s="964"/>
      <c r="O66" s="964"/>
      <c r="P66" s="964"/>
      <c r="Q66" s="964"/>
      <c r="R66" s="964"/>
    </row>
    <row r="67" spans="1:18" s="68" customFormat="1">
      <c r="A67" s="960"/>
      <c r="B67" s="961"/>
      <c r="C67" s="961"/>
      <c r="D67" s="962"/>
      <c r="E67" s="962"/>
      <c r="F67" s="962"/>
      <c r="G67" s="962"/>
      <c r="H67" s="963"/>
      <c r="I67" s="964">
        <f>I61+I64</f>
        <v>820</v>
      </c>
      <c r="J67" s="964"/>
      <c r="K67" s="964"/>
      <c r="L67" s="964"/>
      <c r="M67" s="1731"/>
      <c r="N67" s="964"/>
      <c r="O67" s="964"/>
      <c r="P67" s="964"/>
      <c r="Q67" s="964"/>
      <c r="R67" s="964"/>
    </row>
  </sheetData>
  <mergeCells count="3">
    <mergeCell ref="N9:O9"/>
    <mergeCell ref="D14:G14"/>
    <mergeCell ref="S12:U12"/>
  </mergeCells>
  <printOptions horizontalCentered="1"/>
  <pageMargins left="0.31496062992125984" right="0.31496062992125984" top="0.39370078740157483" bottom="0.39370078740157483" header="0.19685039370078741" footer="0.19685039370078741"/>
  <pageSetup paperSize="8" fitToHeight="0" orientation="landscape" r:id="rId1"/>
  <headerFooter>
    <oddHeader>&amp;L&amp;6&amp;A&amp;R&amp;6Page &amp;P of &amp;N</oddHeader>
  </headerFooter>
  <rowBreaks count="1" manualBreakCount="1">
    <brk id="43" max="16383" man="1"/>
  </rowBreaks>
  <drawing r:id="rId2"/>
  <legacyDrawing r:id="rId3"/>
  <extLst>
    <ext xmlns:mx="http://schemas.microsoft.com/office/mac/excel/2008/main" uri="{64002731-A6B0-56B0-2670-7721B7C09600}">
      <mx:PLV Mode="0" OnePage="0" WScale="0"/>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R26"/>
  <sheetViews>
    <sheetView zoomScaleNormal="100" zoomScaleSheetLayoutView="40" workbookViewId="0">
      <selection activeCell="H10" sqref="H10"/>
    </sheetView>
  </sheetViews>
  <sheetFormatPr defaultColWidth="9.140625" defaultRowHeight="15"/>
  <cols>
    <col min="1" max="1" width="13.42578125" style="143" customWidth="1"/>
    <col min="2" max="16" width="12.140625" style="255" customWidth="1"/>
    <col min="17" max="18" width="10" style="143" bestFit="1" customWidth="1"/>
    <col min="19" max="16384" width="9.140625" style="143"/>
  </cols>
  <sheetData>
    <row r="1" spans="1:18" ht="29.1" customHeight="1" thickBot="1">
      <c r="A1" s="4351" t="s">
        <v>0</v>
      </c>
      <c r="B1" s="4352"/>
      <c r="C1" s="4352"/>
      <c r="D1" s="4352"/>
      <c r="E1" s="4352"/>
      <c r="F1" s="4352"/>
      <c r="G1" s="4352"/>
      <c r="H1" s="4352"/>
      <c r="I1" s="4352"/>
      <c r="J1" s="4352"/>
      <c r="K1" s="4352"/>
      <c r="L1" s="4352"/>
      <c r="M1" s="4352"/>
      <c r="N1" s="4352"/>
      <c r="O1" s="4352"/>
      <c r="P1" s="4353"/>
    </row>
    <row r="2" spans="1:18" ht="29.1" customHeight="1">
      <c r="A2" s="4351" t="s">
        <v>878</v>
      </c>
      <c r="B2" s="4352"/>
      <c r="C2" s="4352"/>
      <c r="D2" s="4352"/>
      <c r="E2" s="4352"/>
      <c r="F2" s="4352"/>
      <c r="G2" s="4352"/>
      <c r="H2" s="4352"/>
      <c r="I2" s="4352"/>
      <c r="J2" s="4352"/>
      <c r="K2" s="4352"/>
      <c r="L2" s="4352"/>
      <c r="M2" s="4352"/>
      <c r="N2" s="4352"/>
      <c r="O2" s="4352"/>
      <c r="P2" s="4353"/>
    </row>
    <row r="3" spans="1:18" ht="29.1" customHeight="1">
      <c r="A3" s="4354" t="s">
        <v>879</v>
      </c>
      <c r="B3" s="4355"/>
      <c r="C3" s="4355"/>
      <c r="D3" s="4355"/>
      <c r="E3" s="4355"/>
      <c r="F3" s="4355"/>
      <c r="G3" s="4355"/>
      <c r="H3" s="4355"/>
      <c r="I3" s="4355"/>
      <c r="J3" s="4355"/>
      <c r="K3" s="4355"/>
      <c r="L3" s="4355"/>
      <c r="M3" s="4355"/>
      <c r="N3" s="4355"/>
      <c r="O3" s="4355"/>
      <c r="P3" s="4356"/>
    </row>
    <row r="4" spans="1:18" ht="29.1" customHeight="1">
      <c r="A4" s="4357">
        <v>44926</v>
      </c>
      <c r="B4" s="4358"/>
      <c r="C4" s="4358"/>
      <c r="D4" s="4358"/>
      <c r="E4" s="4358"/>
      <c r="F4" s="4358"/>
      <c r="G4" s="4358"/>
      <c r="H4" s="4358"/>
      <c r="I4" s="4358"/>
      <c r="J4" s="4358"/>
      <c r="K4" s="4358"/>
      <c r="L4" s="4358"/>
      <c r="M4" s="4358"/>
      <c r="N4" s="4358"/>
      <c r="O4" s="4358"/>
      <c r="P4" s="4359"/>
    </row>
    <row r="5" spans="1:18" ht="29.1" customHeight="1" thickBot="1">
      <c r="A5" s="249" t="s">
        <v>880</v>
      </c>
      <c r="B5" s="494" t="s">
        <v>881</v>
      </c>
      <c r="C5" s="250"/>
      <c r="D5" s="251"/>
      <c r="E5" s="250"/>
      <c r="F5" s="252"/>
      <c r="G5" s="459"/>
      <c r="H5" s="459"/>
      <c r="I5" s="459"/>
      <c r="J5" s="253"/>
      <c r="K5" s="254"/>
      <c r="L5" s="253"/>
      <c r="M5" s="843" t="s">
        <v>882</v>
      </c>
      <c r="N5" s="182"/>
      <c r="O5" s="843"/>
      <c r="P5" s="1256"/>
    </row>
    <row r="6" spans="1:18" s="846" customFormat="1" ht="44.1" customHeight="1" thickTop="1">
      <c r="A6" s="845" t="s">
        <v>883</v>
      </c>
      <c r="B6" s="4360" t="s">
        <v>884</v>
      </c>
      <c r="C6" s="4361"/>
      <c r="D6" s="4361"/>
      <c r="E6" s="4361"/>
      <c r="F6" s="4362"/>
      <c r="G6" s="4363" t="s">
        <v>885</v>
      </c>
      <c r="H6" s="4363"/>
      <c r="I6" s="4363"/>
      <c r="J6" s="4363"/>
      <c r="K6" s="4364"/>
      <c r="L6" s="4365" t="s">
        <v>886</v>
      </c>
      <c r="M6" s="4365"/>
      <c r="N6" s="4365"/>
      <c r="O6" s="4365"/>
      <c r="P6" s="4366"/>
    </row>
    <row r="7" spans="1:18" s="846" customFormat="1" ht="44.1" customHeight="1" thickBot="1">
      <c r="A7" s="1257" t="s">
        <v>887</v>
      </c>
      <c r="B7" s="3790" t="s">
        <v>888</v>
      </c>
      <c r="C7" s="847" t="s">
        <v>889</v>
      </c>
      <c r="D7" s="3791" t="s">
        <v>890</v>
      </c>
      <c r="E7" s="3791" t="s">
        <v>891</v>
      </c>
      <c r="F7" s="3792" t="s">
        <v>286</v>
      </c>
      <c r="G7" s="3793" t="s">
        <v>243</v>
      </c>
      <c r="H7" s="3794" t="s">
        <v>892</v>
      </c>
      <c r="I7" s="3794" t="s">
        <v>893</v>
      </c>
      <c r="J7" s="3794" t="s">
        <v>894</v>
      </c>
      <c r="K7" s="3795" t="s">
        <v>286</v>
      </c>
      <c r="L7" s="3796" t="s">
        <v>243</v>
      </c>
      <c r="M7" s="3797" t="s">
        <v>892</v>
      </c>
      <c r="N7" s="3797" t="s">
        <v>893</v>
      </c>
      <c r="O7" s="3797" t="s">
        <v>894</v>
      </c>
      <c r="P7" s="3798" t="s">
        <v>286</v>
      </c>
    </row>
    <row r="8" spans="1:18" s="848" customFormat="1" ht="44.1" customHeight="1" thickTop="1">
      <c r="A8" s="3799" t="s">
        <v>895</v>
      </c>
      <c r="B8" s="3800">
        <f>'General AUC always'!C81</f>
        <v>42</v>
      </c>
      <c r="C8" s="3801">
        <f>'General AUC always'!D81</f>
        <v>30</v>
      </c>
      <c r="D8" s="3801">
        <f>'Universities + Vocational S'!R13</f>
        <v>1</v>
      </c>
      <c r="E8" s="3801">
        <f>'Universities + Vocational S'!I12</f>
        <v>1</v>
      </c>
      <c r="F8" s="2309">
        <f>SUM(B8:E8)</f>
        <v>74</v>
      </c>
      <c r="G8" s="3802">
        <f>'Staff AUC'!C80+'Staff AUC'!B80</f>
        <v>608</v>
      </c>
      <c r="H8" s="3803">
        <f>'Staff AUC'!D80</f>
        <v>640</v>
      </c>
      <c r="I8" s="3804">
        <f>'Universities + Vocational S'!R27</f>
        <v>3</v>
      </c>
      <c r="J8" s="863">
        <f>'Universities + Vocational S'!I27</f>
        <v>73</v>
      </c>
      <c r="K8" s="3805">
        <f>SUM(G8:J8)</f>
        <v>1324</v>
      </c>
      <c r="L8" s="3801">
        <f>'Enrolments + Baptisms AUC'!R83</f>
        <v>9868</v>
      </c>
      <c r="M8" s="3801">
        <f>'Enrolments + Baptisms AUC'!W81</f>
        <v>7027</v>
      </c>
      <c r="N8" s="3804">
        <f>'Universities + Vocational S'!R20</f>
        <v>67</v>
      </c>
      <c r="O8" s="863">
        <f>'Universities + Vocational S'!I20</f>
        <v>1062</v>
      </c>
      <c r="P8" s="3806">
        <f>SUM(L8:O8)</f>
        <v>18024</v>
      </c>
      <c r="R8" s="849"/>
    </row>
    <row r="9" spans="1:18" s="848" customFormat="1" ht="44.1" customHeight="1">
      <c r="A9" s="3807" t="s">
        <v>896</v>
      </c>
      <c r="B9" s="3808">
        <f>'General NZPUC'!D43</f>
        <v>18</v>
      </c>
      <c r="C9" s="3803">
        <f>'General NZPUC'!E43</f>
        <v>5</v>
      </c>
      <c r="D9" s="3803">
        <v>0</v>
      </c>
      <c r="E9" s="3803">
        <v>0</v>
      </c>
      <c r="F9" s="3809">
        <f>SUM(B9:E9)</f>
        <v>23</v>
      </c>
      <c r="G9" s="3802">
        <f>'Staff NZPUC'!B43</f>
        <v>105</v>
      </c>
      <c r="H9" s="3803">
        <f>'Staff NZPUC'!C43</f>
        <v>77</v>
      </c>
      <c r="I9" s="3810">
        <v>0</v>
      </c>
      <c r="J9" s="3810">
        <v>0</v>
      </c>
      <c r="K9" s="3805">
        <f>SUM(G9:J9)</f>
        <v>182</v>
      </c>
      <c r="L9" s="3803">
        <f>'Enrollments + Baptisms NZPUC'!R44</f>
        <v>1716</v>
      </c>
      <c r="M9" s="3803">
        <f>'Enrollments + Baptisms NZPUC'!U44</f>
        <v>802</v>
      </c>
      <c r="N9" s="3810">
        <v>0</v>
      </c>
      <c r="O9" s="3810">
        <v>0</v>
      </c>
      <c r="P9" s="3806">
        <f>SUM(L9:O9)</f>
        <v>2518</v>
      </c>
      <c r="R9" s="849"/>
    </row>
    <row r="10" spans="1:18" s="848" customFormat="1" ht="44.1" customHeight="1">
      <c r="A10" s="3807" t="s">
        <v>897</v>
      </c>
      <c r="B10" s="3811">
        <f>'General PNGUM'!B210</f>
        <v>146</v>
      </c>
      <c r="C10" s="3812">
        <f>'General PNGUM'!C210</f>
        <v>16</v>
      </c>
      <c r="D10" s="3803">
        <v>0</v>
      </c>
      <c r="E10" s="3803">
        <f>'Universities + Vocational S'!J12+'Universities + Vocational S'!M12</f>
        <v>2</v>
      </c>
      <c r="F10" s="3809">
        <f>SUM(B10:E10)</f>
        <v>164</v>
      </c>
      <c r="G10" s="3813">
        <f>'Staff PNGUM'!B210</f>
        <v>1040</v>
      </c>
      <c r="H10" s="3812">
        <f>'Staff PNGUM'!C210</f>
        <v>270</v>
      </c>
      <c r="I10" s="3810">
        <v>0</v>
      </c>
      <c r="J10" s="3803">
        <f>'Universities + Vocational S'!J27+'Universities + Vocational S'!M27</f>
        <v>87</v>
      </c>
      <c r="K10" s="3805">
        <f>SUM(G10:J10)</f>
        <v>1397</v>
      </c>
      <c r="L10" s="3812">
        <f>'Enrolments + Baptisms PNGUM'!T214</f>
        <v>29054</v>
      </c>
      <c r="M10" s="3812">
        <f>'Enrolments + Baptisms PNGUM'!V214</f>
        <v>6892</v>
      </c>
      <c r="N10" s="3810">
        <v>0</v>
      </c>
      <c r="O10" s="3803">
        <f>'Universities + Vocational S'!J20+'Universities + Vocational S'!M20</f>
        <v>1877</v>
      </c>
      <c r="P10" s="3806">
        <f>SUM(L10:O10)</f>
        <v>37823</v>
      </c>
      <c r="R10" s="849"/>
    </row>
    <row r="11" spans="1:18" s="846" customFormat="1" ht="44.1" customHeight="1" thickBot="1">
      <c r="A11" s="3807" t="s">
        <v>898</v>
      </c>
      <c r="B11" s="3808">
        <f>'General TPUM'!D190</f>
        <v>136</v>
      </c>
      <c r="C11" s="3803">
        <f>'General TPUM'!E190</f>
        <v>38</v>
      </c>
      <c r="D11" s="3803">
        <f>'Universities + Vocational S'!P13+'Universities + Vocational S'!Q13</f>
        <v>1</v>
      </c>
      <c r="E11" s="3803">
        <f>'Universities + Vocational S'!K12+'Universities + Vocational S'!L12</f>
        <v>2</v>
      </c>
      <c r="F11" s="3809">
        <f>SUM(B11:E11)</f>
        <v>177</v>
      </c>
      <c r="G11" s="3802">
        <f>'Staff TPUM'!B188</f>
        <v>881</v>
      </c>
      <c r="H11" s="3803">
        <f>'Staff TPUM'!C188</f>
        <v>478</v>
      </c>
      <c r="I11" s="3812">
        <f>'Universities + Vocational S'!P27+'Universities + Vocational S'!Q27</f>
        <v>17</v>
      </c>
      <c r="J11" s="3803">
        <f>'Universities + Vocational S'!K27+'Universities + Vocational S'!L27</f>
        <v>27</v>
      </c>
      <c r="K11" s="3805">
        <f>SUM(G11:J11)</f>
        <v>1403</v>
      </c>
      <c r="L11" s="3803">
        <f>'Enrolments + Baptisms TPUM'!T192</f>
        <v>18254</v>
      </c>
      <c r="M11" s="3803">
        <f>'Enrolments + Baptisms TPUM'!V192</f>
        <v>7892</v>
      </c>
      <c r="N11" s="3803">
        <f>'Universities + Vocational S'!P20+'Universities + Vocational S'!Q20</f>
        <v>217</v>
      </c>
      <c r="O11" s="864">
        <f>'Universities + Vocational S'!K20+'Universities + Vocational S'!L20</f>
        <v>642</v>
      </c>
      <c r="P11" s="3806">
        <f>SUM(L11:O11)</f>
        <v>27005</v>
      </c>
      <c r="R11" s="850"/>
    </row>
    <row r="12" spans="1:18" s="846" customFormat="1" ht="44.1" customHeight="1" thickTop="1" thickBot="1">
      <c r="A12" s="851" t="s">
        <v>899</v>
      </c>
      <c r="B12" s="852">
        <f t="shared" ref="B12:P12" si="0">SUM(B8:B11)</f>
        <v>342</v>
      </c>
      <c r="C12" s="853">
        <f t="shared" si="0"/>
        <v>89</v>
      </c>
      <c r="D12" s="853">
        <f t="shared" si="0"/>
        <v>2</v>
      </c>
      <c r="E12" s="853">
        <f t="shared" si="0"/>
        <v>5</v>
      </c>
      <c r="F12" s="854">
        <f t="shared" si="0"/>
        <v>438</v>
      </c>
      <c r="G12" s="855">
        <f t="shared" si="0"/>
        <v>2634</v>
      </c>
      <c r="H12" s="855">
        <f t="shared" si="0"/>
        <v>1465</v>
      </c>
      <c r="I12" s="855">
        <f t="shared" si="0"/>
        <v>20</v>
      </c>
      <c r="J12" s="855">
        <f t="shared" si="0"/>
        <v>187</v>
      </c>
      <c r="K12" s="856">
        <f t="shared" si="0"/>
        <v>4306</v>
      </c>
      <c r="L12" s="857">
        <f t="shared" si="0"/>
        <v>58892</v>
      </c>
      <c r="M12" s="858">
        <f t="shared" si="0"/>
        <v>22613</v>
      </c>
      <c r="N12" s="858">
        <f t="shared" si="0"/>
        <v>284</v>
      </c>
      <c r="O12" s="858">
        <f t="shared" si="0"/>
        <v>3581</v>
      </c>
      <c r="P12" s="859">
        <f t="shared" si="0"/>
        <v>85370</v>
      </c>
      <c r="Q12" s="1662">
        <f>N12+O12</f>
        <v>3865</v>
      </c>
      <c r="R12" s="1662">
        <f>I12+J12</f>
        <v>207</v>
      </c>
    </row>
    <row r="13" spans="1:18" s="846" customFormat="1" ht="29.1" customHeight="1" thickTop="1">
      <c r="A13" s="860"/>
      <c r="B13" s="861"/>
      <c r="C13" s="862" t="s">
        <v>147</v>
      </c>
      <c r="D13" s="861"/>
      <c r="E13" s="861"/>
      <c r="F13" s="861"/>
      <c r="G13" s="861"/>
      <c r="H13" s="861"/>
      <c r="I13" s="861"/>
      <c r="J13" s="861"/>
      <c r="K13" s="861"/>
      <c r="L13" s="861"/>
      <c r="M13" s="861"/>
      <c r="N13" s="861"/>
      <c r="O13" s="861"/>
      <c r="P13" s="1258"/>
      <c r="Q13" s="848"/>
    </row>
    <row r="14" spans="1:18" s="846" customFormat="1" ht="29.1" customHeight="1">
      <c r="A14" s="860"/>
      <c r="B14" s="861"/>
      <c r="C14" s="861"/>
      <c r="D14" s="861"/>
      <c r="E14" s="861"/>
      <c r="F14" s="861"/>
      <c r="G14" s="861"/>
      <c r="H14" s="861"/>
      <c r="I14" s="861"/>
      <c r="J14" s="861"/>
      <c r="K14" s="861"/>
      <c r="L14" s="861"/>
      <c r="M14" s="861"/>
      <c r="N14" s="861"/>
      <c r="O14" s="861"/>
      <c r="P14" s="1258"/>
      <c r="Q14" s="848"/>
    </row>
    <row r="15" spans="1:18" s="846" customFormat="1" ht="29.1" customHeight="1" thickBot="1">
      <c r="A15" s="1259"/>
      <c r="B15" s="1260"/>
      <c r="C15" s="1260"/>
      <c r="D15" s="1260"/>
      <c r="E15" s="1261" t="s">
        <v>900</v>
      </c>
      <c r="F15" s="3814">
        <f>SUM(B12:E12)</f>
        <v>438</v>
      </c>
      <c r="G15" s="1260"/>
      <c r="H15" s="1260"/>
      <c r="I15" s="1260"/>
      <c r="J15" s="1261" t="s">
        <v>900</v>
      </c>
      <c r="K15" s="3815">
        <f>SUM(G12:J12)</f>
        <v>4306</v>
      </c>
      <c r="L15" s="1260" t="s">
        <v>901</v>
      </c>
      <c r="M15" s="1260"/>
      <c r="N15" s="1260"/>
      <c r="O15" s="1261" t="s">
        <v>900</v>
      </c>
      <c r="P15" s="3816">
        <f>SUM(L12:O12)</f>
        <v>85370</v>
      </c>
      <c r="Q15" s="846" t="s">
        <v>902</v>
      </c>
    </row>
    <row r="16" spans="1:18" s="846" customFormat="1" ht="29.1" hidden="1" customHeight="1" thickBot="1">
      <c r="A16" s="4367" t="s">
        <v>878</v>
      </c>
      <c r="B16" s="4368"/>
      <c r="C16" s="4368"/>
      <c r="D16" s="4368"/>
      <c r="E16" s="4368"/>
      <c r="F16" s="4368"/>
      <c r="G16" s="4368"/>
      <c r="H16" s="4368"/>
      <c r="I16" s="4368"/>
      <c r="J16" s="4368"/>
      <c r="K16" s="4368"/>
      <c r="L16" s="4368"/>
      <c r="M16" s="4368"/>
      <c r="N16" s="4368"/>
      <c r="O16" s="4368"/>
      <c r="P16" s="4369"/>
    </row>
    <row r="17" spans="1:17" ht="23.25" hidden="1">
      <c r="A17" s="4354" t="s">
        <v>879</v>
      </c>
      <c r="B17" s="4355"/>
      <c r="C17" s="4355"/>
      <c r="D17" s="4355"/>
      <c r="E17" s="4355"/>
      <c r="F17" s="4355"/>
      <c r="G17" s="4355"/>
      <c r="H17" s="4355"/>
      <c r="I17" s="4355"/>
      <c r="J17" s="4355"/>
      <c r="K17" s="4355"/>
      <c r="L17" s="4355"/>
      <c r="M17" s="4355"/>
      <c r="N17" s="4355"/>
      <c r="O17" s="4355"/>
      <c r="P17" s="4356"/>
    </row>
    <row r="18" spans="1:17" ht="23.25" hidden="1">
      <c r="A18" s="4370">
        <v>42004</v>
      </c>
      <c r="B18" s="4371"/>
      <c r="C18" s="4371"/>
      <c r="D18" s="4371"/>
      <c r="E18" s="4371"/>
      <c r="F18" s="4371"/>
      <c r="G18" s="4371"/>
      <c r="H18" s="4371"/>
      <c r="I18" s="4371"/>
      <c r="J18" s="4371"/>
      <c r="K18" s="4371"/>
      <c r="L18" s="4371"/>
      <c r="M18" s="4371"/>
      <c r="N18" s="4371"/>
      <c r="O18" s="4371"/>
      <c r="P18" s="4372"/>
    </row>
    <row r="19" spans="1:17" ht="15" hidden="1" customHeight="1" thickBot="1">
      <c r="A19" s="249" t="s">
        <v>880</v>
      </c>
      <c r="B19" s="494" t="s">
        <v>881</v>
      </c>
      <c r="C19" s="250"/>
      <c r="D19" s="251"/>
      <c r="E19" s="250"/>
      <c r="F19" s="252"/>
      <c r="G19" s="459"/>
      <c r="H19" s="459"/>
      <c r="I19" s="459"/>
      <c r="J19" s="253"/>
      <c r="K19" s="254"/>
      <c r="L19" s="253"/>
      <c r="M19" s="843" t="s">
        <v>882</v>
      </c>
      <c r="N19" s="182"/>
      <c r="O19" s="843"/>
      <c r="P19" s="1256"/>
    </row>
    <row r="20" spans="1:17" ht="29.25" hidden="1" customHeight="1" thickTop="1">
      <c r="A20" s="845" t="s">
        <v>883</v>
      </c>
      <c r="B20" s="4360" t="s">
        <v>884</v>
      </c>
      <c r="C20" s="4361"/>
      <c r="D20" s="4361"/>
      <c r="E20" s="4361"/>
      <c r="F20" s="4362"/>
      <c r="G20" s="4363" t="s">
        <v>885</v>
      </c>
      <c r="H20" s="4363"/>
      <c r="I20" s="4363"/>
      <c r="J20" s="4363"/>
      <c r="K20" s="4364"/>
      <c r="L20" s="4365" t="s">
        <v>886</v>
      </c>
      <c r="M20" s="4365"/>
      <c r="N20" s="4365"/>
      <c r="O20" s="4365"/>
      <c r="P20" s="4366"/>
    </row>
    <row r="21" spans="1:17" ht="42.75" hidden="1" thickBot="1">
      <c r="A21" s="1257" t="s">
        <v>887</v>
      </c>
      <c r="B21" s="3790" t="s">
        <v>888</v>
      </c>
      <c r="C21" s="847" t="s">
        <v>889</v>
      </c>
      <c r="D21" s="3791" t="s">
        <v>890</v>
      </c>
      <c r="E21" s="3791" t="s">
        <v>891</v>
      </c>
      <c r="F21" s="3792" t="s">
        <v>286</v>
      </c>
      <c r="G21" s="3793" t="s">
        <v>243</v>
      </c>
      <c r="H21" s="3794" t="s">
        <v>892</v>
      </c>
      <c r="I21" s="3794" t="s">
        <v>893</v>
      </c>
      <c r="J21" s="3794" t="s">
        <v>894</v>
      </c>
      <c r="K21" s="3795" t="s">
        <v>286</v>
      </c>
      <c r="L21" s="3796" t="s">
        <v>243</v>
      </c>
      <c r="M21" s="3797" t="s">
        <v>892</v>
      </c>
      <c r="N21" s="3797" t="s">
        <v>893</v>
      </c>
      <c r="O21" s="3797" t="s">
        <v>894</v>
      </c>
      <c r="P21" s="3798" t="s">
        <v>286</v>
      </c>
    </row>
    <row r="22" spans="1:17" ht="21.75" hidden="1" thickTop="1">
      <c r="A22" s="3799" t="s">
        <v>895</v>
      </c>
      <c r="B22" s="3800">
        <v>43</v>
      </c>
      <c r="C22" s="3801">
        <v>27</v>
      </c>
      <c r="D22" s="3801">
        <v>1</v>
      </c>
      <c r="E22" s="3801">
        <v>1</v>
      </c>
      <c r="F22" s="2309">
        <v>72</v>
      </c>
      <c r="G22" s="3802">
        <v>413</v>
      </c>
      <c r="H22" s="3803">
        <v>458</v>
      </c>
      <c r="I22" s="3804">
        <v>4</v>
      </c>
      <c r="J22" s="863">
        <v>95</v>
      </c>
      <c r="K22" s="3805">
        <v>970</v>
      </c>
      <c r="L22" s="3801">
        <v>7269</v>
      </c>
      <c r="M22" s="3801">
        <v>5055</v>
      </c>
      <c r="N22" s="3804">
        <v>61</v>
      </c>
      <c r="O22" s="863">
        <v>1445</v>
      </c>
      <c r="P22" s="3806">
        <v>13830</v>
      </c>
    </row>
    <row r="23" spans="1:17" ht="21" hidden="1">
      <c r="A23" s="3807" t="s">
        <v>896</v>
      </c>
      <c r="B23" s="3808">
        <v>18</v>
      </c>
      <c r="C23" s="3803">
        <v>5</v>
      </c>
      <c r="D23" s="3803">
        <v>0</v>
      </c>
      <c r="E23" s="3803">
        <v>0</v>
      </c>
      <c r="F23" s="3809">
        <v>23</v>
      </c>
      <c r="G23" s="3802">
        <v>96</v>
      </c>
      <c r="H23" s="3803">
        <v>60</v>
      </c>
      <c r="I23" s="3810">
        <v>0</v>
      </c>
      <c r="J23" s="3810">
        <v>0</v>
      </c>
      <c r="K23" s="3805">
        <v>156</v>
      </c>
      <c r="L23" s="3803">
        <v>1455</v>
      </c>
      <c r="M23" s="3803">
        <v>667</v>
      </c>
      <c r="N23" s="3810">
        <v>0</v>
      </c>
      <c r="O23" s="3810">
        <v>0</v>
      </c>
      <c r="P23" s="3806">
        <v>2122</v>
      </c>
    </row>
    <row r="24" spans="1:17" ht="21" hidden="1">
      <c r="A24" s="3807" t="s">
        <v>897</v>
      </c>
      <c r="B24" s="3811">
        <v>116</v>
      </c>
      <c r="C24" s="3812">
        <v>10</v>
      </c>
      <c r="D24" s="3803">
        <v>0</v>
      </c>
      <c r="E24" s="3803">
        <v>2</v>
      </c>
      <c r="F24" s="3809">
        <v>128</v>
      </c>
      <c r="G24" s="3813">
        <v>752</v>
      </c>
      <c r="H24" s="3812">
        <v>139</v>
      </c>
      <c r="I24" s="3810">
        <v>0</v>
      </c>
      <c r="J24" s="3803">
        <v>71</v>
      </c>
      <c r="K24" s="3805">
        <v>962</v>
      </c>
      <c r="L24" s="3812">
        <v>24778</v>
      </c>
      <c r="M24" s="3812">
        <v>3892</v>
      </c>
      <c r="N24" s="3810">
        <v>0</v>
      </c>
      <c r="O24" s="3803">
        <v>1525</v>
      </c>
      <c r="P24" s="3806">
        <v>30195</v>
      </c>
    </row>
    <row r="25" spans="1:17" ht="21.75" hidden="1" thickBot="1">
      <c r="A25" s="3807" t="s">
        <v>898</v>
      </c>
      <c r="B25" s="3808">
        <v>131</v>
      </c>
      <c r="C25" s="3803">
        <v>27</v>
      </c>
      <c r="D25" s="3803">
        <v>3</v>
      </c>
      <c r="E25" s="3803">
        <v>1</v>
      </c>
      <c r="F25" s="3809">
        <v>162</v>
      </c>
      <c r="G25" s="3802">
        <v>733</v>
      </c>
      <c r="H25" s="3803">
        <v>295</v>
      </c>
      <c r="I25" s="3812">
        <v>35</v>
      </c>
      <c r="J25" s="3803">
        <v>21</v>
      </c>
      <c r="K25" s="3805">
        <v>1084</v>
      </c>
      <c r="L25" s="3803">
        <v>16677</v>
      </c>
      <c r="M25" s="3803">
        <v>5480</v>
      </c>
      <c r="N25" s="3803">
        <v>503</v>
      </c>
      <c r="O25" s="864">
        <v>387</v>
      </c>
      <c r="P25" s="3806">
        <v>23047</v>
      </c>
    </row>
    <row r="26" spans="1:17" ht="43.5" hidden="1" thickTop="1" thickBot="1">
      <c r="A26" s="851" t="s">
        <v>899</v>
      </c>
      <c r="B26" s="852">
        <v>308</v>
      </c>
      <c r="C26" s="853">
        <v>69</v>
      </c>
      <c r="D26" s="853">
        <v>4</v>
      </c>
      <c r="E26" s="853">
        <v>4</v>
      </c>
      <c r="F26" s="854">
        <v>385</v>
      </c>
      <c r="G26" s="855">
        <v>1994</v>
      </c>
      <c r="H26" s="855">
        <v>952</v>
      </c>
      <c r="I26" s="855">
        <v>39</v>
      </c>
      <c r="J26" s="855">
        <v>187</v>
      </c>
      <c r="K26" s="856">
        <v>3172</v>
      </c>
      <c r="L26" s="857">
        <v>50179</v>
      </c>
      <c r="M26" s="858">
        <v>15094</v>
      </c>
      <c r="N26" s="858">
        <v>564</v>
      </c>
      <c r="O26" s="858">
        <v>3357</v>
      </c>
      <c r="P26" s="859">
        <v>69194</v>
      </c>
      <c r="Q26" s="151"/>
    </row>
  </sheetData>
  <mergeCells count="13">
    <mergeCell ref="A16:P16"/>
    <mergeCell ref="A17:P17"/>
    <mergeCell ref="A18:P18"/>
    <mergeCell ref="B20:F20"/>
    <mergeCell ref="G20:K20"/>
    <mergeCell ref="L20:P20"/>
    <mergeCell ref="A1:P1"/>
    <mergeCell ref="A2:P2"/>
    <mergeCell ref="A3:P3"/>
    <mergeCell ref="A4:P4"/>
    <mergeCell ref="B6:F6"/>
    <mergeCell ref="G6:K6"/>
    <mergeCell ref="L6:P6"/>
  </mergeCells>
  <printOptions horizontalCentered="1"/>
  <pageMargins left="0.31496062992125984" right="0.31496062992125984" top="0.47244094488188976" bottom="0.39370078740157483" header="0.19685039370078741" footer="0.19685039370078741"/>
  <pageSetup paperSize="8" fitToHeight="0" orientation="landscape" r:id="rId1"/>
  <headerFooter>
    <oddHeader>&amp;L&amp;6&amp;A&amp;R&amp;6Page &amp;P of &amp;N</oddHeader>
  </headerFooter>
  <extLst>
    <ext xmlns:mx="http://schemas.microsoft.com/office/mac/excel/2008/main" uri="{64002731-A6B0-56B0-2670-7721B7C09600}">
      <mx:PLV Mode="0" OnePage="0" WScale="0"/>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9" tint="-0.249977111117893"/>
  </sheetPr>
  <dimension ref="A1:I62"/>
  <sheetViews>
    <sheetView view="pageBreakPreview" topLeftCell="A30" zoomScale="86" zoomScaleSheetLayoutView="86" workbookViewId="0">
      <selection activeCell="G50" sqref="G50"/>
    </sheetView>
  </sheetViews>
  <sheetFormatPr defaultColWidth="9.140625" defaultRowHeight="15"/>
  <cols>
    <col min="1" max="1" width="71.140625" style="143" bestFit="1" customWidth="1"/>
    <col min="2" max="13" width="13.42578125" style="143" customWidth="1"/>
    <col min="14" max="16384" width="9.140625" style="143"/>
  </cols>
  <sheetData>
    <row r="1" spans="1:9" ht="16.5" thickBot="1">
      <c r="A1" s="2128" t="s">
        <v>0</v>
      </c>
      <c r="B1" s="1263"/>
      <c r="C1" s="1263"/>
      <c r="D1" s="1263"/>
      <c r="E1" s="1263"/>
      <c r="F1" s="1263"/>
      <c r="G1" s="1264"/>
    </row>
    <row r="2" spans="1:9">
      <c r="A2" s="1262" t="s">
        <v>878</v>
      </c>
      <c r="B2" s="1263"/>
      <c r="C2" s="1263"/>
      <c r="D2" s="1263"/>
      <c r="E2" s="1263"/>
      <c r="F2" s="1263"/>
      <c r="G2" s="1264"/>
    </row>
    <row r="3" spans="1:9">
      <c r="A3" s="256" t="s">
        <v>903</v>
      </c>
      <c r="B3" s="257"/>
      <c r="C3" s="257"/>
      <c r="D3" s="257"/>
      <c r="E3" s="257"/>
      <c r="F3" s="257"/>
      <c r="G3" s="1265"/>
    </row>
    <row r="4" spans="1:9" s="258" customFormat="1" ht="32.25" customHeight="1">
      <c r="A4" s="4373">
        <v>44926</v>
      </c>
      <c r="B4" s="4374"/>
      <c r="C4" s="4374"/>
      <c r="D4" s="4374"/>
      <c r="E4" s="4374"/>
      <c r="F4" s="4374"/>
      <c r="G4" s="4375"/>
    </row>
    <row r="5" spans="1:9" ht="18.75" thickBot="1">
      <c r="A5" s="544" t="s">
        <v>904</v>
      </c>
      <c r="B5" s="259" t="s">
        <v>905</v>
      </c>
      <c r="C5" s="260"/>
      <c r="D5" s="260"/>
      <c r="E5" s="260"/>
      <c r="F5" s="260"/>
      <c r="G5" s="1266"/>
    </row>
    <row r="6" spans="1:9" ht="19.5" customHeight="1" thickTop="1" thickBot="1">
      <c r="A6" s="261" t="s">
        <v>906</v>
      </c>
      <c r="B6" s="268" t="s">
        <v>907</v>
      </c>
      <c r="C6" s="262" t="s">
        <v>908</v>
      </c>
      <c r="D6" s="262" t="s">
        <v>909</v>
      </c>
      <c r="E6" s="262" t="s">
        <v>910</v>
      </c>
      <c r="F6" s="263" t="s">
        <v>911</v>
      </c>
      <c r="G6" s="264" t="s">
        <v>41</v>
      </c>
    </row>
    <row r="7" spans="1:9" s="146" customFormat="1" ht="32.25" customHeight="1">
      <c r="A7" s="1267" t="s">
        <v>912</v>
      </c>
      <c r="B7" s="1268">
        <f>'Universities + Vocational S'!I14</f>
        <v>1</v>
      </c>
      <c r="C7" s="1268">
        <f>'Universities + Vocational S'!K14</f>
        <v>1</v>
      </c>
      <c r="D7" s="1268">
        <f>'Universities + Vocational S'!L14</f>
        <v>1</v>
      </c>
      <c r="E7" s="1268">
        <f>'Universities + Vocational S'!J14</f>
        <v>1</v>
      </c>
      <c r="F7" s="1269">
        <f>'Universities + Vocational S'!M14</f>
        <v>1</v>
      </c>
      <c r="G7" s="1270">
        <f>SUM(B7:F7)</f>
        <v>5</v>
      </c>
    </row>
    <row r="8" spans="1:9" s="146" customFormat="1" ht="19.5" customHeight="1">
      <c r="A8" s="3817" t="s">
        <v>913</v>
      </c>
      <c r="B8" s="3818">
        <f>'Universities + Vocational S'!I27</f>
        <v>73</v>
      </c>
      <c r="C8" s="3818">
        <f>'Universities + Vocational S'!K27</f>
        <v>19</v>
      </c>
      <c r="D8" s="3818">
        <f>'Universities + Vocational S'!L27</f>
        <v>8</v>
      </c>
      <c r="E8" s="3818">
        <f>'Universities + Vocational S'!J27</f>
        <v>48</v>
      </c>
      <c r="F8" s="3819">
        <f>'Universities + Vocational S'!M27</f>
        <v>39</v>
      </c>
      <c r="G8" s="3820">
        <f t="shared" ref="G8:G29" si="0">SUM(B8:F8)</f>
        <v>187</v>
      </c>
    </row>
    <row r="9" spans="1:9" s="146" customFormat="1" ht="19.5" customHeight="1">
      <c r="A9" s="3817" t="s">
        <v>914</v>
      </c>
      <c r="B9" s="3818">
        <f>'Universities + Vocational S'!I28</f>
        <v>54</v>
      </c>
      <c r="C9" s="3818">
        <f>'Universities + Vocational S'!K28</f>
        <v>18</v>
      </c>
      <c r="D9" s="3818">
        <f>'Universities + Vocational S'!L28</f>
        <v>8</v>
      </c>
      <c r="E9" s="3818">
        <f>'Universities + Vocational S'!J28</f>
        <v>48</v>
      </c>
      <c r="F9" s="3819">
        <f>'Universities + Vocational S'!M28</f>
        <v>38</v>
      </c>
      <c r="G9" s="3820">
        <f>SUM(B9:F9)</f>
        <v>166</v>
      </c>
    </row>
    <row r="10" spans="1:9" s="146" customFormat="1" ht="19.5" customHeight="1">
      <c r="A10" s="3817" t="s">
        <v>915</v>
      </c>
      <c r="B10" s="3818">
        <f>'Universities + Vocational S'!I29</f>
        <v>19</v>
      </c>
      <c r="C10" s="3818">
        <f>'Universities + Vocational S'!K29</f>
        <v>1</v>
      </c>
      <c r="D10" s="3818">
        <f>'Universities + Vocational S'!L29</f>
        <v>0</v>
      </c>
      <c r="E10" s="3818">
        <f>'Universities + Vocational S'!J29</f>
        <v>0</v>
      </c>
      <c r="F10" s="3819">
        <f>'Universities + Vocational S'!M29</f>
        <v>1</v>
      </c>
      <c r="G10" s="3820">
        <f t="shared" si="0"/>
        <v>21</v>
      </c>
    </row>
    <row r="11" spans="1:9" s="146" customFormat="1" ht="19.149999999999999" customHeight="1">
      <c r="A11" s="3817" t="s">
        <v>916</v>
      </c>
      <c r="B11" s="3818">
        <f>'Universities + Vocational S'!I30</f>
        <v>103</v>
      </c>
      <c r="C11" s="3818">
        <f>'Universities + Vocational S'!K30</f>
        <v>26</v>
      </c>
      <c r="D11" s="3818">
        <f>'Universities + Vocational S'!L30</f>
        <v>6</v>
      </c>
      <c r="E11" s="3818">
        <f>'Universities + Vocational S'!J30</f>
        <v>200</v>
      </c>
      <c r="F11" s="3819">
        <f>'Universities + Vocational S'!M30</f>
        <v>38</v>
      </c>
      <c r="G11" s="3820">
        <f>SUM(B11:F11)</f>
        <v>373</v>
      </c>
      <c r="H11" s="146" t="s">
        <v>917</v>
      </c>
    </row>
    <row r="12" spans="1:9" s="146" customFormat="1" ht="19.149999999999999" customHeight="1">
      <c r="A12" s="3817" t="s">
        <v>918</v>
      </c>
      <c r="B12" s="3818">
        <f>'Universities + Vocational S'!I31</f>
        <v>42</v>
      </c>
      <c r="C12" s="3818">
        <f>'Universities + Vocational S'!K31</f>
        <v>14</v>
      </c>
      <c r="D12" s="3818">
        <f>'Universities + Vocational S'!L31</f>
        <v>6</v>
      </c>
      <c r="E12" s="3818">
        <f>'Universities + Vocational S'!J31</f>
        <v>32</v>
      </c>
      <c r="F12" s="3819">
        <f>'Universities + Vocational S'!M31</f>
        <v>13</v>
      </c>
      <c r="G12" s="3820">
        <f t="shared" si="0"/>
        <v>107</v>
      </c>
    </row>
    <row r="13" spans="1:9" s="146" customFormat="1" ht="19.149999999999999" customHeight="1">
      <c r="A13" s="3821" t="s">
        <v>838</v>
      </c>
      <c r="B13" s="3818">
        <f>'Universities + Vocational S'!I32</f>
        <v>8</v>
      </c>
      <c r="C13" s="3818">
        <f>'Universities + Vocational S'!K32</f>
        <v>0</v>
      </c>
      <c r="D13" s="3818">
        <f>'Universities + Vocational S'!L32</f>
        <v>0</v>
      </c>
      <c r="E13" s="3818">
        <f>'Universities + Vocational S'!J32</f>
        <v>6</v>
      </c>
      <c r="F13" s="3819">
        <f>'Universities + Vocational S'!M32</f>
        <v>0</v>
      </c>
      <c r="G13" s="3820">
        <f t="shared" si="0"/>
        <v>14</v>
      </c>
    </row>
    <row r="14" spans="1:9" s="146" customFormat="1" ht="19.149999999999999" customHeight="1">
      <c r="A14" s="3821" t="s">
        <v>839</v>
      </c>
      <c r="B14" s="3818">
        <f>'Universities + Vocational S'!I33</f>
        <v>23</v>
      </c>
      <c r="C14" s="3818">
        <f>'Universities + Vocational S'!K33</f>
        <v>0</v>
      </c>
      <c r="D14" s="3818">
        <f>'Universities + Vocational S'!L33</f>
        <v>0</v>
      </c>
      <c r="E14" s="3818">
        <f>'Universities + Vocational S'!J33</f>
        <v>10</v>
      </c>
      <c r="F14" s="3819">
        <f>'Universities + Vocational S'!M33</f>
        <v>13</v>
      </c>
      <c r="G14" s="3820">
        <f t="shared" si="0"/>
        <v>46</v>
      </c>
    </row>
    <row r="15" spans="1:9" ht="19.149999999999999" customHeight="1">
      <c r="A15" s="3822" t="s">
        <v>840</v>
      </c>
      <c r="B15" s="3818">
        <f>'Universities + Vocational S'!I34</f>
        <v>73</v>
      </c>
      <c r="C15" s="3818">
        <f>'Universities + Vocational S'!K34</f>
        <v>19</v>
      </c>
      <c r="D15" s="3818">
        <f>'Universities + Vocational S'!L34</f>
        <v>8</v>
      </c>
      <c r="E15" s="3818">
        <f>'Universities + Vocational S'!J34</f>
        <v>48</v>
      </c>
      <c r="F15" s="3819">
        <f>'Universities + Vocational S'!M34</f>
        <v>39</v>
      </c>
      <c r="G15" s="3820">
        <f t="shared" si="0"/>
        <v>187</v>
      </c>
    </row>
    <row r="16" spans="1:9" s="146" customFormat="1" ht="19.5" customHeight="1">
      <c r="A16" s="3817" t="s">
        <v>919</v>
      </c>
      <c r="B16" s="3818">
        <f>'Universities + Vocational S'!I20</f>
        <v>1062</v>
      </c>
      <c r="C16" s="3818">
        <f>'Universities + Vocational S'!K20</f>
        <v>551</v>
      </c>
      <c r="D16" s="3818">
        <f>'Universities + Vocational S'!L20</f>
        <v>91</v>
      </c>
      <c r="E16" s="3818">
        <f>'Universities + Vocational S'!J20</f>
        <v>1225</v>
      </c>
      <c r="F16" s="3819">
        <f>'Universities + Vocational S'!M20</f>
        <v>652</v>
      </c>
      <c r="G16" s="3820">
        <f t="shared" si="0"/>
        <v>3581</v>
      </c>
      <c r="H16" s="146">
        <f>E16+F16</f>
        <v>1877</v>
      </c>
      <c r="I16" s="146" t="s">
        <v>920</v>
      </c>
    </row>
    <row r="17" spans="1:9" s="146" customFormat="1" ht="19.5" customHeight="1">
      <c r="A17" s="3817" t="s">
        <v>921</v>
      </c>
      <c r="B17" s="3818">
        <f>'Universities + Vocational S'!I21</f>
        <v>526</v>
      </c>
      <c r="C17" s="3818">
        <f>'Universities + Vocational S'!K21</f>
        <v>435</v>
      </c>
      <c r="D17" s="3818">
        <f>'Universities + Vocational S'!L21</f>
        <v>63</v>
      </c>
      <c r="E17" s="3818">
        <f>'Universities + Vocational S'!J21</f>
        <v>811</v>
      </c>
      <c r="F17" s="3819">
        <f>'Universities + Vocational S'!M21</f>
        <v>489</v>
      </c>
      <c r="G17" s="3820">
        <f t="shared" si="0"/>
        <v>2324</v>
      </c>
      <c r="H17" s="146">
        <f>E16+F16</f>
        <v>1877</v>
      </c>
      <c r="I17" s="146" t="s">
        <v>922</v>
      </c>
    </row>
    <row r="18" spans="1:9" s="146" customFormat="1" ht="19.5" customHeight="1">
      <c r="A18" s="3817" t="s">
        <v>923</v>
      </c>
      <c r="B18" s="3818">
        <f>'Universities + Vocational S'!I22</f>
        <v>536</v>
      </c>
      <c r="C18" s="3818">
        <f>'Universities + Vocational S'!K22</f>
        <v>116</v>
      </c>
      <c r="D18" s="3818">
        <f>'Universities + Vocational S'!L22</f>
        <v>28</v>
      </c>
      <c r="E18" s="3818">
        <f>'Universities + Vocational S'!J22</f>
        <v>414</v>
      </c>
      <c r="F18" s="3819">
        <f>'Universities + Vocational S'!M22</f>
        <v>163</v>
      </c>
      <c r="G18" s="3820">
        <f t="shared" si="0"/>
        <v>1257</v>
      </c>
    </row>
    <row r="19" spans="1:9" s="146" customFormat="1" ht="19.5" customHeight="1">
      <c r="A19" s="3817" t="s">
        <v>924</v>
      </c>
      <c r="B19" s="3818">
        <f>'Universities + Vocational S'!I23</f>
        <v>4</v>
      </c>
      <c r="C19" s="3818">
        <f>'Universities + Vocational S'!K23</f>
        <v>25</v>
      </c>
      <c r="D19" s="3818">
        <f>'Universities + Vocational S'!L23</f>
        <v>0</v>
      </c>
      <c r="E19" s="3818">
        <f>'Universities + Vocational S'!J23</f>
        <v>17</v>
      </c>
      <c r="F19" s="3819">
        <f>'Universities + Vocational S'!M23</f>
        <v>24</v>
      </c>
      <c r="G19" s="3820">
        <f t="shared" si="0"/>
        <v>70</v>
      </c>
      <c r="H19" s="146">
        <f>E19+F19</f>
        <v>41</v>
      </c>
      <c r="I19" s="146" t="s">
        <v>920</v>
      </c>
    </row>
    <row r="20" spans="1:9" s="146" customFormat="1" ht="19.5" customHeight="1">
      <c r="A20" s="3817" t="s">
        <v>925</v>
      </c>
      <c r="B20" s="3818">
        <f>'Universities + Vocational S'!I38</f>
        <v>106</v>
      </c>
      <c r="C20" s="3818">
        <f>'Universities + Vocational S'!K38</f>
        <v>75</v>
      </c>
      <c r="D20" s="3818">
        <f>'Universities + Vocational S'!L38</f>
        <v>0</v>
      </c>
      <c r="E20" s="3818">
        <f>'Universities + Vocational S'!J38</f>
        <v>79</v>
      </c>
      <c r="F20" s="3819">
        <f>'Universities + Vocational S'!M38</f>
        <v>90</v>
      </c>
      <c r="G20" s="3820">
        <f>SUM(B20:F20)</f>
        <v>350</v>
      </c>
      <c r="H20" s="146">
        <f>E19+F19</f>
        <v>41</v>
      </c>
    </row>
    <row r="21" spans="1:9" s="146" customFormat="1" ht="19.5" customHeight="1">
      <c r="A21" s="3817" t="s">
        <v>926</v>
      </c>
      <c r="B21" s="3818">
        <f>'Universities + Vocational S'!I39</f>
        <v>309</v>
      </c>
      <c r="C21" s="3818">
        <f>'Universities + Vocational S'!K39</f>
        <v>341</v>
      </c>
      <c r="D21" s="3818">
        <f>'Universities + Vocational S'!L39</f>
        <v>0</v>
      </c>
      <c r="E21" s="3818">
        <f>'Universities + Vocational S'!J39</f>
        <v>212</v>
      </c>
      <c r="F21" s="3819">
        <f>'Universities + Vocational S'!M39</f>
        <v>271</v>
      </c>
      <c r="G21" s="3820">
        <f>SUM(B21:F21)</f>
        <v>1133</v>
      </c>
    </row>
    <row r="22" spans="1:9" s="146" customFormat="1" ht="19.5" customHeight="1">
      <c r="A22" s="3817" t="s">
        <v>927</v>
      </c>
      <c r="B22" s="3818">
        <f>'Universities + Vocational S'!I40</f>
        <v>56</v>
      </c>
      <c r="C22" s="3818">
        <f>'Universities + Vocational S'!K40</f>
        <v>87</v>
      </c>
      <c r="D22" s="3818">
        <f>'Universities + Vocational S'!L40</f>
        <v>0</v>
      </c>
      <c r="E22" s="3818">
        <f>'Universities + Vocational S'!J40</f>
        <v>371</v>
      </c>
      <c r="F22" s="3819">
        <f>'Universities + Vocational S'!M40</f>
        <v>176</v>
      </c>
      <c r="G22" s="3820">
        <f>SUM(B22:F22)</f>
        <v>690</v>
      </c>
    </row>
    <row r="23" spans="1:9" s="146" customFormat="1" ht="19.5" customHeight="1">
      <c r="A23" s="3817" t="s">
        <v>928</v>
      </c>
      <c r="B23" s="3818">
        <f>'Universities + Vocational S'!I41</f>
        <v>35</v>
      </c>
      <c r="C23" s="3818">
        <f>'Universities + Vocational S'!K41</f>
        <v>0</v>
      </c>
      <c r="D23" s="3818">
        <f>'Universities + Vocational S'!L41</f>
        <v>0</v>
      </c>
      <c r="E23" s="3818">
        <f>'Universities + Vocational S'!J41</f>
        <v>72</v>
      </c>
      <c r="F23" s="3819">
        <f>'Universities + Vocational S'!M41</f>
        <v>0</v>
      </c>
      <c r="G23" s="3820">
        <f t="shared" si="0"/>
        <v>107</v>
      </c>
    </row>
    <row r="24" spans="1:9" s="146" customFormat="1" ht="19.5" customHeight="1">
      <c r="A24" s="3817" t="s">
        <v>929</v>
      </c>
      <c r="B24" s="3818">
        <f>'Universities + Vocational S'!I42</f>
        <v>0</v>
      </c>
      <c r="C24" s="3818">
        <f>'Universities + Vocational S'!K42</f>
        <v>0</v>
      </c>
      <c r="D24" s="3818">
        <f>'Universities + Vocational S'!L42</f>
        <v>0</v>
      </c>
      <c r="E24" s="3818">
        <f>'Universities + Vocational S'!J42</f>
        <v>243</v>
      </c>
      <c r="F24" s="3819">
        <f>'Universities + Vocational S'!M42</f>
        <v>0</v>
      </c>
      <c r="G24" s="3820">
        <f>SUM(B24:F24)</f>
        <v>243</v>
      </c>
    </row>
    <row r="25" spans="1:9" s="146" customFormat="1" ht="19.5" customHeight="1">
      <c r="A25" s="3817" t="s">
        <v>930</v>
      </c>
      <c r="B25" s="3818">
        <f>'Universities + Vocational S'!I43</f>
        <v>404</v>
      </c>
      <c r="C25" s="3823">
        <f>'Universities + Vocational S'!K43</f>
        <v>0</v>
      </c>
      <c r="D25" s="3823">
        <f>'Universities + Vocational S'!L43</f>
        <v>91</v>
      </c>
      <c r="E25" s="3818">
        <f>'Universities + Vocational S'!J43</f>
        <v>248</v>
      </c>
      <c r="F25" s="3819">
        <f>'Universities + Vocational S'!M43</f>
        <v>0</v>
      </c>
      <c r="G25" s="3820">
        <f>SUM(B25:F25)</f>
        <v>743</v>
      </c>
    </row>
    <row r="26" spans="1:9" s="146" customFormat="1" ht="19.5" customHeight="1">
      <c r="A26" s="3817" t="s">
        <v>931</v>
      </c>
      <c r="B26" s="3818">
        <f>'Universities + Vocational S'!I44</f>
        <v>58</v>
      </c>
      <c r="C26" s="3823">
        <f>'Universities + Vocational S'!K44</f>
        <v>0</v>
      </c>
      <c r="D26" s="3823">
        <f>'Universities + Vocational S'!L44</f>
        <v>0</v>
      </c>
      <c r="E26" s="3818">
        <f>'Universities + Vocational S'!J44</f>
        <v>0</v>
      </c>
      <c r="F26" s="3819">
        <f>'Universities + Vocational S'!M44</f>
        <v>0</v>
      </c>
      <c r="G26" s="3820">
        <f>SUM(B26:F26)</f>
        <v>58</v>
      </c>
    </row>
    <row r="27" spans="1:9" s="146" customFormat="1" ht="19.5" customHeight="1">
      <c r="A27" s="3817" t="s">
        <v>932</v>
      </c>
      <c r="B27" s="3818">
        <f>'Universities + Vocational S'!I45</f>
        <v>35</v>
      </c>
      <c r="C27" s="3818">
        <f>'Universities + Vocational S'!K45</f>
        <v>0</v>
      </c>
      <c r="D27" s="3818">
        <f>'Universities + Vocational S'!L45</f>
        <v>0</v>
      </c>
      <c r="E27" s="3818">
        <f>'Universities + Vocational S'!J45</f>
        <v>0</v>
      </c>
      <c r="F27" s="3819">
        <f>'Universities + Vocational S'!M45</f>
        <v>0</v>
      </c>
      <c r="G27" s="3820">
        <f t="shared" si="0"/>
        <v>35</v>
      </c>
    </row>
    <row r="28" spans="1:9" s="146" customFormat="1" ht="19.5" customHeight="1">
      <c r="A28" s="3817" t="s">
        <v>933</v>
      </c>
      <c r="B28" s="3818">
        <f>'Universities + Vocational S'!I46</f>
        <v>59</v>
      </c>
      <c r="C28" s="3818">
        <f>'Universities + Vocational S'!K46</f>
        <v>48</v>
      </c>
      <c r="D28" s="3818">
        <f>'Universities + Vocational S'!L46</f>
        <v>0</v>
      </c>
      <c r="E28" s="3818">
        <f>'Universities + Vocational S'!J46</f>
        <v>0</v>
      </c>
      <c r="F28" s="3819">
        <f>'Universities + Vocational S'!M46</f>
        <v>115</v>
      </c>
      <c r="G28" s="3820">
        <f>SUM(B28:F28)</f>
        <v>222</v>
      </c>
    </row>
    <row r="29" spans="1:9" s="146" customFormat="1" ht="19.5" customHeight="1" thickBot="1">
      <c r="A29" s="3824" t="s">
        <v>934</v>
      </c>
      <c r="B29" s="3825">
        <f>'Universities + Vocational S'!I24</f>
        <v>237</v>
      </c>
      <c r="C29" s="3825">
        <f>'Universities + Vocational S'!K24</f>
        <v>8</v>
      </c>
      <c r="D29" s="3825">
        <f>'Universities + Vocational S'!L24</f>
        <v>24</v>
      </c>
      <c r="E29" s="3825">
        <f>'Universities + Vocational S'!J24</f>
        <v>269</v>
      </c>
      <c r="F29" s="3825">
        <f>'Universities + Vocational S'!M24</f>
        <v>168</v>
      </c>
      <c r="G29" s="3826">
        <f t="shared" si="0"/>
        <v>706</v>
      </c>
      <c r="H29" s="146">
        <f>E29+F29</f>
        <v>437</v>
      </c>
      <c r="I29" s="146" t="s">
        <v>920</v>
      </c>
    </row>
    <row r="30" spans="1:9" ht="19.5" customHeight="1" thickTop="1" thickBot="1">
      <c r="A30" s="265"/>
      <c r="B30" s="409"/>
      <c r="C30" s="409"/>
      <c r="D30" s="409"/>
      <c r="E30" s="409"/>
      <c r="F30" s="409"/>
      <c r="G30" s="1271"/>
      <c r="H30" s="143">
        <f>E29+F29</f>
        <v>437</v>
      </c>
    </row>
    <row r="31" spans="1:9" s="266" customFormat="1" ht="19.5" customHeight="1" thickBot="1">
      <c r="A31" s="1272" t="s">
        <v>935</v>
      </c>
      <c r="B31" s="1717">
        <f t="shared" ref="B31:F31" si="1">SUM(B20:B28)</f>
        <v>1062</v>
      </c>
      <c r="C31" s="1273">
        <f t="shared" si="1"/>
        <v>551</v>
      </c>
      <c r="D31" s="1273">
        <f t="shared" si="1"/>
        <v>91</v>
      </c>
      <c r="E31" s="1273">
        <f t="shared" si="1"/>
        <v>1225</v>
      </c>
      <c r="F31" s="1273">
        <f t="shared" si="1"/>
        <v>652</v>
      </c>
      <c r="G31" s="1827">
        <f>SUM(G20:G28)</f>
        <v>3581</v>
      </c>
    </row>
    <row r="32" spans="1:9" ht="23.25" customHeight="1">
      <c r="A32" s="267" t="s">
        <v>936</v>
      </c>
      <c r="G32" s="2129"/>
    </row>
    <row r="33" spans="1:7">
      <c r="A33" s="256" t="s">
        <v>878</v>
      </c>
      <c r="B33" s="257"/>
      <c r="C33" s="257"/>
      <c r="D33" s="257"/>
      <c r="E33" s="257"/>
      <c r="F33" s="257"/>
      <c r="G33" s="1265"/>
    </row>
    <row r="34" spans="1:7">
      <c r="A34" s="256" t="s">
        <v>903</v>
      </c>
      <c r="B34" s="257"/>
      <c r="C34" s="257"/>
      <c r="D34" s="257"/>
      <c r="E34" s="257"/>
      <c r="F34" s="257"/>
      <c r="G34" s="1265"/>
    </row>
    <row r="35" spans="1:7">
      <c r="A35" s="4373">
        <v>44561</v>
      </c>
      <c r="B35" s="4374"/>
      <c r="C35" s="4374"/>
      <c r="D35" s="4374"/>
      <c r="E35" s="4374"/>
      <c r="F35" s="4374"/>
      <c r="G35" s="4375"/>
    </row>
    <row r="36" spans="1:7" s="258" customFormat="1" ht="32.25" customHeight="1" thickBot="1">
      <c r="A36" s="544" t="s">
        <v>904</v>
      </c>
      <c r="B36" s="259" t="s">
        <v>905</v>
      </c>
      <c r="C36" s="260"/>
      <c r="D36" s="260"/>
      <c r="E36" s="260"/>
      <c r="F36" s="260"/>
      <c r="G36" s="1266"/>
    </row>
    <row r="37" spans="1:7" ht="16.5" thickTop="1" thickBot="1">
      <c r="A37" s="261" t="s">
        <v>906</v>
      </c>
      <c r="B37" s="268" t="s">
        <v>907</v>
      </c>
      <c r="C37" s="262" t="s">
        <v>908</v>
      </c>
      <c r="D37" s="262"/>
      <c r="E37" s="262" t="s">
        <v>910</v>
      </c>
      <c r="F37" s="263" t="s">
        <v>911</v>
      </c>
      <c r="G37" s="264" t="s">
        <v>41</v>
      </c>
    </row>
    <row r="38" spans="1:7" ht="19.5" customHeight="1">
      <c r="A38" s="1267" t="s">
        <v>912</v>
      </c>
      <c r="B38" s="1268">
        <v>1</v>
      </c>
      <c r="C38" s="1268">
        <v>1</v>
      </c>
      <c r="D38" s="1268">
        <v>1</v>
      </c>
      <c r="E38" s="1268">
        <v>1</v>
      </c>
      <c r="F38" s="1269">
        <v>1</v>
      </c>
      <c r="G38" s="1270">
        <v>5</v>
      </c>
    </row>
    <row r="39" spans="1:7" s="146" customFormat="1" ht="19.5" customHeight="1">
      <c r="A39" s="3817" t="s">
        <v>913</v>
      </c>
      <c r="B39" s="3818">
        <v>72</v>
      </c>
      <c r="C39" s="3818">
        <v>22</v>
      </c>
      <c r="D39" s="3818">
        <v>8</v>
      </c>
      <c r="E39" s="3818">
        <v>48</v>
      </c>
      <c r="F39" s="3819">
        <v>35</v>
      </c>
      <c r="G39" s="3820">
        <v>185</v>
      </c>
    </row>
    <row r="40" spans="1:7" s="146" customFormat="1" ht="19.5" customHeight="1">
      <c r="A40" s="3817" t="s">
        <v>914</v>
      </c>
      <c r="B40" s="3818">
        <v>55</v>
      </c>
      <c r="C40" s="3818">
        <v>20</v>
      </c>
      <c r="D40" s="3818">
        <v>8</v>
      </c>
      <c r="E40" s="3818">
        <v>48</v>
      </c>
      <c r="F40" s="3819">
        <v>35</v>
      </c>
      <c r="G40" s="3820">
        <v>166</v>
      </c>
    </row>
    <row r="41" spans="1:7" s="146" customFormat="1" ht="19.5" customHeight="1">
      <c r="A41" s="3817" t="s">
        <v>915</v>
      </c>
      <c r="B41" s="3818">
        <v>17</v>
      </c>
      <c r="C41" s="3818">
        <v>2</v>
      </c>
      <c r="D41" s="3818">
        <v>0</v>
      </c>
      <c r="E41" s="3818">
        <v>0</v>
      </c>
      <c r="F41" s="3819">
        <v>0</v>
      </c>
      <c r="G41" s="3820">
        <v>19</v>
      </c>
    </row>
    <row r="42" spans="1:7" s="146" customFormat="1" ht="19.5" customHeight="1">
      <c r="A42" s="3817" t="s">
        <v>916</v>
      </c>
      <c r="B42" s="3818">
        <v>90</v>
      </c>
      <c r="C42" s="3818">
        <v>25</v>
      </c>
      <c r="D42" s="3818">
        <v>6</v>
      </c>
      <c r="E42" s="3818">
        <v>200</v>
      </c>
      <c r="F42" s="3819">
        <v>36</v>
      </c>
      <c r="G42" s="3820">
        <v>357</v>
      </c>
    </row>
    <row r="43" spans="1:7" s="146" customFormat="1" ht="19.5" customHeight="1">
      <c r="A43" s="3817" t="s">
        <v>918</v>
      </c>
      <c r="B43" s="3818">
        <v>43</v>
      </c>
      <c r="C43" s="3818">
        <v>15</v>
      </c>
      <c r="D43" s="3818">
        <v>6</v>
      </c>
      <c r="E43" s="3818">
        <v>32</v>
      </c>
      <c r="F43" s="3819">
        <v>27</v>
      </c>
      <c r="G43" s="3820">
        <v>123</v>
      </c>
    </row>
    <row r="44" spans="1:7" s="146" customFormat="1" ht="19.5" customHeight="1">
      <c r="A44" s="3817" t="s">
        <v>838</v>
      </c>
      <c r="B44" s="3818">
        <v>20</v>
      </c>
      <c r="C44" s="3818">
        <v>10</v>
      </c>
      <c r="D44" s="3818">
        <v>0</v>
      </c>
      <c r="E44" s="3818">
        <v>6</v>
      </c>
      <c r="F44" s="3819">
        <v>10</v>
      </c>
      <c r="G44" s="3820">
        <v>46</v>
      </c>
    </row>
    <row r="45" spans="1:7" s="146" customFormat="1" ht="19.5" customHeight="1">
      <c r="A45" s="3817" t="s">
        <v>839</v>
      </c>
      <c r="B45" s="3818">
        <v>9</v>
      </c>
      <c r="C45" s="3818">
        <v>8</v>
      </c>
      <c r="D45" s="3818">
        <v>0</v>
      </c>
      <c r="E45" s="3818">
        <v>10</v>
      </c>
      <c r="F45" s="3819">
        <v>0</v>
      </c>
      <c r="G45" s="3820">
        <v>27</v>
      </c>
    </row>
    <row r="46" spans="1:7" s="146" customFormat="1" ht="19.5" customHeight="1">
      <c r="A46" s="3817" t="s">
        <v>840</v>
      </c>
      <c r="B46" s="3818">
        <v>72</v>
      </c>
      <c r="C46" s="3818">
        <v>22</v>
      </c>
      <c r="D46" s="3818">
        <v>8</v>
      </c>
      <c r="E46" s="3818">
        <v>48</v>
      </c>
      <c r="F46" s="3819">
        <v>32</v>
      </c>
      <c r="G46" s="3820">
        <v>182</v>
      </c>
    </row>
    <row r="47" spans="1:7" s="146" customFormat="1" ht="19.5" customHeight="1">
      <c r="A47" s="3817" t="s">
        <v>919</v>
      </c>
      <c r="B47" s="3818">
        <v>1413</v>
      </c>
      <c r="C47" s="3818">
        <v>555</v>
      </c>
      <c r="D47" s="3818">
        <v>91</v>
      </c>
      <c r="E47" s="3818">
        <v>1225</v>
      </c>
      <c r="F47" s="3819">
        <v>694</v>
      </c>
      <c r="G47" s="3820">
        <v>3978</v>
      </c>
    </row>
    <row r="48" spans="1:7" s="146" customFormat="1" ht="19.5" customHeight="1">
      <c r="A48" s="3817" t="s">
        <v>921</v>
      </c>
      <c r="B48" s="3818">
        <v>685</v>
      </c>
      <c r="C48" s="3818">
        <v>355</v>
      </c>
      <c r="D48" s="3818">
        <v>63</v>
      </c>
      <c r="E48" s="3818">
        <v>811</v>
      </c>
      <c r="F48" s="3819">
        <v>536</v>
      </c>
      <c r="G48" s="3820">
        <v>2450</v>
      </c>
    </row>
    <row r="49" spans="1:7" s="146" customFormat="1" ht="19.5" customHeight="1">
      <c r="A49" s="3817" t="s">
        <v>923</v>
      </c>
      <c r="B49" s="3818">
        <v>728</v>
      </c>
      <c r="C49" s="3818">
        <v>200</v>
      </c>
      <c r="D49" s="3818">
        <v>28</v>
      </c>
      <c r="E49" s="3818">
        <v>414</v>
      </c>
      <c r="F49" s="3819">
        <v>158</v>
      </c>
      <c r="G49" s="3820">
        <v>1528</v>
      </c>
    </row>
    <row r="50" spans="1:7" s="146" customFormat="1" ht="19.5" customHeight="1">
      <c r="A50" s="3817" t="s">
        <v>924</v>
      </c>
      <c r="B50" s="3818">
        <v>0</v>
      </c>
      <c r="C50" s="3818">
        <v>7</v>
      </c>
      <c r="D50" s="3818">
        <v>0</v>
      </c>
      <c r="E50" s="3818">
        <v>17</v>
      </c>
      <c r="F50" s="3819">
        <v>33</v>
      </c>
      <c r="G50" s="3820">
        <v>57</v>
      </c>
    </row>
    <row r="51" spans="1:7" s="146" customFormat="1" ht="19.5" customHeight="1">
      <c r="A51" s="3817" t="s">
        <v>925</v>
      </c>
      <c r="B51" s="3818">
        <v>137</v>
      </c>
      <c r="C51" s="3818">
        <v>97</v>
      </c>
      <c r="D51" s="3818">
        <v>0</v>
      </c>
      <c r="E51" s="3818">
        <v>79</v>
      </c>
      <c r="F51" s="3819">
        <v>93</v>
      </c>
      <c r="G51" s="3820">
        <v>406</v>
      </c>
    </row>
    <row r="52" spans="1:7" s="146" customFormat="1" ht="19.5" customHeight="1">
      <c r="A52" s="3817" t="s">
        <v>926</v>
      </c>
      <c r="B52" s="3818">
        <v>421</v>
      </c>
      <c r="C52" s="3818">
        <v>313</v>
      </c>
      <c r="D52" s="3818">
        <v>0</v>
      </c>
      <c r="E52" s="3818">
        <v>212</v>
      </c>
      <c r="F52" s="3819">
        <v>286</v>
      </c>
      <c r="G52" s="3820">
        <v>1232</v>
      </c>
    </row>
    <row r="53" spans="1:7" s="146" customFormat="1" ht="19.5" customHeight="1">
      <c r="A53" s="3817" t="s">
        <v>927</v>
      </c>
      <c r="B53" s="3818">
        <v>64</v>
      </c>
      <c r="C53" s="3818">
        <v>80</v>
      </c>
      <c r="D53" s="3818">
        <v>0</v>
      </c>
      <c r="E53" s="3818">
        <v>371</v>
      </c>
      <c r="F53" s="3819">
        <v>174</v>
      </c>
      <c r="G53" s="3820">
        <v>689</v>
      </c>
    </row>
    <row r="54" spans="1:7" s="146" customFormat="1" ht="19.5" customHeight="1">
      <c r="A54" s="3817" t="s">
        <v>928</v>
      </c>
      <c r="B54" s="3818">
        <v>63</v>
      </c>
      <c r="C54" s="3818">
        <v>0</v>
      </c>
      <c r="D54" s="3818">
        <v>0</v>
      </c>
      <c r="E54" s="3818">
        <v>72</v>
      </c>
      <c r="F54" s="3819">
        <v>0</v>
      </c>
      <c r="G54" s="3820">
        <v>135</v>
      </c>
    </row>
    <row r="55" spans="1:7" s="146" customFormat="1" ht="19.5" customHeight="1">
      <c r="A55" s="3817" t="s">
        <v>929</v>
      </c>
      <c r="B55" s="3818">
        <v>6</v>
      </c>
      <c r="C55" s="3818">
        <v>0</v>
      </c>
      <c r="D55" s="3818">
        <v>0</v>
      </c>
      <c r="E55" s="3818">
        <v>243</v>
      </c>
      <c r="F55" s="3819">
        <v>0</v>
      </c>
      <c r="G55" s="3820">
        <v>249</v>
      </c>
    </row>
    <row r="56" spans="1:7" s="146" customFormat="1" ht="19.5" customHeight="1">
      <c r="A56" s="3817" t="s">
        <v>930</v>
      </c>
      <c r="B56" s="3818">
        <v>466</v>
      </c>
      <c r="C56" s="3818">
        <v>0</v>
      </c>
      <c r="D56" s="3818">
        <v>91</v>
      </c>
      <c r="E56" s="3818">
        <v>248</v>
      </c>
      <c r="F56" s="3819">
        <v>0</v>
      </c>
      <c r="G56" s="3820">
        <v>805</v>
      </c>
    </row>
    <row r="57" spans="1:7" s="146" customFormat="1" ht="19.5" customHeight="1">
      <c r="A57" s="3817" t="s">
        <v>931</v>
      </c>
      <c r="B57" s="3818">
        <v>137</v>
      </c>
      <c r="C57" s="3818">
        <v>0</v>
      </c>
      <c r="D57" s="3818">
        <v>0</v>
      </c>
      <c r="E57" s="3818">
        <v>0</v>
      </c>
      <c r="F57" s="3819">
        <v>0</v>
      </c>
      <c r="G57" s="3820">
        <v>137</v>
      </c>
    </row>
    <row r="58" spans="1:7" s="146" customFormat="1" ht="19.5" customHeight="1">
      <c r="A58" s="3817" t="s">
        <v>932</v>
      </c>
      <c r="B58" s="3818">
        <v>64</v>
      </c>
      <c r="C58" s="3818">
        <v>0</v>
      </c>
      <c r="D58" s="3818">
        <v>0</v>
      </c>
      <c r="E58" s="3818">
        <v>0</v>
      </c>
      <c r="F58" s="3819">
        <v>0</v>
      </c>
      <c r="G58" s="3820">
        <v>64</v>
      </c>
    </row>
    <row r="59" spans="1:7" s="146" customFormat="1" ht="19.5" customHeight="1">
      <c r="A59" s="3817" t="s">
        <v>933</v>
      </c>
      <c r="B59" s="3818">
        <v>55</v>
      </c>
      <c r="C59" s="3823">
        <v>65</v>
      </c>
      <c r="D59" s="3823">
        <v>0</v>
      </c>
      <c r="E59" s="3818">
        <v>0</v>
      </c>
      <c r="F59" s="3819">
        <v>141</v>
      </c>
      <c r="G59" s="3820">
        <v>261</v>
      </c>
    </row>
    <row r="60" spans="1:7" s="146" customFormat="1" ht="19.5" customHeight="1" thickBot="1">
      <c r="A60" s="3824" t="s">
        <v>934</v>
      </c>
      <c r="B60" s="3825">
        <v>317</v>
      </c>
      <c r="C60" s="3827">
        <v>163</v>
      </c>
      <c r="D60" s="3827">
        <v>24</v>
      </c>
      <c r="E60" s="3825">
        <v>269</v>
      </c>
      <c r="F60" s="3828">
        <v>167</v>
      </c>
      <c r="G60" s="3826">
        <v>940</v>
      </c>
    </row>
    <row r="61" spans="1:7" s="146" customFormat="1" ht="19.5" customHeight="1" thickTop="1" thickBot="1">
      <c r="A61" s="3829"/>
      <c r="B61" s="3830"/>
      <c r="C61" s="3830"/>
      <c r="D61" s="3830"/>
      <c r="E61" s="3830"/>
      <c r="F61" s="2310"/>
      <c r="G61" s="3831"/>
    </row>
    <row r="62" spans="1:7" s="146" customFormat="1" ht="19.5" customHeight="1" thickBot="1">
      <c r="A62" s="2130" t="s">
        <v>935</v>
      </c>
      <c r="B62" s="1756">
        <v>1413</v>
      </c>
      <c r="C62" s="1756">
        <v>555</v>
      </c>
      <c r="D62" s="1756">
        <v>91</v>
      </c>
      <c r="E62" s="1756">
        <v>1225</v>
      </c>
      <c r="F62" s="1756">
        <v>694</v>
      </c>
      <c r="G62" s="1828">
        <v>3978</v>
      </c>
    </row>
  </sheetData>
  <mergeCells count="2">
    <mergeCell ref="A4:G4"/>
    <mergeCell ref="A35:G35"/>
  </mergeCells>
  <printOptions horizontalCentered="1"/>
  <pageMargins left="0.31496062992125984" right="0.31496062992125984" top="0.47244094488188976" bottom="0.39370078740157483" header="0.19685039370078741" footer="0.19685039370078741"/>
  <pageSetup paperSize="8" fitToHeight="0" orientation="landscape" r:id="rId1"/>
  <headerFooter>
    <oddHeader>&amp;L&amp;6&amp;A&amp;R&amp;6Page &amp;P of &amp;N</oddHeader>
  </headerFooter>
  <rowBreaks count="1" manualBreakCount="1">
    <brk id="31" max="5" man="1"/>
  </rowBreaks>
  <extLst>
    <ext xmlns:mx="http://schemas.microsoft.com/office/mac/excel/2008/main" uri="{64002731-A6B0-56B0-2670-7721B7C09600}">
      <mx:PLV Mode="0" OnePage="0" WScale="0"/>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92D050"/>
  </sheetPr>
  <dimension ref="A1:G61"/>
  <sheetViews>
    <sheetView view="pageBreakPreview" topLeftCell="A28" zoomScale="80" zoomScaleSheetLayoutView="80" workbookViewId="0">
      <selection activeCell="F64" sqref="F64"/>
    </sheetView>
  </sheetViews>
  <sheetFormatPr defaultColWidth="9.140625" defaultRowHeight="15"/>
  <cols>
    <col min="1" max="1" width="79.140625" style="143" bestFit="1" customWidth="1"/>
    <col min="2" max="6" width="17.140625" style="143" customWidth="1"/>
    <col min="7" max="12" width="13.42578125" style="143" customWidth="1"/>
    <col min="13" max="16384" width="9.140625" style="143"/>
  </cols>
  <sheetData>
    <row r="1" spans="1:7" ht="16.5" thickBot="1">
      <c r="A1" s="2131" t="s">
        <v>0</v>
      </c>
      <c r="B1" s="1275"/>
      <c r="C1" s="1275"/>
      <c r="D1" s="1275"/>
      <c r="E1" s="1275"/>
      <c r="F1" s="1276"/>
    </row>
    <row r="2" spans="1:7">
      <c r="A2" s="1274" t="s">
        <v>878</v>
      </c>
      <c r="B2" s="1275"/>
      <c r="C2" s="1275"/>
      <c r="D2" s="1275"/>
      <c r="E2" s="1275"/>
      <c r="F2" s="1276"/>
    </row>
    <row r="3" spans="1:7" s="425" customFormat="1">
      <c r="A3" s="269" t="s">
        <v>937</v>
      </c>
      <c r="B3" s="270"/>
      <c r="C3" s="270"/>
      <c r="D3" s="270"/>
      <c r="E3" s="270"/>
      <c r="F3" s="1277"/>
    </row>
    <row r="4" spans="1:7">
      <c r="A4" s="4376">
        <v>44926</v>
      </c>
      <c r="B4" s="4377"/>
      <c r="C4" s="4377"/>
      <c r="D4" s="4377"/>
      <c r="E4" s="4377"/>
      <c r="F4" s="4378"/>
    </row>
    <row r="5" spans="1:7" ht="25.5" customHeight="1" thickBot="1">
      <c r="A5" s="267"/>
      <c r="B5" s="546" t="s">
        <v>819</v>
      </c>
      <c r="C5" s="545"/>
      <c r="D5" s="545"/>
      <c r="E5" s="547"/>
      <c r="F5" s="1278" t="s">
        <v>938</v>
      </c>
    </row>
    <row r="6" spans="1:7" s="152" customFormat="1" ht="120" customHeight="1" thickTop="1" thickBot="1">
      <c r="A6" s="865" t="s">
        <v>906</v>
      </c>
      <c r="B6" s="866" t="s">
        <v>939</v>
      </c>
      <c r="C6" s="271" t="s">
        <v>896</v>
      </c>
      <c r="D6" s="271" t="s">
        <v>897</v>
      </c>
      <c r="E6" s="867" t="s">
        <v>940</v>
      </c>
      <c r="F6" s="868" t="s">
        <v>41</v>
      </c>
    </row>
    <row r="7" spans="1:7" s="151" customFormat="1" ht="18.600000000000001" customHeight="1">
      <c r="A7" s="3832" t="s">
        <v>941</v>
      </c>
      <c r="B7" s="3833">
        <f>'Universities + Vocational S'!R13</f>
        <v>1</v>
      </c>
      <c r="C7" s="3834">
        <v>0</v>
      </c>
      <c r="D7" s="3834">
        <v>0</v>
      </c>
      <c r="E7" s="3835">
        <f>'Universities + Vocational S'!P13+'Universities + Vocational S'!Q13</f>
        <v>1</v>
      </c>
      <c r="F7" s="3836">
        <f>SUM(B7:E7)</f>
        <v>2</v>
      </c>
      <c r="G7" s="2132"/>
    </row>
    <row r="8" spans="1:7" s="151" customFormat="1" ht="18.600000000000001" customHeight="1">
      <c r="A8" s="3832" t="s">
        <v>942</v>
      </c>
      <c r="B8" s="3833">
        <f>'Universities + Vocational S'!R15</f>
        <v>0</v>
      </c>
      <c r="C8" s="3834">
        <v>0</v>
      </c>
      <c r="D8" s="3834">
        <v>0</v>
      </c>
      <c r="E8" s="3835">
        <f>'Universities + Vocational S'!P15+'Universities + Vocational S'!Q15</f>
        <v>0</v>
      </c>
      <c r="F8" s="3836">
        <f>SUM(B8:E8)</f>
        <v>0</v>
      </c>
    </row>
    <row r="9" spans="1:7" s="151" customFormat="1" ht="18.600000000000001" customHeight="1">
      <c r="A9" s="3832" t="s">
        <v>943</v>
      </c>
      <c r="B9" s="3833">
        <f>'Universities + Vocational S'!R16</f>
        <v>1</v>
      </c>
      <c r="C9" s="3834">
        <v>0</v>
      </c>
      <c r="D9" s="3834">
        <v>0</v>
      </c>
      <c r="E9" s="3835">
        <f>'Universities + Vocational S'!P16+'Universities + Vocational S'!Q16</f>
        <v>1</v>
      </c>
      <c r="F9" s="3836">
        <f t="shared" ref="F9:F28" si="0">SUM(B9:E9)</f>
        <v>2</v>
      </c>
    </row>
    <row r="10" spans="1:7" s="151" customFormat="1" ht="18.600000000000001" customHeight="1">
      <c r="A10" s="3832" t="s">
        <v>944</v>
      </c>
      <c r="B10" s="3833">
        <f>'Universities + Vocational S'!R17</f>
        <v>1</v>
      </c>
      <c r="C10" s="3834">
        <v>0</v>
      </c>
      <c r="D10" s="3834">
        <v>0</v>
      </c>
      <c r="E10" s="3835">
        <f>'Universities + Vocational S'!P17+'Universities + Vocational S'!Q17</f>
        <v>1</v>
      </c>
      <c r="F10" s="3836">
        <f t="shared" si="0"/>
        <v>2</v>
      </c>
    </row>
    <row r="11" spans="1:7" s="151" customFormat="1" ht="18.600000000000001" customHeight="1">
      <c r="A11" s="3832" t="s">
        <v>913</v>
      </c>
      <c r="B11" s="3833">
        <f>'Universities + Vocational S'!R27</f>
        <v>3</v>
      </c>
      <c r="C11" s="3834">
        <v>0</v>
      </c>
      <c r="D11" s="3834">
        <v>0</v>
      </c>
      <c r="E11" s="3835">
        <f>'Universities + Vocational S'!P27+'Universities + Vocational S'!Q27</f>
        <v>17</v>
      </c>
      <c r="F11" s="3836">
        <f t="shared" si="0"/>
        <v>20</v>
      </c>
    </row>
    <row r="12" spans="1:7" s="151" customFormat="1" ht="18.600000000000001" customHeight="1">
      <c r="A12" s="3832" t="s">
        <v>914</v>
      </c>
      <c r="B12" s="3833">
        <f>'Universities + Vocational S'!R28</f>
        <v>3</v>
      </c>
      <c r="C12" s="3834">
        <v>0</v>
      </c>
      <c r="D12" s="3834">
        <v>0</v>
      </c>
      <c r="E12" s="3835">
        <f>'Universities + Vocational S'!P28+'Universities + Vocational S'!Q28</f>
        <v>17</v>
      </c>
      <c r="F12" s="3836">
        <f t="shared" si="0"/>
        <v>20</v>
      </c>
    </row>
    <row r="13" spans="1:7" s="151" customFormat="1" ht="18.600000000000001" customHeight="1">
      <c r="A13" s="3832" t="s">
        <v>915</v>
      </c>
      <c r="B13" s="3833">
        <f>'Universities + Vocational S'!R29</f>
        <v>0</v>
      </c>
      <c r="C13" s="3834">
        <v>0</v>
      </c>
      <c r="D13" s="3834">
        <v>0</v>
      </c>
      <c r="E13" s="3835">
        <f>'Universities + Vocational S'!P29+'Universities + Vocational S'!Q29</f>
        <v>0</v>
      </c>
      <c r="F13" s="3836">
        <f t="shared" si="0"/>
        <v>0</v>
      </c>
    </row>
    <row r="14" spans="1:7" s="151" customFormat="1" ht="18.600000000000001" customHeight="1">
      <c r="A14" s="3832" t="s">
        <v>945</v>
      </c>
      <c r="B14" s="3833">
        <f>'Universities + Vocational S'!R31</f>
        <v>3</v>
      </c>
      <c r="C14" s="3834">
        <v>0</v>
      </c>
      <c r="D14" s="3834">
        <v>0</v>
      </c>
      <c r="E14" s="3835">
        <f>'Universities + Vocational S'!P31+'Universities + Vocational S'!Q31</f>
        <v>5</v>
      </c>
      <c r="F14" s="3836">
        <f t="shared" si="0"/>
        <v>8</v>
      </c>
    </row>
    <row r="15" spans="1:7" s="151" customFormat="1" ht="18.600000000000001" customHeight="1">
      <c r="A15" s="3832" t="s">
        <v>946</v>
      </c>
      <c r="B15" s="3833">
        <f>'Universities + Vocational S'!R32</f>
        <v>0</v>
      </c>
      <c r="C15" s="3834">
        <v>0</v>
      </c>
      <c r="D15" s="3834">
        <v>0</v>
      </c>
      <c r="E15" s="3835">
        <f>'Universities + Vocational S'!P32+'Universities + Vocational S'!Q32</f>
        <v>9</v>
      </c>
      <c r="F15" s="3836">
        <f>SUM(B15:E15)</f>
        <v>9</v>
      </c>
    </row>
    <row r="16" spans="1:7" s="151" customFormat="1" ht="18.600000000000001" customHeight="1">
      <c r="A16" s="3832" t="s">
        <v>947</v>
      </c>
      <c r="B16" s="3833">
        <f>'Universities + Vocational S'!R33</f>
        <v>1</v>
      </c>
      <c r="C16" s="3834">
        <v>0</v>
      </c>
      <c r="D16" s="3834">
        <v>0</v>
      </c>
      <c r="E16" s="3835">
        <f>'Universities + Vocational S'!P33+'Universities + Vocational S'!Q33</f>
        <v>2</v>
      </c>
      <c r="F16" s="3836">
        <f>SUM(B16:E16)</f>
        <v>3</v>
      </c>
    </row>
    <row r="17" spans="1:7" s="151" customFormat="1" ht="18.600000000000001" customHeight="1">
      <c r="A17" s="3832" t="s">
        <v>948</v>
      </c>
      <c r="B17" s="3833">
        <f>'Universities + Vocational S'!R34</f>
        <v>2</v>
      </c>
      <c r="C17" s="3834">
        <v>0</v>
      </c>
      <c r="D17" s="3834">
        <v>0</v>
      </c>
      <c r="E17" s="3835">
        <f>'Universities + Vocational S'!P34+'Universities + Vocational S'!Q34</f>
        <v>3</v>
      </c>
      <c r="F17" s="3836">
        <f t="shared" si="0"/>
        <v>5</v>
      </c>
    </row>
    <row r="18" spans="1:7" s="151" customFormat="1" ht="18.600000000000001" customHeight="1">
      <c r="A18" s="3832" t="s">
        <v>949</v>
      </c>
      <c r="B18" s="3833">
        <f>'Universities + Vocational S'!R30</f>
        <v>0</v>
      </c>
      <c r="C18" s="3834">
        <v>0</v>
      </c>
      <c r="D18" s="3834">
        <v>0</v>
      </c>
      <c r="E18" s="3835">
        <f>'Universities + Vocational S'!P30+'Universities + Vocational S'!Q30</f>
        <v>5</v>
      </c>
      <c r="F18" s="3836">
        <f t="shared" si="0"/>
        <v>5</v>
      </c>
    </row>
    <row r="19" spans="1:7" s="151" customFormat="1" ht="18.600000000000001" customHeight="1">
      <c r="A19" s="3832" t="s">
        <v>950</v>
      </c>
      <c r="B19" s="3833">
        <f>'Universities + Vocational S'!R20</f>
        <v>67</v>
      </c>
      <c r="C19" s="3834">
        <v>0</v>
      </c>
      <c r="D19" s="3834">
        <v>0</v>
      </c>
      <c r="E19" s="3835">
        <f>'Universities + Vocational S'!P20+'Universities + Vocational S'!Q20</f>
        <v>217</v>
      </c>
      <c r="F19" s="3836">
        <f t="shared" si="0"/>
        <v>284</v>
      </c>
      <c r="G19" s="151">
        <f>E19+B19</f>
        <v>284</v>
      </c>
    </row>
    <row r="20" spans="1:7" s="151" customFormat="1" ht="18.600000000000001" customHeight="1">
      <c r="A20" s="3832" t="s">
        <v>951</v>
      </c>
      <c r="B20" s="3833">
        <f>'Universities + Vocational S'!R21</f>
        <v>54</v>
      </c>
      <c r="C20" s="3834">
        <v>0</v>
      </c>
      <c r="D20" s="3834">
        <v>0</v>
      </c>
      <c r="E20" s="3835">
        <f>'Universities + Vocational S'!P21+'Universities + Vocational S'!Q21</f>
        <v>173</v>
      </c>
      <c r="F20" s="3836">
        <f t="shared" si="0"/>
        <v>227</v>
      </c>
    </row>
    <row r="21" spans="1:7" s="151" customFormat="1" ht="18.600000000000001" customHeight="1" thickBot="1">
      <c r="A21" s="3832" t="s">
        <v>923</v>
      </c>
      <c r="B21" s="3833">
        <f>'Universities + Vocational S'!R22</f>
        <v>13</v>
      </c>
      <c r="C21" s="3834">
        <v>0</v>
      </c>
      <c r="D21" s="3834">
        <v>0</v>
      </c>
      <c r="E21" s="3835">
        <f>'Universities + Vocational S'!P22+'Universities + Vocational S'!Q22</f>
        <v>44</v>
      </c>
      <c r="F21" s="3836">
        <f t="shared" si="0"/>
        <v>57</v>
      </c>
      <c r="G21" s="272"/>
    </row>
    <row r="22" spans="1:7" s="151" customFormat="1" ht="18.600000000000001" customHeight="1">
      <c r="A22" s="3837" t="s">
        <v>924</v>
      </c>
      <c r="B22" s="3838">
        <f>'Universities + Vocational S'!R23</f>
        <v>3</v>
      </c>
      <c r="C22" s="3839">
        <v>0</v>
      </c>
      <c r="D22" s="3839">
        <v>0</v>
      </c>
      <c r="E22" s="1279">
        <f>'Universities + Vocational S'!P23+'Universities + Vocational S'!Q23</f>
        <v>0</v>
      </c>
      <c r="F22" s="3840">
        <f t="shared" si="0"/>
        <v>3</v>
      </c>
    </row>
    <row r="23" spans="1:7" s="151" customFormat="1" ht="18.600000000000001" customHeight="1">
      <c r="A23" s="3832" t="s">
        <v>952</v>
      </c>
      <c r="B23" s="3833">
        <f>'Universities + Vocational S'!R48</f>
        <v>57</v>
      </c>
      <c r="C23" s="3834">
        <v>0</v>
      </c>
      <c r="D23" s="3834">
        <v>0</v>
      </c>
      <c r="E23" s="3835">
        <f>'Universities + Vocational S'!P48+'Universities + Vocational S'!Q48</f>
        <v>0</v>
      </c>
      <c r="F23" s="3836">
        <f t="shared" si="0"/>
        <v>57</v>
      </c>
    </row>
    <row r="24" spans="1:7" s="151" customFormat="1" ht="18.600000000000001" customHeight="1">
      <c r="A24" s="3832" t="s">
        <v>953</v>
      </c>
      <c r="B24" s="3833">
        <f>'Universities + Vocational S'!R49</f>
        <v>0</v>
      </c>
      <c r="C24" s="3834">
        <v>0</v>
      </c>
      <c r="D24" s="3834">
        <v>0</v>
      </c>
      <c r="E24" s="3835">
        <f>'Universities + Vocational S'!P49+'Universities + Vocational S'!Q49</f>
        <v>0</v>
      </c>
      <c r="F24" s="3836">
        <f t="shared" si="0"/>
        <v>0</v>
      </c>
    </row>
    <row r="25" spans="1:7" s="151" customFormat="1" ht="18.600000000000001" customHeight="1">
      <c r="A25" s="3832" t="s">
        <v>954</v>
      </c>
      <c r="B25" s="3833">
        <f>'Universities + Vocational S'!R50</f>
        <v>0</v>
      </c>
      <c r="C25" s="3834">
        <v>0</v>
      </c>
      <c r="D25" s="3834">
        <v>0</v>
      </c>
      <c r="E25" s="3835">
        <f>'Universities + Vocational S'!P50+'Universities + Vocational S'!Q50</f>
        <v>30</v>
      </c>
      <c r="F25" s="3836">
        <f t="shared" si="0"/>
        <v>30</v>
      </c>
    </row>
    <row r="26" spans="1:7" s="151" customFormat="1" ht="18.600000000000001" customHeight="1">
      <c r="A26" s="3832" t="s">
        <v>955</v>
      </c>
      <c r="B26" s="3833">
        <f>'Universities + Vocational S'!R53</f>
        <v>10</v>
      </c>
      <c r="C26" s="3834">
        <v>0</v>
      </c>
      <c r="D26" s="3834">
        <v>0</v>
      </c>
      <c r="E26" s="3835">
        <f>'Universities + Vocational S'!P53+'Universities + Vocational S'!Q53</f>
        <v>0</v>
      </c>
      <c r="F26" s="3836">
        <f t="shared" si="0"/>
        <v>10</v>
      </c>
      <c r="G26" s="151">
        <v>40</v>
      </c>
    </row>
    <row r="27" spans="1:7" s="151" customFormat="1" ht="18.600000000000001" customHeight="1">
      <c r="A27" s="3832" t="s">
        <v>956</v>
      </c>
      <c r="B27" s="3833">
        <f>'Universities + Vocational S'!R54</f>
        <v>0</v>
      </c>
      <c r="C27" s="3834">
        <v>0</v>
      </c>
      <c r="D27" s="3834">
        <v>0</v>
      </c>
      <c r="E27" s="3835">
        <f>'Universities + Vocational S'!P54+'Universities + Vocational S'!Q54</f>
        <v>0</v>
      </c>
      <c r="F27" s="3836">
        <f t="shared" si="0"/>
        <v>0</v>
      </c>
    </row>
    <row r="28" spans="1:7" s="151" customFormat="1" ht="18.600000000000001" customHeight="1">
      <c r="A28" s="3832" t="s">
        <v>957</v>
      </c>
      <c r="B28" s="3833">
        <f>'Universities + Vocational S'!R56</f>
        <v>0</v>
      </c>
      <c r="C28" s="3834">
        <v>0</v>
      </c>
      <c r="D28" s="3834">
        <v>0</v>
      </c>
      <c r="E28" s="3835">
        <f>'Universities + Vocational S'!P56+'Universities + Vocational S'!Q56</f>
        <v>187</v>
      </c>
      <c r="F28" s="3836">
        <f t="shared" si="0"/>
        <v>187</v>
      </c>
      <c r="G28" s="151">
        <v>392</v>
      </c>
    </row>
    <row r="29" spans="1:7" s="151" customFormat="1" ht="18.600000000000001" customHeight="1" thickBot="1">
      <c r="A29" s="275" t="s">
        <v>958</v>
      </c>
      <c r="B29" s="3841">
        <f>'Universities + Vocational S'!R24</f>
        <v>28</v>
      </c>
      <c r="C29" s="3842">
        <v>0</v>
      </c>
      <c r="D29" s="3842">
        <v>0</v>
      </c>
      <c r="E29" s="3843">
        <f>'Universities + Vocational S'!P24+'Universities + Vocational S'!Q24</f>
        <v>43</v>
      </c>
      <c r="F29" s="3844">
        <f>SUM(B29:E29)</f>
        <v>71</v>
      </c>
    </row>
    <row r="30" spans="1:7">
      <c r="A30" s="273"/>
      <c r="B30" s="274"/>
      <c r="C30" s="274"/>
      <c r="D30" s="274"/>
      <c r="E30" s="274"/>
      <c r="F30" s="2133"/>
    </row>
    <row r="31" spans="1:7">
      <c r="A31" s="267"/>
      <c r="F31" s="2129"/>
    </row>
    <row r="32" spans="1:7" ht="15.75" thickBot="1">
      <c r="A32" s="267" t="s">
        <v>936</v>
      </c>
      <c r="F32" s="2129"/>
    </row>
    <row r="33" spans="1:6" ht="15.75">
      <c r="A33" s="2131" t="s">
        <v>959</v>
      </c>
      <c r="B33" s="1275"/>
      <c r="C33" s="1275"/>
      <c r="D33" s="1275"/>
      <c r="E33" s="1275"/>
      <c r="F33" s="1276"/>
    </row>
    <row r="34" spans="1:6">
      <c r="A34" s="269" t="s">
        <v>878</v>
      </c>
      <c r="B34" s="270"/>
      <c r="C34" s="270"/>
      <c r="D34" s="270"/>
      <c r="E34" s="270"/>
      <c r="F34" s="1277"/>
    </row>
    <row r="35" spans="1:6">
      <c r="A35" s="269" t="s">
        <v>960</v>
      </c>
      <c r="B35" s="270"/>
      <c r="C35" s="270"/>
      <c r="D35" s="270"/>
      <c r="E35" s="270"/>
      <c r="F35" s="1277"/>
    </row>
    <row r="36" spans="1:6">
      <c r="A36" s="4376">
        <v>44561</v>
      </c>
      <c r="B36" s="4377"/>
      <c r="C36" s="4377"/>
      <c r="D36" s="4377"/>
      <c r="E36" s="4377"/>
      <c r="F36" s="4378"/>
    </row>
    <row r="37" spans="1:6" ht="24" thickBot="1">
      <c r="A37" s="267"/>
      <c r="B37" s="546" t="s">
        <v>819</v>
      </c>
      <c r="C37" s="545"/>
      <c r="D37" s="545"/>
      <c r="E37" s="547"/>
      <c r="F37" s="1278" t="s">
        <v>938</v>
      </c>
    </row>
    <row r="38" spans="1:6" ht="78.75" thickTop="1">
      <c r="A38" s="865" t="s">
        <v>906</v>
      </c>
      <c r="B38" s="866" t="s">
        <v>939</v>
      </c>
      <c r="C38" s="271" t="s">
        <v>896</v>
      </c>
      <c r="D38" s="271" t="s">
        <v>897</v>
      </c>
      <c r="E38" s="867" t="s">
        <v>961</v>
      </c>
      <c r="F38" s="868" t="s">
        <v>41</v>
      </c>
    </row>
    <row r="39" spans="1:6">
      <c r="A39" s="3832" t="s">
        <v>941</v>
      </c>
      <c r="B39" s="3833">
        <v>1</v>
      </c>
      <c r="C39" s="3834">
        <v>0</v>
      </c>
      <c r="D39" s="3834">
        <v>0</v>
      </c>
      <c r="E39" s="3835">
        <v>1</v>
      </c>
      <c r="F39" s="3836">
        <v>2</v>
      </c>
    </row>
    <row r="40" spans="1:6">
      <c r="A40" s="3832" t="s">
        <v>942</v>
      </c>
      <c r="B40" s="3833">
        <v>0</v>
      </c>
      <c r="C40" s="3834">
        <v>0</v>
      </c>
      <c r="D40" s="3834">
        <v>0</v>
      </c>
      <c r="E40" s="3835">
        <v>0</v>
      </c>
      <c r="F40" s="3836">
        <v>0</v>
      </c>
    </row>
    <row r="41" spans="1:6">
      <c r="A41" s="3832" t="s">
        <v>943</v>
      </c>
      <c r="B41" s="3833">
        <v>1</v>
      </c>
      <c r="C41" s="3834">
        <v>0</v>
      </c>
      <c r="D41" s="3834">
        <v>0</v>
      </c>
      <c r="E41" s="3835">
        <v>1</v>
      </c>
      <c r="F41" s="3836">
        <v>2</v>
      </c>
    </row>
    <row r="42" spans="1:6">
      <c r="A42" s="3832" t="s">
        <v>944</v>
      </c>
      <c r="B42" s="3833">
        <v>1</v>
      </c>
      <c r="C42" s="3834">
        <v>0</v>
      </c>
      <c r="D42" s="3834">
        <v>0</v>
      </c>
      <c r="E42" s="3835">
        <v>1</v>
      </c>
      <c r="F42" s="3836">
        <v>2</v>
      </c>
    </row>
    <row r="43" spans="1:6">
      <c r="A43" s="3832" t="s">
        <v>913</v>
      </c>
      <c r="B43" s="3833">
        <v>2</v>
      </c>
      <c r="C43" s="3834">
        <v>0</v>
      </c>
      <c r="D43" s="3834">
        <v>0</v>
      </c>
      <c r="E43" s="3835">
        <v>17</v>
      </c>
      <c r="F43" s="3836">
        <v>19</v>
      </c>
    </row>
    <row r="44" spans="1:6">
      <c r="A44" s="3832" t="s">
        <v>914</v>
      </c>
      <c r="B44" s="3833">
        <v>2</v>
      </c>
      <c r="C44" s="3834">
        <v>0</v>
      </c>
      <c r="D44" s="3834">
        <v>0</v>
      </c>
      <c r="E44" s="3835">
        <v>17</v>
      </c>
      <c r="F44" s="3836">
        <v>19</v>
      </c>
    </row>
    <row r="45" spans="1:6">
      <c r="A45" s="3832" t="s">
        <v>915</v>
      </c>
      <c r="B45" s="3833">
        <v>0</v>
      </c>
      <c r="C45" s="3834">
        <v>0</v>
      </c>
      <c r="D45" s="3834">
        <v>0</v>
      </c>
      <c r="E45" s="3835">
        <v>0</v>
      </c>
      <c r="F45" s="3836">
        <v>0</v>
      </c>
    </row>
    <row r="46" spans="1:6">
      <c r="A46" s="3832" t="s">
        <v>945</v>
      </c>
      <c r="B46" s="3833">
        <v>0</v>
      </c>
      <c r="C46" s="3834">
        <v>0</v>
      </c>
      <c r="D46" s="3834">
        <v>0</v>
      </c>
      <c r="E46" s="3835">
        <v>5</v>
      </c>
      <c r="F46" s="3836">
        <v>5</v>
      </c>
    </row>
    <row r="47" spans="1:6">
      <c r="A47" s="3832" t="s">
        <v>946</v>
      </c>
      <c r="B47" s="3833">
        <v>0</v>
      </c>
      <c r="C47" s="3834">
        <v>0</v>
      </c>
      <c r="D47" s="3834">
        <v>0</v>
      </c>
      <c r="E47" s="3835">
        <v>9</v>
      </c>
      <c r="F47" s="3836">
        <v>9</v>
      </c>
    </row>
    <row r="48" spans="1:6">
      <c r="A48" s="3832" t="s">
        <v>947</v>
      </c>
      <c r="B48" s="3833">
        <v>0</v>
      </c>
      <c r="C48" s="3834">
        <v>0</v>
      </c>
      <c r="D48" s="3834">
        <v>0</v>
      </c>
      <c r="E48" s="3835">
        <v>2</v>
      </c>
      <c r="F48" s="3836">
        <v>2</v>
      </c>
    </row>
    <row r="49" spans="1:6">
      <c r="A49" s="3832" t="s">
        <v>948</v>
      </c>
      <c r="B49" s="3833">
        <v>0</v>
      </c>
      <c r="C49" s="3834">
        <v>0</v>
      </c>
      <c r="D49" s="3834">
        <v>0</v>
      </c>
      <c r="E49" s="3835">
        <v>3</v>
      </c>
      <c r="F49" s="3836">
        <v>3</v>
      </c>
    </row>
    <row r="50" spans="1:6">
      <c r="A50" s="3832" t="s">
        <v>949</v>
      </c>
      <c r="B50" s="3833">
        <v>0</v>
      </c>
      <c r="C50" s="3834">
        <v>0</v>
      </c>
      <c r="D50" s="3834">
        <v>0</v>
      </c>
      <c r="E50" s="3835">
        <v>5</v>
      </c>
      <c r="F50" s="3836">
        <v>5</v>
      </c>
    </row>
    <row r="51" spans="1:6">
      <c r="A51" s="3832" t="s">
        <v>950</v>
      </c>
      <c r="B51" s="3833">
        <v>61</v>
      </c>
      <c r="C51" s="3834">
        <v>0</v>
      </c>
      <c r="D51" s="3834">
        <v>0</v>
      </c>
      <c r="E51" s="3835">
        <v>217</v>
      </c>
      <c r="F51" s="3836">
        <v>278</v>
      </c>
    </row>
    <row r="52" spans="1:6">
      <c r="A52" s="3832" t="s">
        <v>951</v>
      </c>
      <c r="B52" s="3833">
        <v>56</v>
      </c>
      <c r="C52" s="3834">
        <v>0</v>
      </c>
      <c r="D52" s="3834">
        <v>0</v>
      </c>
      <c r="E52" s="3835">
        <v>173</v>
      </c>
      <c r="F52" s="3836">
        <v>229</v>
      </c>
    </row>
    <row r="53" spans="1:6">
      <c r="A53" s="3832" t="s">
        <v>923</v>
      </c>
      <c r="B53" s="3833">
        <v>5</v>
      </c>
      <c r="C53" s="3834">
        <v>0</v>
      </c>
      <c r="D53" s="3834">
        <v>0</v>
      </c>
      <c r="E53" s="3835">
        <v>44</v>
      </c>
      <c r="F53" s="3836">
        <v>49</v>
      </c>
    </row>
    <row r="54" spans="1:6">
      <c r="A54" s="3837" t="s">
        <v>924</v>
      </c>
      <c r="B54" s="3838">
        <v>2</v>
      </c>
      <c r="C54" s="3839">
        <v>0</v>
      </c>
      <c r="D54" s="3839">
        <v>0</v>
      </c>
      <c r="E54" s="1279">
        <v>0</v>
      </c>
      <c r="F54" s="3840">
        <v>2</v>
      </c>
    </row>
    <row r="55" spans="1:6">
      <c r="A55" s="3832" t="s">
        <v>952</v>
      </c>
      <c r="B55" s="3833">
        <v>55</v>
      </c>
      <c r="C55" s="3834">
        <v>0</v>
      </c>
      <c r="D55" s="3834">
        <v>0</v>
      </c>
      <c r="E55" s="3835">
        <v>0</v>
      </c>
      <c r="F55" s="3836">
        <v>55</v>
      </c>
    </row>
    <row r="56" spans="1:6">
      <c r="A56" s="3832" t="s">
        <v>953</v>
      </c>
      <c r="B56" s="3833">
        <v>0</v>
      </c>
      <c r="C56" s="3834">
        <v>0</v>
      </c>
      <c r="D56" s="3834">
        <v>0</v>
      </c>
      <c r="E56" s="3835">
        <v>0</v>
      </c>
      <c r="F56" s="3836">
        <v>0</v>
      </c>
    </row>
    <row r="57" spans="1:6">
      <c r="A57" s="3832" t="s">
        <v>954</v>
      </c>
      <c r="B57" s="3833">
        <v>0</v>
      </c>
      <c r="C57" s="3834">
        <v>0</v>
      </c>
      <c r="D57" s="3834">
        <v>0</v>
      </c>
      <c r="E57" s="3835">
        <v>30</v>
      </c>
      <c r="F57" s="3836">
        <v>30</v>
      </c>
    </row>
    <row r="58" spans="1:6">
      <c r="A58" s="3832" t="s">
        <v>955</v>
      </c>
      <c r="B58" s="3833">
        <v>6</v>
      </c>
      <c r="C58" s="3834">
        <v>0</v>
      </c>
      <c r="D58" s="3834">
        <v>0</v>
      </c>
      <c r="E58" s="3835">
        <v>0</v>
      </c>
      <c r="F58" s="3836">
        <v>6</v>
      </c>
    </row>
    <row r="59" spans="1:6">
      <c r="A59" s="3832" t="s">
        <v>956</v>
      </c>
      <c r="B59" s="3833">
        <v>0</v>
      </c>
      <c r="C59" s="3834">
        <v>0</v>
      </c>
      <c r="D59" s="3834">
        <v>0</v>
      </c>
      <c r="E59" s="3835">
        <v>0</v>
      </c>
      <c r="F59" s="3836">
        <v>0</v>
      </c>
    </row>
    <row r="60" spans="1:6">
      <c r="A60" s="3832" t="s">
        <v>957</v>
      </c>
      <c r="B60" s="3833">
        <v>0</v>
      </c>
      <c r="C60" s="3834">
        <v>0</v>
      </c>
      <c r="D60" s="3834">
        <v>0</v>
      </c>
      <c r="E60" s="3835">
        <v>187</v>
      </c>
      <c r="F60" s="3836">
        <v>187</v>
      </c>
    </row>
    <row r="61" spans="1:6" ht="15.75" thickBot="1">
      <c r="A61" s="275" t="s">
        <v>958</v>
      </c>
      <c r="B61" s="3841">
        <v>15</v>
      </c>
      <c r="C61" s="3842">
        <v>0</v>
      </c>
      <c r="D61" s="3842">
        <v>0</v>
      </c>
      <c r="E61" s="3843">
        <v>43</v>
      </c>
      <c r="F61" s="3844">
        <v>58</v>
      </c>
    </row>
  </sheetData>
  <mergeCells count="2">
    <mergeCell ref="A4:F4"/>
    <mergeCell ref="A36:F36"/>
  </mergeCells>
  <printOptions horizontalCentered="1"/>
  <pageMargins left="0.31496062992125984" right="0.31496062992125984" top="0.47244094488188976" bottom="0.39370078740157483" header="0.19685039370078741" footer="0.19685039370078741"/>
  <pageSetup paperSize="8" fitToHeight="0" orientation="landscape" r:id="rId1"/>
  <headerFooter>
    <oddHeader>&amp;L&amp;6&amp;A&amp;R&amp;6Page &amp;P of &amp;N</oddHeader>
  </headerFooter>
  <rowBreaks count="1" manualBreakCount="1">
    <brk id="31" max="5" man="1"/>
  </rowBreaks>
  <extLst>
    <ext xmlns:mx="http://schemas.microsoft.com/office/mac/excel/2008/main" uri="{64002731-A6B0-56B0-2670-7721B7C09600}">
      <mx:PLV Mode="0" OnePage="0" WScale="0"/>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FF00"/>
  </sheetPr>
  <dimension ref="A1:N53"/>
  <sheetViews>
    <sheetView view="pageBreakPreview" topLeftCell="A2" zoomScaleSheetLayoutView="100" workbookViewId="0">
      <selection activeCell="A15" sqref="A15:XFD15"/>
    </sheetView>
  </sheetViews>
  <sheetFormatPr defaultColWidth="9.140625" defaultRowHeight="15"/>
  <cols>
    <col min="1" max="1" width="63" style="143" customWidth="1"/>
    <col min="2" max="3" width="17.42578125" style="143" customWidth="1"/>
    <col min="4" max="4" width="17.42578125" style="146" customWidth="1"/>
    <col min="5" max="6" width="17.42578125" style="143" customWidth="1"/>
    <col min="7" max="10" width="7.42578125" style="91" customWidth="1"/>
    <col min="11" max="12" width="13.42578125" style="91" customWidth="1"/>
    <col min="13" max="14" width="4.42578125" style="91" customWidth="1"/>
    <col min="15" max="16384" width="9.140625" style="143"/>
  </cols>
  <sheetData>
    <row r="1" spans="1:10" ht="16.5" thickBot="1">
      <c r="A1" s="2134" t="s">
        <v>0</v>
      </c>
      <c r="B1" s="2135"/>
      <c r="C1" s="2135"/>
      <c r="D1" s="2136"/>
      <c r="E1" s="2135"/>
      <c r="F1" s="2137"/>
    </row>
    <row r="2" spans="1:10" s="1281" customFormat="1" ht="31.5">
      <c r="A2" s="1282" t="s">
        <v>878</v>
      </c>
      <c r="B2" s="1283"/>
      <c r="C2" s="1283"/>
      <c r="D2" s="1284"/>
      <c r="E2" s="1283"/>
      <c r="F2" s="1285"/>
      <c r="G2" s="1280"/>
      <c r="H2" s="1280"/>
      <c r="I2" s="1280"/>
      <c r="J2" s="1280"/>
    </row>
    <row r="3" spans="1:10">
      <c r="A3" s="276" t="s">
        <v>962</v>
      </c>
      <c r="B3" s="277"/>
      <c r="C3" s="277"/>
      <c r="D3" s="278"/>
      <c r="E3" s="277"/>
      <c r="F3" s="1286"/>
    </row>
    <row r="4" spans="1:10">
      <c r="A4" s="267"/>
      <c r="B4" s="869">
        <v>44926</v>
      </c>
      <c r="D4" s="278"/>
      <c r="E4" s="277"/>
      <c r="F4" s="1286"/>
    </row>
    <row r="5" spans="1:10" s="282" customFormat="1" ht="19.5" thickBot="1">
      <c r="A5" s="279" t="s">
        <v>963</v>
      </c>
      <c r="B5" s="280"/>
      <c r="C5" s="280"/>
      <c r="D5" s="280"/>
      <c r="E5" s="280"/>
      <c r="F5" s="1287"/>
      <c r="G5" s="281"/>
      <c r="H5" s="281"/>
      <c r="I5" s="281"/>
      <c r="J5" s="281"/>
    </row>
    <row r="6" spans="1:10" ht="66.75" thickTop="1" thickBot="1">
      <c r="A6" s="283" t="s">
        <v>906</v>
      </c>
      <c r="B6" s="293" t="s">
        <v>895</v>
      </c>
      <c r="C6" s="294" t="s">
        <v>896</v>
      </c>
      <c r="D6" s="284" t="s">
        <v>897</v>
      </c>
      <c r="E6" s="955" t="s">
        <v>898</v>
      </c>
      <c r="F6" s="870" t="s">
        <v>41</v>
      </c>
    </row>
    <row r="7" spans="1:10" s="285" customFormat="1" ht="19.350000000000001" customHeight="1" thickTop="1">
      <c r="A7" s="2311" t="s">
        <v>941</v>
      </c>
      <c r="B7" s="3845">
        <f>'General AUC always'!D81</f>
        <v>30</v>
      </c>
      <c r="C7" s="3846">
        <f>'General NZPUC'!E43</f>
        <v>5</v>
      </c>
      <c r="D7" s="3847">
        <f>'General PNGUM'!C210</f>
        <v>16</v>
      </c>
      <c r="E7" s="1288">
        <f>'General TPUM'!E190</f>
        <v>38</v>
      </c>
      <c r="F7" s="3848">
        <f>SUM(B7:E7)</f>
        <v>89</v>
      </c>
      <c r="G7" s="111"/>
      <c r="H7" s="111"/>
      <c r="I7" s="111"/>
      <c r="J7" s="111"/>
    </row>
    <row r="8" spans="1:10" s="285" customFormat="1" ht="19.350000000000001" customHeight="1">
      <c r="A8" s="3849" t="s">
        <v>942</v>
      </c>
      <c r="B8" s="3850">
        <f>'General AUC always'!N81</f>
        <v>0</v>
      </c>
      <c r="C8" s="3851">
        <f>'General NZPUC'!O43</f>
        <v>0</v>
      </c>
      <c r="D8" s="3852">
        <f>'General PNGUM'!M210</f>
        <v>0</v>
      </c>
      <c r="E8" s="3853">
        <f>'General TPUM'!O190</f>
        <v>0</v>
      </c>
      <c r="F8" s="3854">
        <f t="shared" ref="F8:F26" si="0">SUM(B8:E8)</f>
        <v>0</v>
      </c>
      <c r="G8" s="111"/>
      <c r="H8" s="111"/>
      <c r="I8" s="111"/>
      <c r="J8" s="111"/>
    </row>
    <row r="9" spans="1:10" s="285" customFormat="1" ht="19.350000000000001" customHeight="1">
      <c r="A9" s="3849" t="s">
        <v>943</v>
      </c>
      <c r="B9" s="3850">
        <f>'General AUC always'!P81</f>
        <v>30</v>
      </c>
      <c r="C9" s="3851">
        <f>'General NZPUC'!Q43</f>
        <v>5</v>
      </c>
      <c r="D9" s="3852">
        <f>'General PNGUM'!O210</f>
        <v>16</v>
      </c>
      <c r="E9" s="3853">
        <f>'General TPUM'!Q190</f>
        <v>38</v>
      </c>
      <c r="F9" s="3854">
        <f t="shared" si="0"/>
        <v>89</v>
      </c>
      <c r="G9" s="111"/>
      <c r="H9" s="111"/>
      <c r="I9" s="111"/>
      <c r="J9" s="111"/>
    </row>
    <row r="10" spans="1:10" s="285" customFormat="1" ht="19.350000000000001" customHeight="1">
      <c r="A10" s="3849" t="s">
        <v>944</v>
      </c>
      <c r="B10" s="3850">
        <f>'General AUC always'!D81</f>
        <v>30</v>
      </c>
      <c r="C10" s="3851">
        <f>'General NZPUC'!E43</f>
        <v>5</v>
      </c>
      <c r="D10" s="3852">
        <f>'General PNGUM'!C210</f>
        <v>16</v>
      </c>
      <c r="E10" s="3853">
        <f>'General TPUM'!E190</f>
        <v>38</v>
      </c>
      <c r="F10" s="3854">
        <f t="shared" si="0"/>
        <v>89</v>
      </c>
      <c r="G10" s="111"/>
      <c r="H10" s="111"/>
      <c r="I10" s="111"/>
      <c r="J10" s="111"/>
    </row>
    <row r="11" spans="1:10" s="285" customFormat="1" ht="19.350000000000001" customHeight="1">
      <c r="A11" s="3849" t="s">
        <v>964</v>
      </c>
      <c r="B11" s="3850">
        <f>'General AUC always'!F81</f>
        <v>1</v>
      </c>
      <c r="C11" s="3851">
        <f>'General NZPUC'!G43</f>
        <v>1</v>
      </c>
      <c r="D11" s="3852">
        <f>'General PNGUM'!E210</f>
        <v>9</v>
      </c>
      <c r="E11" s="3853">
        <f>'General TPUM'!G190</f>
        <v>16</v>
      </c>
      <c r="F11" s="3854">
        <f t="shared" si="0"/>
        <v>27</v>
      </c>
      <c r="G11" s="111"/>
      <c r="H11" s="111"/>
      <c r="I11" s="111"/>
      <c r="J11" s="111"/>
    </row>
    <row r="12" spans="1:10" s="285" customFormat="1" ht="19.350000000000001" customHeight="1">
      <c r="A12" s="3849" t="s">
        <v>965</v>
      </c>
      <c r="B12" s="3850">
        <f>'General AUC always'!J81</f>
        <v>30</v>
      </c>
      <c r="C12" s="3851">
        <f>'General NZPUC'!K43</f>
        <v>5</v>
      </c>
      <c r="D12" s="3852">
        <f>'General PNGUM'!I210</f>
        <v>6</v>
      </c>
      <c r="E12" s="3853">
        <f>'General TPUM'!K190</f>
        <v>6</v>
      </c>
      <c r="F12" s="3854">
        <f t="shared" si="0"/>
        <v>47</v>
      </c>
      <c r="G12" s="111"/>
      <c r="H12" s="111"/>
      <c r="I12" s="111"/>
      <c r="J12" s="111"/>
    </row>
    <row r="13" spans="1:10" s="285" customFormat="1" ht="19.350000000000001" customHeight="1">
      <c r="A13" s="3849" t="s">
        <v>966</v>
      </c>
      <c r="B13" s="3855">
        <f>'Staff AUC'!D80</f>
        <v>640</v>
      </c>
      <c r="C13" s="3851">
        <f>'Staff NZPUC'!C43</f>
        <v>77</v>
      </c>
      <c r="D13" s="3852">
        <f>'Staff PNGUM'!C210</f>
        <v>270</v>
      </c>
      <c r="E13" s="3853">
        <f>'Staff TPUM'!C188</f>
        <v>478</v>
      </c>
      <c r="F13" s="3854">
        <f t="shared" si="0"/>
        <v>1465</v>
      </c>
      <c r="G13" s="111"/>
      <c r="H13" s="111"/>
      <c r="I13" s="111"/>
      <c r="J13" s="111"/>
    </row>
    <row r="14" spans="1:10" s="285" customFormat="1" ht="19.350000000000001" customHeight="1">
      <c r="A14" s="3849" t="s">
        <v>967</v>
      </c>
      <c r="B14" s="3855">
        <f>'Staff AUC'!M80</f>
        <v>485</v>
      </c>
      <c r="C14" s="3856">
        <f>'Staff NZPUC'!I43</f>
        <v>43</v>
      </c>
      <c r="D14" s="3857">
        <f>'Staff PNGUM'!I210</f>
        <v>202</v>
      </c>
      <c r="E14" s="3858">
        <f>'Staff TPUM'!I188</f>
        <v>453</v>
      </c>
      <c r="F14" s="3854">
        <f t="shared" si="0"/>
        <v>1183</v>
      </c>
      <c r="G14" s="111"/>
      <c r="H14" s="111"/>
      <c r="I14" s="111"/>
      <c r="J14" s="111"/>
    </row>
    <row r="15" spans="1:10" s="285" customFormat="1" ht="19.350000000000001" customHeight="1">
      <c r="A15" s="3849" t="s">
        <v>968</v>
      </c>
      <c r="B15" s="3855">
        <f>'Staff AUC'!N80</f>
        <v>155</v>
      </c>
      <c r="C15" s="3856">
        <f>'Staff NZPUC'!J43</f>
        <v>34</v>
      </c>
      <c r="D15" s="3857">
        <f>'Staff PNGUM'!J210</f>
        <v>68</v>
      </c>
      <c r="E15" s="3858">
        <f>'Staff TPUM'!J188</f>
        <v>25</v>
      </c>
      <c r="F15" s="3854">
        <f t="shared" si="0"/>
        <v>282</v>
      </c>
      <c r="G15" s="111"/>
      <c r="H15" s="111"/>
      <c r="I15" s="111"/>
      <c r="J15" s="111"/>
    </row>
    <row r="16" spans="1:10" s="285" customFormat="1" ht="19.350000000000001" customHeight="1">
      <c r="A16" s="3849" t="s">
        <v>945</v>
      </c>
      <c r="B16" s="3850">
        <f>'Staff AUC'!P80</f>
        <v>0</v>
      </c>
      <c r="C16" s="3851">
        <f>'Staff NZPUC'!L43</f>
        <v>14</v>
      </c>
      <c r="D16" s="3852">
        <f>'Staff PNGUM'!L210</f>
        <v>62</v>
      </c>
      <c r="E16" s="3858">
        <f>'Staff TPUM'!L188</f>
        <v>137</v>
      </c>
      <c r="F16" s="3854">
        <f t="shared" si="0"/>
        <v>213</v>
      </c>
      <c r="G16" s="111"/>
      <c r="H16" s="111"/>
      <c r="I16" s="111"/>
      <c r="J16" s="111"/>
    </row>
    <row r="17" spans="1:10" s="285" customFormat="1" ht="19.350000000000001" customHeight="1">
      <c r="A17" s="3849" t="s">
        <v>969</v>
      </c>
      <c r="B17" s="3850">
        <f>'Staff AUC'!V80</f>
        <v>640</v>
      </c>
      <c r="C17" s="3851">
        <f>'Staff NZPUC'!R43</f>
        <v>77</v>
      </c>
      <c r="D17" s="3852">
        <f>'Staff PNGUM'!R210</f>
        <v>158</v>
      </c>
      <c r="E17" s="3858">
        <f>'Staff TPUM'!R188</f>
        <v>344</v>
      </c>
      <c r="F17" s="3854">
        <f t="shared" si="0"/>
        <v>1219</v>
      </c>
      <c r="G17" s="111"/>
      <c r="H17" s="111"/>
      <c r="I17" s="111"/>
      <c r="J17" s="111"/>
    </row>
    <row r="18" spans="1:10" s="285" customFormat="1" ht="19.350000000000001" customHeight="1">
      <c r="A18" s="3849" t="s">
        <v>970</v>
      </c>
      <c r="B18" s="3850">
        <f>'Staff AUC'!T80</f>
        <v>619</v>
      </c>
      <c r="C18" s="3851">
        <f>'Staff NZPUC'!P43</f>
        <v>58</v>
      </c>
      <c r="D18" s="3852">
        <f>'Staff PNGUM'!P210</f>
        <v>130</v>
      </c>
      <c r="E18" s="3858">
        <f>'Staff TPUM'!P188</f>
        <v>405</v>
      </c>
      <c r="F18" s="3854">
        <f t="shared" si="0"/>
        <v>1212</v>
      </c>
      <c r="G18" s="111"/>
      <c r="H18" s="111"/>
      <c r="I18" s="111"/>
      <c r="J18" s="111"/>
    </row>
    <row r="19" spans="1:10" s="285" customFormat="1" ht="19.350000000000001" customHeight="1">
      <c r="A19" s="3849" t="s">
        <v>948</v>
      </c>
      <c r="B19" s="3850">
        <f>'Staff AUC'!R80</f>
        <v>640</v>
      </c>
      <c r="C19" s="3851">
        <f>'Staff NZPUC'!N43</f>
        <v>55</v>
      </c>
      <c r="D19" s="3852">
        <f>'Staff PNGUM'!N210</f>
        <v>183</v>
      </c>
      <c r="E19" s="3858">
        <f>'Staff TPUM'!N188</f>
        <v>218</v>
      </c>
      <c r="F19" s="3854">
        <f t="shared" si="0"/>
        <v>1096</v>
      </c>
      <c r="G19" s="111"/>
      <c r="H19" s="111"/>
      <c r="I19" s="111"/>
      <c r="J19" s="111"/>
    </row>
    <row r="20" spans="1:10" s="285" customFormat="1" ht="19.350000000000001" customHeight="1">
      <c r="A20" s="3849" t="s">
        <v>949</v>
      </c>
      <c r="B20" s="3850">
        <f>'Staff AUC'!H80</f>
        <v>65</v>
      </c>
      <c r="C20" s="3851">
        <f>'Staff NZPUC'!F43</f>
        <v>27</v>
      </c>
      <c r="D20" s="3852">
        <f>'Staff PNGUM'!F210</f>
        <v>39</v>
      </c>
      <c r="E20" s="3858">
        <f>'Staff TPUM'!F188</f>
        <v>84</v>
      </c>
      <c r="F20" s="3854">
        <f t="shared" si="0"/>
        <v>215</v>
      </c>
      <c r="G20" s="111"/>
      <c r="H20" s="111"/>
      <c r="I20" s="111"/>
      <c r="J20" s="111"/>
    </row>
    <row r="21" spans="1:10" s="285" customFormat="1" ht="19.350000000000001" customHeight="1">
      <c r="A21" s="3849" t="s">
        <v>919</v>
      </c>
      <c r="B21" s="3850">
        <f>'Enrolments + Baptisms AUC'!W81</f>
        <v>7027</v>
      </c>
      <c r="C21" s="3851">
        <f>'Enrollments + Baptisms NZPUC'!U44</f>
        <v>802</v>
      </c>
      <c r="D21" s="3852">
        <f>'Enrolments + Baptisms PNGUM'!V214</f>
        <v>6892</v>
      </c>
      <c r="E21" s="3858">
        <f>'Enrolments + Baptisms TPUM'!V192</f>
        <v>7892</v>
      </c>
      <c r="F21" s="3854">
        <f>SUM(B21:E21)</f>
        <v>22613</v>
      </c>
      <c r="G21" s="111" t="s">
        <v>971</v>
      </c>
      <c r="H21" s="111"/>
      <c r="I21" s="111"/>
      <c r="J21" s="111"/>
    </row>
    <row r="22" spans="1:10" s="285" customFormat="1" ht="19.350000000000001" customHeight="1">
      <c r="A22" s="3849" t="s">
        <v>921</v>
      </c>
      <c r="B22" s="3850">
        <f>'Enrolments + Baptisms AUC'!V80</f>
        <v>1816</v>
      </c>
      <c r="C22" s="3851">
        <f>'Enrollments + Baptisms NZPUC'!T43</f>
        <v>384</v>
      </c>
      <c r="D22" s="3852">
        <f>'Enrolments + Baptisms PNGUM'!U213</f>
        <v>4111</v>
      </c>
      <c r="E22" s="3858">
        <f>'Enrolments + Baptisms TPUM'!U191</f>
        <v>5630</v>
      </c>
      <c r="F22" s="3854">
        <f t="shared" si="0"/>
        <v>11941</v>
      </c>
      <c r="G22" s="1718">
        <f>B22+B23</f>
        <v>7027</v>
      </c>
      <c r="H22" s="107">
        <f>C22+C23</f>
        <v>802</v>
      </c>
      <c r="I22" s="107">
        <f>D22+D23</f>
        <v>6892</v>
      </c>
      <c r="J22" s="107">
        <f>E22+E23</f>
        <v>7892</v>
      </c>
    </row>
    <row r="23" spans="1:10" s="285" customFormat="1" ht="19.350000000000001" customHeight="1">
      <c r="A23" s="3849" t="s">
        <v>923</v>
      </c>
      <c r="B23" s="3850">
        <f>'Enrolments + Baptisms AUC'!W80</f>
        <v>5211</v>
      </c>
      <c r="C23" s="3851">
        <f>'Enrollments + Baptisms NZPUC'!U43</f>
        <v>418</v>
      </c>
      <c r="D23" s="3852">
        <f>'Enrolments + Baptisms PNGUM'!V213</f>
        <v>2781</v>
      </c>
      <c r="E23" s="3858">
        <f>'Enrolments + Baptisms TPUM'!V191</f>
        <v>2262</v>
      </c>
      <c r="F23" s="3854">
        <f t="shared" si="0"/>
        <v>10672</v>
      </c>
      <c r="G23" s="111"/>
      <c r="H23" s="111"/>
      <c r="I23" s="111"/>
      <c r="J23" s="111"/>
    </row>
    <row r="24" spans="1:10" s="285" customFormat="1" ht="19.350000000000001" customHeight="1">
      <c r="A24" s="3849" t="s">
        <v>924</v>
      </c>
      <c r="B24" s="3850">
        <f>'Enrolments + Baptisms AUC'!Z80</f>
        <v>142</v>
      </c>
      <c r="C24" s="3851">
        <f>'Enrollments + Baptisms NZPUC'!X43</f>
        <v>8</v>
      </c>
      <c r="D24" s="3852">
        <f>'Enrolments + Baptisms PNGUM'!Y213</f>
        <v>236</v>
      </c>
      <c r="E24" s="3858">
        <f>'Enrolments + Baptisms TPUM'!Y191</f>
        <v>234</v>
      </c>
      <c r="F24" s="3854">
        <f t="shared" si="0"/>
        <v>620</v>
      </c>
      <c r="G24" s="111"/>
      <c r="H24" s="111"/>
      <c r="I24" s="111"/>
      <c r="J24" s="111"/>
    </row>
    <row r="25" spans="1:10" s="285" customFormat="1" ht="19.350000000000001" customHeight="1">
      <c r="A25" s="3849" t="s">
        <v>972</v>
      </c>
      <c r="B25" s="3850">
        <f>'Enrolments + Baptisms AUC'!AK80</f>
        <v>790</v>
      </c>
      <c r="C25" s="3851">
        <f>'Enrollments + Baptisms NZPUC'!AI43</f>
        <v>135</v>
      </c>
      <c r="D25" s="3852">
        <f>'Enrolments + Baptisms PNGUM'!AJ213</f>
        <v>1971</v>
      </c>
      <c r="E25" s="3858">
        <f>'Enrolments + Baptisms TPUM'!AK191</f>
        <v>1283</v>
      </c>
      <c r="F25" s="3854">
        <f t="shared" si="0"/>
        <v>4179</v>
      </c>
      <c r="G25" s="111"/>
      <c r="H25" s="111"/>
      <c r="I25" s="111"/>
      <c r="J25" s="111"/>
    </row>
    <row r="26" spans="1:10" s="285" customFormat="1" ht="19.350000000000001" customHeight="1" thickBot="1">
      <c r="A26" s="3859" t="s">
        <v>973</v>
      </c>
      <c r="B26" s="3860">
        <v>0</v>
      </c>
      <c r="C26" s="3861">
        <v>0</v>
      </c>
      <c r="D26" s="3862">
        <v>0</v>
      </c>
      <c r="E26" s="3863">
        <v>0</v>
      </c>
      <c r="F26" s="3864">
        <f t="shared" si="0"/>
        <v>0</v>
      </c>
      <c r="G26" s="111"/>
      <c r="H26" s="111"/>
      <c r="I26" s="111"/>
      <c r="J26" s="111"/>
    </row>
    <row r="27" spans="1:10">
      <c r="A27" s="286"/>
      <c r="B27" s="287"/>
      <c r="C27" s="287"/>
      <c r="D27" s="288"/>
      <c r="E27" s="287"/>
      <c r="F27" s="287"/>
    </row>
    <row r="28" spans="1:10" s="290" customFormat="1">
      <c r="A28" s="289" t="s">
        <v>936</v>
      </c>
      <c r="D28" s="291"/>
      <c r="G28" s="292"/>
      <c r="H28" s="292"/>
      <c r="I28" s="292"/>
      <c r="J28" s="292"/>
    </row>
    <row r="29" spans="1:10">
      <c r="A29" s="276" t="s">
        <v>878</v>
      </c>
      <c r="B29" s="277"/>
      <c r="C29" s="277"/>
      <c r="D29" s="278"/>
      <c r="E29" s="277"/>
      <c r="F29" s="1286"/>
    </row>
    <row r="30" spans="1:10">
      <c r="A30" s="276" t="s">
        <v>962</v>
      </c>
      <c r="B30" s="277"/>
      <c r="C30" s="277"/>
      <c r="D30" s="278"/>
      <c r="E30" s="277"/>
      <c r="F30" s="1286"/>
    </row>
    <row r="31" spans="1:10">
      <c r="A31" s="267"/>
      <c r="B31" s="869">
        <v>44561</v>
      </c>
      <c r="D31" s="278"/>
      <c r="E31" s="277"/>
      <c r="F31" s="1286"/>
    </row>
    <row r="32" spans="1:10" ht="18.75" thickBot="1">
      <c r="A32" s="279" t="s">
        <v>963</v>
      </c>
      <c r="B32" s="280"/>
      <c r="C32" s="280"/>
      <c r="D32" s="280"/>
      <c r="E32" s="280"/>
      <c r="F32" s="1287"/>
    </row>
    <row r="33" spans="1:10" s="282" customFormat="1" ht="66.75" thickTop="1" thickBot="1">
      <c r="A33" s="283" t="s">
        <v>906</v>
      </c>
      <c r="B33" s="293" t="s">
        <v>895</v>
      </c>
      <c r="C33" s="294" t="s">
        <v>896</v>
      </c>
      <c r="D33" s="284" t="s">
        <v>897</v>
      </c>
      <c r="E33" s="955" t="s">
        <v>898</v>
      </c>
      <c r="F33" s="870" t="s">
        <v>41</v>
      </c>
      <c r="G33" s="281"/>
      <c r="H33" s="281"/>
      <c r="I33" s="281"/>
      <c r="J33" s="281"/>
    </row>
    <row r="34" spans="1:10" ht="15.75" thickTop="1">
      <c r="A34" s="2311" t="s">
        <v>941</v>
      </c>
      <c r="B34" s="3845">
        <v>30</v>
      </c>
      <c r="C34" s="3846">
        <v>5</v>
      </c>
      <c r="D34" s="3847">
        <v>13</v>
      </c>
      <c r="E34" s="1288">
        <v>39</v>
      </c>
      <c r="F34" s="3848">
        <v>87</v>
      </c>
    </row>
    <row r="35" spans="1:10" s="285" customFormat="1">
      <c r="A35" s="3849" t="s">
        <v>942</v>
      </c>
      <c r="B35" s="3850">
        <v>0</v>
      </c>
      <c r="C35" s="3851">
        <v>0</v>
      </c>
      <c r="D35" s="3852">
        <v>0</v>
      </c>
      <c r="E35" s="3853">
        <v>0</v>
      </c>
      <c r="F35" s="3854">
        <v>0</v>
      </c>
      <c r="G35" s="111"/>
      <c r="H35" s="111"/>
      <c r="I35" s="111"/>
      <c r="J35" s="111"/>
    </row>
    <row r="36" spans="1:10" s="285" customFormat="1">
      <c r="A36" s="3849" t="s">
        <v>943</v>
      </c>
      <c r="B36" s="3850">
        <v>30</v>
      </c>
      <c r="C36" s="3851">
        <v>5</v>
      </c>
      <c r="D36" s="3852">
        <v>12</v>
      </c>
      <c r="E36" s="3853">
        <v>39</v>
      </c>
      <c r="F36" s="3854">
        <v>86</v>
      </c>
      <c r="G36" s="111"/>
      <c r="H36" s="111"/>
      <c r="I36" s="111"/>
      <c r="J36" s="111"/>
    </row>
    <row r="37" spans="1:10" s="285" customFormat="1">
      <c r="A37" s="3849" t="s">
        <v>944</v>
      </c>
      <c r="B37" s="3850">
        <v>30</v>
      </c>
      <c r="C37" s="3851">
        <v>5</v>
      </c>
      <c r="D37" s="3852">
        <v>13</v>
      </c>
      <c r="E37" s="3853">
        <v>39</v>
      </c>
      <c r="F37" s="3854">
        <v>87</v>
      </c>
      <c r="G37" s="111"/>
      <c r="H37" s="111"/>
      <c r="I37" s="111"/>
      <c r="J37" s="111"/>
    </row>
    <row r="38" spans="1:10" s="285" customFormat="1">
      <c r="A38" s="3849" t="s">
        <v>964</v>
      </c>
      <c r="B38" s="3850">
        <v>1</v>
      </c>
      <c r="C38" s="3851">
        <v>1</v>
      </c>
      <c r="D38" s="3852">
        <v>9</v>
      </c>
      <c r="E38" s="3853">
        <v>16</v>
      </c>
      <c r="F38" s="3854">
        <v>27</v>
      </c>
      <c r="G38" s="111"/>
      <c r="H38" s="111"/>
      <c r="I38" s="111"/>
      <c r="J38" s="111"/>
    </row>
    <row r="39" spans="1:10" s="285" customFormat="1">
      <c r="A39" s="3849" t="s">
        <v>965</v>
      </c>
      <c r="B39" s="3850">
        <v>30</v>
      </c>
      <c r="C39" s="3851">
        <v>5</v>
      </c>
      <c r="D39" s="3852">
        <v>6</v>
      </c>
      <c r="E39" s="3853">
        <v>6</v>
      </c>
      <c r="F39" s="3854">
        <v>47</v>
      </c>
      <c r="G39" s="111"/>
      <c r="H39" s="111"/>
      <c r="I39" s="111"/>
      <c r="J39" s="111"/>
    </row>
    <row r="40" spans="1:10" s="285" customFormat="1">
      <c r="A40" s="3849" t="s">
        <v>966</v>
      </c>
      <c r="B40" s="3855">
        <v>581</v>
      </c>
      <c r="C40" s="3851">
        <v>71</v>
      </c>
      <c r="D40" s="3852">
        <v>212</v>
      </c>
      <c r="E40" s="3853">
        <v>464</v>
      </c>
      <c r="F40" s="3854">
        <v>1328</v>
      </c>
      <c r="G40" s="111"/>
      <c r="H40" s="111"/>
      <c r="I40" s="111"/>
      <c r="J40" s="111"/>
    </row>
    <row r="41" spans="1:10" s="285" customFormat="1">
      <c r="A41" s="3849" t="s">
        <v>967</v>
      </c>
      <c r="B41" s="3855">
        <v>479</v>
      </c>
      <c r="C41" s="3856">
        <v>45</v>
      </c>
      <c r="D41" s="3857">
        <v>203</v>
      </c>
      <c r="E41" s="3858">
        <v>437</v>
      </c>
      <c r="F41" s="3854">
        <v>1164</v>
      </c>
      <c r="G41" s="111"/>
      <c r="H41" s="111"/>
      <c r="I41" s="111"/>
      <c r="J41" s="111"/>
    </row>
    <row r="42" spans="1:10" s="285" customFormat="1">
      <c r="A42" s="3849" t="s">
        <v>968</v>
      </c>
      <c r="B42" s="3855">
        <v>102</v>
      </c>
      <c r="C42" s="3856">
        <v>26</v>
      </c>
      <c r="D42" s="3857">
        <v>9</v>
      </c>
      <c r="E42" s="3858">
        <v>27</v>
      </c>
      <c r="F42" s="3854">
        <v>164</v>
      </c>
      <c r="G42" s="111"/>
      <c r="H42" s="111"/>
      <c r="I42" s="111"/>
      <c r="J42" s="111"/>
    </row>
    <row r="43" spans="1:10" s="285" customFormat="1">
      <c r="A43" s="3849" t="s">
        <v>945</v>
      </c>
      <c r="B43" s="3850">
        <v>0</v>
      </c>
      <c r="C43" s="3851">
        <v>13</v>
      </c>
      <c r="D43" s="3852">
        <v>85</v>
      </c>
      <c r="E43" s="3858">
        <v>126</v>
      </c>
      <c r="F43" s="3854">
        <v>224</v>
      </c>
      <c r="G43" s="111"/>
      <c r="H43" s="111"/>
      <c r="I43" s="111"/>
      <c r="J43" s="111"/>
    </row>
    <row r="44" spans="1:10" s="285" customFormat="1">
      <c r="A44" s="3849" t="s">
        <v>969</v>
      </c>
      <c r="B44" s="3850">
        <v>578</v>
      </c>
      <c r="C44" s="3851">
        <v>72</v>
      </c>
      <c r="D44" s="3852">
        <v>162</v>
      </c>
      <c r="E44" s="3858">
        <v>390</v>
      </c>
      <c r="F44" s="3854">
        <v>1202</v>
      </c>
      <c r="G44" s="111"/>
      <c r="H44" s="111"/>
      <c r="I44" s="111"/>
      <c r="J44" s="111"/>
    </row>
    <row r="45" spans="1:10" s="285" customFormat="1">
      <c r="A45" s="3849" t="s">
        <v>970</v>
      </c>
      <c r="B45" s="3850">
        <v>0</v>
      </c>
      <c r="C45" s="3851">
        <v>72</v>
      </c>
      <c r="D45" s="3852">
        <v>134</v>
      </c>
      <c r="E45" s="3858">
        <v>370</v>
      </c>
      <c r="F45" s="3854">
        <v>576</v>
      </c>
      <c r="G45" s="111"/>
      <c r="H45" s="111"/>
      <c r="I45" s="111"/>
      <c r="J45" s="111"/>
    </row>
    <row r="46" spans="1:10" s="285" customFormat="1">
      <c r="A46" s="3849" t="s">
        <v>948</v>
      </c>
      <c r="B46" s="3850">
        <v>578</v>
      </c>
      <c r="C46" s="3851">
        <v>72</v>
      </c>
      <c r="D46" s="3852">
        <v>117</v>
      </c>
      <c r="E46" s="3858">
        <v>170</v>
      </c>
      <c r="F46" s="3854">
        <v>937</v>
      </c>
      <c r="G46" s="111"/>
      <c r="H46" s="111"/>
      <c r="I46" s="111"/>
      <c r="J46" s="111"/>
    </row>
    <row r="47" spans="1:10" s="285" customFormat="1">
      <c r="A47" s="3849" t="s">
        <v>949</v>
      </c>
      <c r="B47" s="3850">
        <v>56</v>
      </c>
      <c r="C47" s="3851">
        <v>36</v>
      </c>
      <c r="D47" s="3852">
        <v>39</v>
      </c>
      <c r="E47" s="3858">
        <v>90</v>
      </c>
      <c r="F47" s="3854">
        <v>221</v>
      </c>
      <c r="G47" s="111"/>
      <c r="H47" s="111"/>
      <c r="I47" s="111"/>
      <c r="J47" s="111"/>
    </row>
    <row r="48" spans="1:10" s="285" customFormat="1">
      <c r="A48" s="3849" t="s">
        <v>919</v>
      </c>
      <c r="B48" s="3850">
        <v>6852</v>
      </c>
      <c r="C48" s="3851">
        <v>779</v>
      </c>
      <c r="D48" s="3852">
        <v>6000</v>
      </c>
      <c r="E48" s="3858">
        <v>7432</v>
      </c>
      <c r="F48" s="3854">
        <v>21063</v>
      </c>
      <c r="G48" s="111" t="s">
        <v>971</v>
      </c>
      <c r="H48" s="111"/>
      <c r="I48" s="111"/>
      <c r="J48" s="111"/>
    </row>
    <row r="49" spans="1:10" s="285" customFormat="1">
      <c r="A49" s="3849" t="s">
        <v>921</v>
      </c>
      <c r="B49" s="3850">
        <v>1753</v>
      </c>
      <c r="C49" s="3851">
        <v>354</v>
      </c>
      <c r="D49" s="3852">
        <v>4178</v>
      </c>
      <c r="E49" s="3858">
        <v>5295</v>
      </c>
      <c r="F49" s="3854">
        <v>11580</v>
      </c>
      <c r="G49" s="111">
        <v>6458</v>
      </c>
      <c r="H49" s="111">
        <v>792</v>
      </c>
      <c r="I49" s="111">
        <v>8098</v>
      </c>
      <c r="J49" s="111">
        <v>6122</v>
      </c>
    </row>
    <row r="50" spans="1:10" s="285" customFormat="1">
      <c r="A50" s="3849" t="s">
        <v>923</v>
      </c>
      <c r="B50" s="3850">
        <v>5099</v>
      </c>
      <c r="C50" s="3851">
        <v>425</v>
      </c>
      <c r="D50" s="3852">
        <v>1822</v>
      </c>
      <c r="E50" s="3858">
        <v>2137</v>
      </c>
      <c r="F50" s="3854">
        <v>9483</v>
      </c>
      <c r="G50" s="107"/>
      <c r="H50" s="107"/>
      <c r="I50" s="107"/>
      <c r="J50" s="107"/>
    </row>
    <row r="51" spans="1:10" s="285" customFormat="1">
      <c r="A51" s="3849" t="s">
        <v>924</v>
      </c>
      <c r="B51" s="3850">
        <v>131</v>
      </c>
      <c r="C51" s="3851">
        <v>8</v>
      </c>
      <c r="D51" s="3852">
        <v>49</v>
      </c>
      <c r="E51" s="3858">
        <v>218</v>
      </c>
      <c r="F51" s="3854">
        <v>406</v>
      </c>
      <c r="G51" s="111"/>
      <c r="H51" s="111"/>
      <c r="I51" s="111"/>
      <c r="J51" s="111"/>
    </row>
    <row r="52" spans="1:10" s="285" customFormat="1">
      <c r="A52" s="3849" t="s">
        <v>972</v>
      </c>
      <c r="B52" s="3850">
        <v>812</v>
      </c>
      <c r="C52" s="3851">
        <v>119</v>
      </c>
      <c r="D52" s="3852">
        <v>1463</v>
      </c>
      <c r="E52" s="3858">
        <v>1635</v>
      </c>
      <c r="F52" s="3854">
        <v>4029</v>
      </c>
      <c r="G52" s="111"/>
      <c r="H52" s="111"/>
      <c r="I52" s="111"/>
      <c r="J52" s="111"/>
    </row>
    <row r="53" spans="1:10" s="285" customFormat="1" ht="15.75" thickBot="1">
      <c r="A53" s="3859" t="s">
        <v>973</v>
      </c>
      <c r="B53" s="3860">
        <v>0</v>
      </c>
      <c r="C53" s="3861">
        <v>0</v>
      </c>
      <c r="D53" s="3862">
        <v>0</v>
      </c>
      <c r="E53" s="3863">
        <v>0</v>
      </c>
      <c r="F53" s="3864">
        <v>0</v>
      </c>
      <c r="G53" s="111"/>
      <c r="H53" s="111"/>
      <c r="I53" s="111"/>
      <c r="J53" s="111"/>
    </row>
  </sheetData>
  <printOptions horizontalCentered="1"/>
  <pageMargins left="0.31496062992125984" right="0.31496062992125984" top="0.47244094488188976" bottom="0.39370078740157483" header="0.19685039370078741" footer="0.19685039370078741"/>
  <pageSetup paperSize="8" fitToHeight="0" orientation="landscape" r:id="rId1"/>
  <headerFooter>
    <oddHeader>&amp;L&amp;6&amp;A&amp;R&amp;6Page &amp;P of &amp;N</oddHeader>
  </headerFooter>
  <rowBreaks count="1" manualBreakCount="1">
    <brk id="27" max="9" man="1"/>
  </rowBreaks>
  <legacyDrawing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sheetPr>
  <dimension ref="A1:T214"/>
  <sheetViews>
    <sheetView zoomScale="145" zoomScaleNormal="145" zoomScaleSheetLayoutView="115" workbookViewId="0">
      <pane xSplit="1" ySplit="8" topLeftCell="I153" activePane="bottomRight" state="frozen"/>
      <selection pane="topRight" activeCell="B23" sqref="B23"/>
      <selection pane="bottomLeft" activeCell="B23" sqref="B23"/>
      <selection pane="bottomRight" activeCell="A155" sqref="A155"/>
    </sheetView>
  </sheetViews>
  <sheetFormatPr defaultColWidth="9.140625" defaultRowHeight="12.75"/>
  <cols>
    <col min="1" max="1" width="26.140625" style="33" customWidth="1"/>
    <col min="2" max="9" width="8.85546875" style="32" customWidth="1"/>
    <col min="10" max="10" width="8.85546875" style="113" customWidth="1"/>
    <col min="11" max="11" width="8.140625" style="113" customWidth="1"/>
    <col min="12" max="15" width="13.140625" style="113" customWidth="1"/>
    <col min="16" max="17" width="9.85546875" style="1690" customWidth="1"/>
    <col min="18" max="18" width="13.85546875" style="1690" customWidth="1"/>
    <col min="19" max="16384" width="9.140625" style="33"/>
  </cols>
  <sheetData>
    <row r="1" spans="1:18" s="1" customFormat="1" ht="27.75" customHeight="1">
      <c r="A1" s="1838" t="s">
        <v>0</v>
      </c>
      <c r="B1" s="1839"/>
      <c r="C1" s="1839"/>
      <c r="D1" s="1839"/>
      <c r="E1" s="1839"/>
      <c r="F1" s="1839"/>
      <c r="G1" s="1839"/>
      <c r="H1" s="1839"/>
      <c r="I1" s="1839"/>
      <c r="J1" s="1840"/>
      <c r="K1" s="1840"/>
      <c r="L1" s="1840"/>
      <c r="M1" s="1840"/>
      <c r="N1" s="1840"/>
      <c r="O1" s="1841"/>
      <c r="P1" s="1842"/>
      <c r="Q1" s="1843"/>
      <c r="R1" s="1844"/>
    </row>
    <row r="2" spans="1:18" s="1" customFormat="1" ht="27.75" customHeight="1" thickBot="1">
      <c r="A2" s="2"/>
      <c r="B2" s="3"/>
      <c r="C2" s="3"/>
      <c r="D2" s="3"/>
      <c r="E2" s="3"/>
      <c r="F2" s="3"/>
      <c r="G2" s="3"/>
      <c r="H2" s="3"/>
      <c r="I2" s="3"/>
      <c r="J2" s="60"/>
      <c r="K2" s="60"/>
      <c r="L2" s="60"/>
      <c r="M2" s="60"/>
      <c r="N2" s="60"/>
      <c r="O2" s="1845"/>
      <c r="P2" s="1680"/>
      <c r="Q2" s="1681"/>
      <c r="R2" s="1846"/>
    </row>
    <row r="3" spans="1:18" s="4" customFormat="1" ht="27.75" customHeight="1">
      <c r="A3" s="1847" t="s">
        <v>1</v>
      </c>
      <c r="B3" s="1848"/>
      <c r="C3" s="1848"/>
      <c r="D3" s="1848"/>
      <c r="E3" s="1848"/>
      <c r="F3" s="1848"/>
      <c r="G3" s="1848"/>
      <c r="H3" s="1848"/>
      <c r="I3" s="1848"/>
      <c r="J3" s="1840"/>
      <c r="K3" s="1840"/>
      <c r="L3" s="1840"/>
      <c r="M3" s="1840"/>
      <c r="N3" s="1840"/>
      <c r="O3" s="1841"/>
      <c r="P3" s="1681"/>
      <c r="Q3" s="1681"/>
      <c r="R3" s="1846"/>
    </row>
    <row r="4" spans="1:18" s="7" customFormat="1" ht="27.75" customHeight="1">
      <c r="A4" s="6" t="s">
        <v>2</v>
      </c>
      <c r="B4" s="8"/>
      <c r="C4" s="8"/>
      <c r="D4" s="8"/>
      <c r="E4" s="8"/>
      <c r="F4" s="8"/>
      <c r="G4" s="8"/>
      <c r="H4" s="8"/>
      <c r="I4" s="8"/>
      <c r="J4" s="1682"/>
      <c r="K4" s="1682"/>
      <c r="L4" s="1682"/>
      <c r="M4" s="1682"/>
      <c r="N4" s="1682"/>
      <c r="O4" s="1683"/>
      <c r="P4" s="1684"/>
      <c r="Q4" s="1684"/>
      <c r="R4" s="1849"/>
    </row>
    <row r="5" spans="1:18" s="12" customFormat="1" ht="27.75" customHeight="1" thickBot="1">
      <c r="A5" s="1105" t="s">
        <v>3</v>
      </c>
      <c r="B5" s="9"/>
      <c r="C5" s="9"/>
      <c r="D5" s="9"/>
      <c r="E5" s="9"/>
      <c r="F5" s="9"/>
      <c r="G5" s="9"/>
      <c r="H5" s="10"/>
      <c r="I5" s="9"/>
      <c r="J5" s="1685"/>
      <c r="K5" s="1682"/>
      <c r="L5" s="1682"/>
      <c r="M5" s="1682"/>
      <c r="N5" s="1685"/>
      <c r="O5" s="1686"/>
      <c r="P5" s="1684"/>
      <c r="Q5" s="1684"/>
      <c r="R5" s="1849"/>
    </row>
    <row r="6" spans="1:18" s="15" customFormat="1" ht="27.75" customHeight="1" thickTop="1" thickBot="1">
      <c r="A6" s="13" t="s">
        <v>4</v>
      </c>
      <c r="B6" s="1093"/>
      <c r="C6" s="14"/>
      <c r="D6" s="4120" t="s">
        <v>5</v>
      </c>
      <c r="E6" s="4121"/>
      <c r="F6" s="4121"/>
      <c r="G6" s="4121"/>
      <c r="H6" s="4121"/>
      <c r="I6" s="4121"/>
      <c r="J6" s="4121"/>
      <c r="K6" s="4121"/>
      <c r="L6" s="4121"/>
      <c r="M6" s="4121"/>
      <c r="N6" s="4121"/>
      <c r="O6" s="4122"/>
      <c r="P6" s="4123" t="s">
        <v>6</v>
      </c>
      <c r="Q6" s="4123"/>
      <c r="R6" s="4124"/>
    </row>
    <row r="7" spans="1:18" s="16" customFormat="1" ht="32.1" customHeight="1" thickTop="1">
      <c r="A7" s="2274" t="s">
        <v>7</v>
      </c>
      <c r="B7" s="4125" t="s">
        <v>8</v>
      </c>
      <c r="C7" s="4126"/>
      <c r="D7" s="4125" t="s">
        <v>9</v>
      </c>
      <c r="E7" s="4127"/>
      <c r="F7" s="4128" t="s">
        <v>10</v>
      </c>
      <c r="G7" s="4127"/>
      <c r="H7" s="4128" t="s">
        <v>11</v>
      </c>
      <c r="I7" s="4127"/>
      <c r="J7" s="4128" t="s">
        <v>12</v>
      </c>
      <c r="K7" s="4127"/>
      <c r="L7" s="4129" t="s">
        <v>13</v>
      </c>
      <c r="M7" s="4127"/>
      <c r="N7" s="4128" t="s">
        <v>14</v>
      </c>
      <c r="O7" s="4130"/>
      <c r="P7" s="4131" t="s">
        <v>8</v>
      </c>
      <c r="Q7" s="4131"/>
      <c r="R7" s="4132"/>
    </row>
    <row r="8" spans="1:18" s="16" customFormat="1" ht="27.75" customHeight="1" thickBot="1">
      <c r="A8" s="2513"/>
      <c r="B8" s="2514" t="s">
        <v>15</v>
      </c>
      <c r="C8" s="2515" t="s">
        <v>16</v>
      </c>
      <c r="D8" s="2514" t="s">
        <v>15</v>
      </c>
      <c r="E8" s="2516" t="s">
        <v>16</v>
      </c>
      <c r="F8" s="2517" t="s">
        <v>15</v>
      </c>
      <c r="G8" s="2516" t="s">
        <v>16</v>
      </c>
      <c r="H8" s="2517" t="s">
        <v>15</v>
      </c>
      <c r="I8" s="2516" t="s">
        <v>16</v>
      </c>
      <c r="J8" s="2517" t="s">
        <v>15</v>
      </c>
      <c r="K8" s="2516" t="s">
        <v>16</v>
      </c>
      <c r="L8" s="2517" t="s">
        <v>15</v>
      </c>
      <c r="M8" s="17" t="s">
        <v>16</v>
      </c>
      <c r="N8" s="18" t="s">
        <v>15</v>
      </c>
      <c r="O8" s="19" t="s">
        <v>16</v>
      </c>
      <c r="P8" s="2518" t="s">
        <v>15</v>
      </c>
      <c r="Q8" s="1629" t="s">
        <v>16</v>
      </c>
      <c r="R8" s="2519" t="s">
        <v>17</v>
      </c>
    </row>
    <row r="9" spans="1:18" s="25" customFormat="1" ht="13.5" customHeight="1" thickTop="1" thickBot="1">
      <c r="A9" s="21" t="s">
        <v>18</v>
      </c>
      <c r="B9" s="1850"/>
      <c r="C9" s="1850"/>
      <c r="D9" s="22"/>
      <c r="E9" s="22"/>
      <c r="F9" s="22"/>
      <c r="G9" s="22"/>
      <c r="H9" s="22"/>
      <c r="I9" s="22"/>
      <c r="J9" s="22"/>
      <c r="K9" s="22"/>
      <c r="L9" s="23"/>
      <c r="M9" s="1851"/>
      <c r="N9" s="1851"/>
      <c r="O9" s="1852"/>
      <c r="P9" s="1630"/>
      <c r="Q9" s="1630"/>
      <c r="R9" s="1853"/>
    </row>
    <row r="10" spans="1:18" s="25" customFormat="1" ht="13.5" customHeight="1">
      <c r="A10" s="2520" t="s">
        <v>19</v>
      </c>
      <c r="B10" s="2521">
        <v>1</v>
      </c>
      <c r="C10" s="2259"/>
      <c r="D10" s="2522"/>
      <c r="E10" s="2523"/>
      <c r="F10" s="2521">
        <v>1</v>
      </c>
      <c r="G10" s="2259"/>
      <c r="H10" s="2523"/>
      <c r="I10" s="2523"/>
      <c r="J10" s="2524">
        <v>1</v>
      </c>
      <c r="K10" s="2524"/>
      <c r="L10" s="2525"/>
      <c r="M10" s="2525"/>
      <c r="N10" s="2525">
        <v>1</v>
      </c>
      <c r="O10" s="2526"/>
      <c r="P10" s="2527">
        <f>IF($R10=1,"-",B10)</f>
        <v>1</v>
      </c>
      <c r="Q10" s="2528">
        <f>IF($U10=1,"-",C10)</f>
        <v>0</v>
      </c>
      <c r="R10" s="2529" t="str">
        <f>IF(B10+C10=2,1,"-")</f>
        <v>-</v>
      </c>
    </row>
    <row r="11" spans="1:18" s="25" customFormat="1" ht="13.5" customHeight="1">
      <c r="A11" s="2520" t="s">
        <v>20</v>
      </c>
      <c r="B11" s="2521">
        <v>1</v>
      </c>
      <c r="C11" s="2530"/>
      <c r="D11" s="2531"/>
      <c r="E11" s="2532"/>
      <c r="F11" s="2521">
        <v>1</v>
      </c>
      <c r="G11" s="2530"/>
      <c r="H11" s="2532"/>
      <c r="I11" s="2532"/>
      <c r="J11" s="2524">
        <v>1</v>
      </c>
      <c r="K11" s="2525"/>
      <c r="L11" s="2525"/>
      <c r="M11" s="2525"/>
      <c r="N11" s="2525">
        <v>1</v>
      </c>
      <c r="O11" s="2526"/>
      <c r="P11" s="2527">
        <f>IF($R11=1,"-",B11)</f>
        <v>1</v>
      </c>
      <c r="Q11" s="2528">
        <f>IF($U11=1,"-",C11)</f>
        <v>0</v>
      </c>
      <c r="R11" s="2529" t="str">
        <f>IF(B11+C11=2,1,"-")</f>
        <v>-</v>
      </c>
    </row>
    <row r="12" spans="1:18" s="25" customFormat="1" ht="13.5" customHeight="1">
      <c r="A12" s="2520" t="s">
        <v>21</v>
      </c>
      <c r="B12" s="2521">
        <v>1</v>
      </c>
      <c r="C12" s="2530"/>
      <c r="D12" s="2531"/>
      <c r="E12" s="2532"/>
      <c r="F12" s="2521">
        <v>1</v>
      </c>
      <c r="G12" s="2530"/>
      <c r="H12" s="2532"/>
      <c r="I12" s="2532"/>
      <c r="J12" s="2524">
        <v>1</v>
      </c>
      <c r="K12" s="2525"/>
      <c r="L12" s="2525">
        <v>1</v>
      </c>
      <c r="M12" s="2525"/>
      <c r="N12" s="2525"/>
      <c r="O12" s="2526"/>
      <c r="P12" s="2527">
        <f>IF($R12=1,"-",B12)</f>
        <v>1</v>
      </c>
      <c r="Q12" s="2528">
        <f>IF($U12=1,"-",C12)</f>
        <v>0</v>
      </c>
      <c r="R12" s="2529" t="str">
        <f>IF(B12+C12=2,1,"-")</f>
        <v>-</v>
      </c>
    </row>
    <row r="13" spans="1:18" s="25" customFormat="1" ht="13.5" customHeight="1">
      <c r="A13" s="2533" t="s">
        <v>22</v>
      </c>
      <c r="B13" s="2521">
        <v>1</v>
      </c>
      <c r="C13" s="2530"/>
      <c r="D13" s="2534"/>
      <c r="E13" s="2535"/>
      <c r="F13" s="2521">
        <v>1</v>
      </c>
      <c r="G13" s="2530"/>
      <c r="H13" s="2535"/>
      <c r="I13" s="2535"/>
      <c r="J13" s="2524">
        <v>1</v>
      </c>
      <c r="K13" s="2536"/>
      <c r="L13" s="2536"/>
      <c r="M13" s="2536"/>
      <c r="N13" s="2525">
        <v>1</v>
      </c>
      <c r="O13" s="2537"/>
      <c r="P13" s="2527">
        <f>IF($R13=1,"-",B13)</f>
        <v>1</v>
      </c>
      <c r="Q13" s="2528">
        <f>IF($U13=1,"-",C13)</f>
        <v>0</v>
      </c>
      <c r="R13" s="2529" t="str">
        <f>IF(B13+C13=2,1,"-")</f>
        <v>-</v>
      </c>
    </row>
    <row r="14" spans="1:18" s="1501" customFormat="1" ht="13.5" customHeight="1">
      <c r="A14" s="2538" t="s">
        <v>23</v>
      </c>
      <c r="B14" s="2521"/>
      <c r="C14" s="2530">
        <v>1</v>
      </c>
      <c r="D14" s="2534"/>
      <c r="E14" s="2535">
        <v>1</v>
      </c>
      <c r="F14" s="2521"/>
      <c r="G14" s="2530"/>
      <c r="H14" s="2535"/>
      <c r="I14" s="2535"/>
      <c r="J14" s="2524"/>
      <c r="K14" s="2536">
        <v>1</v>
      </c>
      <c r="L14" s="2536"/>
      <c r="M14" s="2536"/>
      <c r="N14" s="2525"/>
      <c r="O14" s="2537">
        <v>1</v>
      </c>
      <c r="P14" s="2539">
        <f t="shared" ref="P14:P31" si="0">IF($R14=1,"-",B14)</f>
        <v>0</v>
      </c>
      <c r="Q14" s="2540">
        <f t="shared" ref="Q14:Q31" si="1">IF($U14=1,"-",C14)</f>
        <v>1</v>
      </c>
      <c r="R14" s="2541" t="str">
        <f t="shared" ref="R14:R31" si="2">IF(B14+C14=2,1,"-")</f>
        <v>-</v>
      </c>
    </row>
    <row r="15" spans="1:18" s="25" customFormat="1" ht="13.5" customHeight="1">
      <c r="A15" s="2533" t="s">
        <v>24</v>
      </c>
      <c r="B15" s="2521">
        <v>1</v>
      </c>
      <c r="C15" s="2530"/>
      <c r="D15" s="2542"/>
      <c r="E15" s="2535"/>
      <c r="F15" s="2521">
        <v>1</v>
      </c>
      <c r="G15" s="2530"/>
      <c r="H15" s="2535"/>
      <c r="I15" s="2535"/>
      <c r="J15" s="2524">
        <v>1</v>
      </c>
      <c r="K15" s="2536"/>
      <c r="L15" s="2536"/>
      <c r="M15" s="2536"/>
      <c r="N15" s="2525">
        <v>1</v>
      </c>
      <c r="O15" s="2537"/>
      <c r="P15" s="2527">
        <f t="shared" si="0"/>
        <v>1</v>
      </c>
      <c r="Q15" s="2528">
        <f t="shared" si="1"/>
        <v>0</v>
      </c>
      <c r="R15" s="2529" t="str">
        <f t="shared" si="2"/>
        <v>-</v>
      </c>
    </row>
    <row r="16" spans="1:18" s="25" customFormat="1" ht="13.5" customHeight="1">
      <c r="A16" s="2533" t="s">
        <v>25</v>
      </c>
      <c r="B16" s="2521">
        <v>1</v>
      </c>
      <c r="C16" s="2530"/>
      <c r="D16" s="2534"/>
      <c r="E16" s="2535"/>
      <c r="F16" s="2521">
        <v>1</v>
      </c>
      <c r="G16" s="2530"/>
      <c r="H16" s="2535"/>
      <c r="I16" s="2535"/>
      <c r="J16" s="2524">
        <v>1</v>
      </c>
      <c r="K16" s="2536"/>
      <c r="L16" s="2536"/>
      <c r="M16" s="2536"/>
      <c r="N16" s="2525">
        <v>1</v>
      </c>
      <c r="O16" s="2537"/>
      <c r="P16" s="2527">
        <f t="shared" si="0"/>
        <v>1</v>
      </c>
      <c r="Q16" s="2528">
        <f t="shared" si="1"/>
        <v>0</v>
      </c>
      <c r="R16" s="2529" t="str">
        <f t="shared" si="2"/>
        <v>-</v>
      </c>
    </row>
    <row r="17" spans="1:18" s="25" customFormat="1" ht="13.5" customHeight="1">
      <c r="A17" s="2533" t="s">
        <v>26</v>
      </c>
      <c r="B17" s="2521">
        <v>1</v>
      </c>
      <c r="C17" s="2530"/>
      <c r="D17" s="2534"/>
      <c r="E17" s="2535"/>
      <c r="F17" s="2521">
        <v>1</v>
      </c>
      <c r="G17" s="2530"/>
      <c r="H17" s="2535"/>
      <c r="I17" s="2535"/>
      <c r="J17" s="2524">
        <v>1</v>
      </c>
      <c r="K17" s="2536"/>
      <c r="L17" s="2536">
        <v>1</v>
      </c>
      <c r="M17" s="2536"/>
      <c r="N17" s="2525"/>
      <c r="O17" s="2537"/>
      <c r="P17" s="2527">
        <f t="shared" ref="P17" si="3">IF($R17=1,"-",B17)</f>
        <v>1</v>
      </c>
      <c r="Q17" s="2528">
        <f t="shared" ref="Q17" si="4">IF($U17=1,"-",C17)</f>
        <v>0</v>
      </c>
      <c r="R17" s="2529" t="str">
        <f t="shared" ref="R17" si="5">IF(B17+C17=2,1,"-")</f>
        <v>-</v>
      </c>
    </row>
    <row r="18" spans="1:18" s="25" customFormat="1" ht="13.5" customHeight="1">
      <c r="A18" s="2533" t="s">
        <v>27</v>
      </c>
      <c r="B18" s="2521">
        <v>1</v>
      </c>
      <c r="C18" s="2530"/>
      <c r="D18" s="2534"/>
      <c r="E18" s="2535"/>
      <c r="F18" s="2521">
        <v>1</v>
      </c>
      <c r="G18" s="2530"/>
      <c r="H18" s="2535"/>
      <c r="I18" s="2535"/>
      <c r="J18" s="2524">
        <v>1</v>
      </c>
      <c r="K18" s="2536"/>
      <c r="L18" s="2536"/>
      <c r="M18" s="2536"/>
      <c r="N18" s="2525">
        <v>1</v>
      </c>
      <c r="O18" s="2537"/>
      <c r="P18" s="2527">
        <f t="shared" si="0"/>
        <v>1</v>
      </c>
      <c r="Q18" s="2528">
        <f t="shared" si="1"/>
        <v>0</v>
      </c>
      <c r="R18" s="2529" t="str">
        <f t="shared" si="2"/>
        <v>-</v>
      </c>
    </row>
    <row r="19" spans="1:18" s="25" customFormat="1" ht="13.5" customHeight="1">
      <c r="A19" s="2533" t="s">
        <v>28</v>
      </c>
      <c r="B19" s="2521">
        <v>1</v>
      </c>
      <c r="C19" s="2530"/>
      <c r="D19" s="2531">
        <v>1</v>
      </c>
      <c r="E19" s="2535"/>
      <c r="F19" s="2521"/>
      <c r="G19" s="2530"/>
      <c r="H19" s="2532"/>
      <c r="I19" s="2532"/>
      <c r="J19" s="2524">
        <v>1</v>
      </c>
      <c r="K19" s="2525"/>
      <c r="L19" s="2525"/>
      <c r="M19" s="2525"/>
      <c r="N19" s="2525">
        <v>1</v>
      </c>
      <c r="O19" s="2526"/>
      <c r="P19" s="2527">
        <f t="shared" si="0"/>
        <v>1</v>
      </c>
      <c r="Q19" s="2528">
        <f t="shared" si="1"/>
        <v>0</v>
      </c>
      <c r="R19" s="2529" t="str">
        <f t="shared" si="2"/>
        <v>-</v>
      </c>
    </row>
    <row r="20" spans="1:18" s="25" customFormat="1" ht="13.5" customHeight="1">
      <c r="A20" s="2533" t="s">
        <v>29</v>
      </c>
      <c r="B20" s="2521">
        <v>1</v>
      </c>
      <c r="C20" s="2530"/>
      <c r="D20" s="2531"/>
      <c r="E20" s="2535"/>
      <c r="F20" s="2521">
        <v>1</v>
      </c>
      <c r="G20" s="2530"/>
      <c r="H20" s="2532"/>
      <c r="I20" s="2532"/>
      <c r="J20" s="2524">
        <v>1</v>
      </c>
      <c r="K20" s="2525"/>
      <c r="L20" s="2525"/>
      <c r="M20" s="2525"/>
      <c r="N20" s="2525">
        <v>1</v>
      </c>
      <c r="O20" s="2526"/>
      <c r="P20" s="2527">
        <f t="shared" si="0"/>
        <v>1</v>
      </c>
      <c r="Q20" s="2528">
        <f t="shared" si="1"/>
        <v>0</v>
      </c>
      <c r="R20" s="2529" t="str">
        <f t="shared" si="2"/>
        <v>-</v>
      </c>
    </row>
    <row r="21" spans="1:18" s="25" customFormat="1" ht="13.5" customHeight="1">
      <c r="A21" s="2533" t="s">
        <v>30</v>
      </c>
      <c r="B21" s="2521">
        <v>1</v>
      </c>
      <c r="C21" s="2530"/>
      <c r="D21" s="2534"/>
      <c r="E21" s="2535"/>
      <c r="F21" s="2521">
        <v>1</v>
      </c>
      <c r="G21" s="2530"/>
      <c r="H21" s="2535"/>
      <c r="I21" s="2535"/>
      <c r="J21" s="2524">
        <v>1</v>
      </c>
      <c r="K21" s="2536"/>
      <c r="L21" s="2536"/>
      <c r="M21" s="2536"/>
      <c r="N21" s="2525">
        <v>1</v>
      </c>
      <c r="O21" s="2537"/>
      <c r="P21" s="2527">
        <f t="shared" ref="P21:P26" si="6">IF($R21=1,"-",B21)</f>
        <v>1</v>
      </c>
      <c r="Q21" s="2528">
        <f t="shared" ref="Q21:Q26" si="7">IF($U21=1,"-",C21)</f>
        <v>0</v>
      </c>
      <c r="R21" s="2529" t="str">
        <f t="shared" ref="R21:R26" si="8">IF(B21+C21=2,1,"-")</f>
        <v>-</v>
      </c>
    </row>
    <row r="22" spans="1:18" s="25" customFormat="1" ht="13.5" customHeight="1">
      <c r="A22" s="2533" t="s">
        <v>31</v>
      </c>
      <c r="B22" s="2521">
        <v>1</v>
      </c>
      <c r="C22" s="2530"/>
      <c r="D22" s="2534"/>
      <c r="E22" s="2535"/>
      <c r="F22" s="2521">
        <v>1</v>
      </c>
      <c r="G22" s="2530"/>
      <c r="H22" s="2535"/>
      <c r="I22" s="2535"/>
      <c r="J22" s="2524">
        <v>1</v>
      </c>
      <c r="K22" s="2536"/>
      <c r="L22" s="2536"/>
      <c r="M22" s="2536"/>
      <c r="N22" s="2525">
        <v>1</v>
      </c>
      <c r="O22" s="2537"/>
      <c r="P22" s="2527">
        <f t="shared" si="6"/>
        <v>1</v>
      </c>
      <c r="Q22" s="2528">
        <f t="shared" si="7"/>
        <v>0</v>
      </c>
      <c r="R22" s="2529" t="str">
        <f t="shared" si="8"/>
        <v>-</v>
      </c>
    </row>
    <row r="23" spans="1:18" s="25" customFormat="1" ht="13.5" customHeight="1">
      <c r="A23" s="2533" t="s">
        <v>32</v>
      </c>
      <c r="B23" s="2521">
        <v>1</v>
      </c>
      <c r="C23" s="2530"/>
      <c r="D23" s="2542"/>
      <c r="E23" s="2535"/>
      <c r="F23" s="2521">
        <v>1</v>
      </c>
      <c r="G23" s="2530"/>
      <c r="H23" s="2535"/>
      <c r="I23" s="2535"/>
      <c r="J23" s="2524">
        <v>1</v>
      </c>
      <c r="K23" s="2536"/>
      <c r="L23" s="2536">
        <v>1</v>
      </c>
      <c r="M23" s="2536"/>
      <c r="N23" s="2525"/>
      <c r="O23" s="2537"/>
      <c r="P23" s="2527">
        <f t="shared" si="6"/>
        <v>1</v>
      </c>
      <c r="Q23" s="2528">
        <f t="shared" si="7"/>
        <v>0</v>
      </c>
      <c r="R23" s="2529" t="str">
        <f t="shared" si="8"/>
        <v>-</v>
      </c>
    </row>
    <row r="24" spans="1:18" s="25" customFormat="1" ht="13.5" customHeight="1">
      <c r="A24" s="2533" t="s">
        <v>33</v>
      </c>
      <c r="B24" s="2521">
        <v>1</v>
      </c>
      <c r="C24" s="2530"/>
      <c r="D24" s="2534"/>
      <c r="E24" s="2543"/>
      <c r="F24" s="2521">
        <v>1</v>
      </c>
      <c r="G24" s="2530"/>
      <c r="H24" s="2535"/>
      <c r="I24" s="2535"/>
      <c r="J24" s="2524">
        <v>1</v>
      </c>
      <c r="K24" s="2536"/>
      <c r="L24" s="2536"/>
      <c r="M24" s="2536"/>
      <c r="N24" s="2525">
        <v>1</v>
      </c>
      <c r="O24" s="2537"/>
      <c r="P24" s="2527">
        <f t="shared" si="6"/>
        <v>1</v>
      </c>
      <c r="Q24" s="2528">
        <f t="shared" si="7"/>
        <v>0</v>
      </c>
      <c r="R24" s="2529" t="str">
        <f t="shared" si="8"/>
        <v>-</v>
      </c>
    </row>
    <row r="25" spans="1:18" s="25" customFormat="1" ht="13.5" customHeight="1">
      <c r="A25" s="2533" t="s">
        <v>34</v>
      </c>
      <c r="B25" s="2521">
        <v>1</v>
      </c>
      <c r="C25" s="2530"/>
      <c r="D25" s="2534"/>
      <c r="E25" s="2535"/>
      <c r="F25" s="2521">
        <v>1</v>
      </c>
      <c r="G25" s="2530"/>
      <c r="H25" s="2535"/>
      <c r="I25" s="2535"/>
      <c r="J25" s="2524">
        <v>1</v>
      </c>
      <c r="K25" s="2536"/>
      <c r="L25" s="2536"/>
      <c r="M25" s="2536"/>
      <c r="N25" s="2525">
        <v>1</v>
      </c>
      <c r="O25" s="2537"/>
      <c r="P25" s="2527">
        <f t="shared" si="6"/>
        <v>1</v>
      </c>
      <c r="Q25" s="2528">
        <f t="shared" si="7"/>
        <v>0</v>
      </c>
      <c r="R25" s="2529" t="str">
        <f t="shared" si="8"/>
        <v>-</v>
      </c>
    </row>
    <row r="26" spans="1:18" s="25" customFormat="1" ht="13.5" customHeight="1">
      <c r="A26" s="2533" t="s">
        <v>35</v>
      </c>
      <c r="B26" s="2521">
        <v>1</v>
      </c>
      <c r="C26" s="2530"/>
      <c r="D26" s="2534"/>
      <c r="E26" s="2535"/>
      <c r="F26" s="2521">
        <v>1</v>
      </c>
      <c r="G26" s="2530"/>
      <c r="H26" s="2535"/>
      <c r="I26" s="2535"/>
      <c r="J26" s="2524">
        <v>1</v>
      </c>
      <c r="K26" s="2536"/>
      <c r="L26" s="2536">
        <v>1</v>
      </c>
      <c r="M26" s="2536"/>
      <c r="N26" s="2525"/>
      <c r="O26" s="2537"/>
      <c r="P26" s="2527">
        <f t="shared" si="6"/>
        <v>1</v>
      </c>
      <c r="Q26" s="2528">
        <f t="shared" si="7"/>
        <v>0</v>
      </c>
      <c r="R26" s="2529" t="str">
        <f t="shared" si="8"/>
        <v>-</v>
      </c>
    </row>
    <row r="27" spans="1:18" s="25" customFormat="1" ht="13.5" customHeight="1">
      <c r="A27" s="2533" t="s">
        <v>36</v>
      </c>
      <c r="B27" s="2521">
        <v>1</v>
      </c>
      <c r="C27" s="2530"/>
      <c r="D27" s="2534"/>
      <c r="E27" s="2535"/>
      <c r="F27" s="2521">
        <v>1</v>
      </c>
      <c r="G27" s="2530"/>
      <c r="H27" s="2535"/>
      <c r="I27" s="2535"/>
      <c r="J27" s="2524">
        <v>1</v>
      </c>
      <c r="K27" s="2536"/>
      <c r="L27" s="2536"/>
      <c r="M27" s="2536"/>
      <c r="N27" s="2525">
        <v>1</v>
      </c>
      <c r="O27" s="2537"/>
      <c r="P27" s="2527">
        <f t="shared" si="0"/>
        <v>1</v>
      </c>
      <c r="Q27" s="2528">
        <f t="shared" si="1"/>
        <v>0</v>
      </c>
      <c r="R27" s="2529" t="str">
        <f t="shared" si="2"/>
        <v>-</v>
      </c>
    </row>
    <row r="28" spans="1:18" s="25" customFormat="1" ht="13.5" customHeight="1">
      <c r="A28" s="2533" t="s">
        <v>37</v>
      </c>
      <c r="B28" s="2521">
        <v>1</v>
      </c>
      <c r="C28" s="2530"/>
      <c r="D28" s="2534"/>
      <c r="E28" s="2535"/>
      <c r="F28" s="2521">
        <v>1</v>
      </c>
      <c r="G28" s="2530"/>
      <c r="H28" s="2535"/>
      <c r="I28" s="2535"/>
      <c r="J28" s="2524">
        <v>1</v>
      </c>
      <c r="K28" s="2536"/>
      <c r="L28" s="2536"/>
      <c r="M28" s="2536"/>
      <c r="N28" s="2536">
        <v>1</v>
      </c>
      <c r="O28" s="2537"/>
      <c r="P28" s="2527">
        <f t="shared" si="0"/>
        <v>1</v>
      </c>
      <c r="Q28" s="2528">
        <f t="shared" si="1"/>
        <v>0</v>
      </c>
      <c r="R28" s="2529" t="str">
        <f t="shared" si="2"/>
        <v>-</v>
      </c>
    </row>
    <row r="29" spans="1:18" s="25" customFormat="1" ht="13.5" customHeight="1">
      <c r="A29" s="2533" t="s">
        <v>38</v>
      </c>
      <c r="B29" s="2521">
        <v>1</v>
      </c>
      <c r="C29" s="2530"/>
      <c r="D29" s="2534"/>
      <c r="E29" s="2535"/>
      <c r="F29" s="2521">
        <v>1</v>
      </c>
      <c r="G29" s="2530"/>
      <c r="H29" s="2535"/>
      <c r="I29" s="2535"/>
      <c r="J29" s="2524">
        <v>1</v>
      </c>
      <c r="K29" s="2536"/>
      <c r="L29" s="2536"/>
      <c r="M29" s="2536"/>
      <c r="N29" s="2536">
        <v>1</v>
      </c>
      <c r="O29" s="2537"/>
      <c r="P29" s="2527">
        <f t="shared" ref="P29" si="9">IF($R29=1,"-",B29)</f>
        <v>1</v>
      </c>
      <c r="Q29" s="2528">
        <f t="shared" ref="Q29" si="10">IF($U29=1,"-",C29)</f>
        <v>0</v>
      </c>
      <c r="R29" s="2529" t="str">
        <f t="shared" ref="R29" si="11">IF(B29+C29=2,1,"-")</f>
        <v>-</v>
      </c>
    </row>
    <row r="30" spans="1:18" s="25" customFormat="1" ht="13.5" customHeight="1">
      <c r="A30" s="2533" t="s">
        <v>39</v>
      </c>
      <c r="B30" s="2521">
        <v>1</v>
      </c>
      <c r="C30" s="2530"/>
      <c r="D30" s="2534"/>
      <c r="E30" s="2535"/>
      <c r="F30" s="2521">
        <v>1</v>
      </c>
      <c r="G30" s="2530"/>
      <c r="H30" s="2535"/>
      <c r="I30" s="2535"/>
      <c r="J30" s="2524">
        <v>1</v>
      </c>
      <c r="K30" s="2536"/>
      <c r="L30" s="2536"/>
      <c r="M30" s="2536"/>
      <c r="N30" s="2536">
        <v>1</v>
      </c>
      <c r="O30" s="2537"/>
      <c r="P30" s="2527">
        <f t="shared" si="0"/>
        <v>1</v>
      </c>
      <c r="Q30" s="2528">
        <f t="shared" si="1"/>
        <v>0</v>
      </c>
      <c r="R30" s="2529" t="str">
        <f t="shared" si="2"/>
        <v>-</v>
      </c>
    </row>
    <row r="31" spans="1:18" s="25" customFormat="1" ht="13.5" customHeight="1">
      <c r="A31" s="2520" t="s">
        <v>40</v>
      </c>
      <c r="B31" s="2521">
        <v>1</v>
      </c>
      <c r="C31" s="2530"/>
      <c r="D31" s="2534"/>
      <c r="E31" s="2535"/>
      <c r="F31" s="2521">
        <v>1</v>
      </c>
      <c r="G31" s="2530"/>
      <c r="H31" s="2535"/>
      <c r="I31" s="2535"/>
      <c r="J31" s="2524">
        <v>1</v>
      </c>
      <c r="K31" s="2536"/>
      <c r="L31" s="2536"/>
      <c r="M31" s="2536"/>
      <c r="N31" s="2536">
        <v>1</v>
      </c>
      <c r="O31" s="2537"/>
      <c r="P31" s="2527">
        <f t="shared" si="0"/>
        <v>1</v>
      </c>
      <c r="Q31" s="2528">
        <f t="shared" si="1"/>
        <v>0</v>
      </c>
      <c r="R31" s="2529" t="str">
        <f t="shared" si="2"/>
        <v>-</v>
      </c>
    </row>
    <row r="32" spans="1:18" s="410" customFormat="1" ht="13.5" customHeight="1" thickBot="1">
      <c r="A32" s="2544" t="s">
        <v>41</v>
      </c>
      <c r="B32" s="2545">
        <f>SUM(B10:B31)</f>
        <v>21</v>
      </c>
      <c r="C32" s="2546">
        <f>SUM(C11:C31)</f>
        <v>1</v>
      </c>
      <c r="D32" s="2545">
        <f>SUM(D11:D31)</f>
        <v>1</v>
      </c>
      <c r="E32" s="2547">
        <f>SUM(E11:E31)</f>
        <v>1</v>
      </c>
      <c r="F32" s="2547">
        <f>SUM(F10:F31)</f>
        <v>20</v>
      </c>
      <c r="G32" s="2547">
        <f>SUM(G11:G31)</f>
        <v>0</v>
      </c>
      <c r="H32" s="2547">
        <f>SUM(H11:H31)</f>
        <v>0</v>
      </c>
      <c r="I32" s="2547">
        <f>SUM(I11:I31)</f>
        <v>0</v>
      </c>
      <c r="J32" s="2547">
        <f>SUM(J10:J31)</f>
        <v>21</v>
      </c>
      <c r="K32" s="2547">
        <f>SUM(K11:K31)</f>
        <v>1</v>
      </c>
      <c r="L32" s="2547">
        <f>SUM(L11:L31)</f>
        <v>4</v>
      </c>
      <c r="M32" s="2547">
        <f>SUM(M11:M31)</f>
        <v>0</v>
      </c>
      <c r="N32" s="2547">
        <f>SUM(N10:N31)</f>
        <v>17</v>
      </c>
      <c r="O32" s="2548">
        <f>SUM(O11:O31)</f>
        <v>1</v>
      </c>
      <c r="P32" s="2549">
        <f>SUM(P10:P31)</f>
        <v>21</v>
      </c>
      <c r="Q32" s="2550">
        <f>SUM(Q11:Q31)</f>
        <v>1</v>
      </c>
      <c r="R32" s="2551">
        <f>SUM(R11:R31)</f>
        <v>0</v>
      </c>
    </row>
    <row r="34" spans="1:18" s="25" customFormat="1" ht="13.5" customHeight="1" thickBot="1">
      <c r="A34" s="1854" t="s">
        <v>42</v>
      </c>
      <c r="B34" s="1855"/>
      <c r="C34" s="1855"/>
      <c r="D34" s="1855"/>
      <c r="E34" s="1855"/>
      <c r="F34" s="1855"/>
      <c r="G34" s="1855"/>
      <c r="H34" s="1855"/>
      <c r="I34" s="1855"/>
      <c r="J34" s="1855"/>
      <c r="K34" s="1855"/>
      <c r="L34" s="1856"/>
      <c r="M34" s="1856"/>
      <c r="N34" s="1856"/>
      <c r="O34" s="1857"/>
      <c r="P34" s="1858"/>
      <c r="Q34" s="1858"/>
      <c r="R34" s="1859"/>
    </row>
    <row r="35" spans="1:18" s="25" customFormat="1" ht="13.5" customHeight="1">
      <c r="A35" s="2552" t="s">
        <v>43</v>
      </c>
      <c r="B35" s="2553">
        <v>1</v>
      </c>
      <c r="C35" s="2260"/>
      <c r="D35" s="2554"/>
      <c r="E35" s="2555"/>
      <c r="F35" s="2555">
        <v>1</v>
      </c>
      <c r="G35" s="2555"/>
      <c r="H35" s="2555"/>
      <c r="I35" s="2555"/>
      <c r="J35" s="2555"/>
      <c r="K35" s="2555"/>
      <c r="L35" s="2556"/>
      <c r="M35" s="2556"/>
      <c r="N35" s="2556">
        <v>1</v>
      </c>
      <c r="O35" s="2557"/>
      <c r="P35" s="2539">
        <f>IF($R35=1,"-",B35)</f>
        <v>1</v>
      </c>
      <c r="Q35" s="2540">
        <f>IF($U35=1,"-",C35)</f>
        <v>0</v>
      </c>
      <c r="R35" s="2541" t="str">
        <f>IF(B35+C35=2,1,"-")</f>
        <v>-</v>
      </c>
    </row>
    <row r="36" spans="1:18" s="1501" customFormat="1" ht="13.5" customHeight="1">
      <c r="A36" s="2558" t="s">
        <v>44</v>
      </c>
      <c r="B36" s="2559">
        <v>1</v>
      </c>
      <c r="C36" s="2560"/>
      <c r="D36" s="2561"/>
      <c r="E36" s="2556"/>
      <c r="F36" s="2556">
        <v>1</v>
      </c>
      <c r="G36" s="2556"/>
      <c r="H36" s="2556"/>
      <c r="I36" s="2556"/>
      <c r="J36" s="2556"/>
      <c r="K36" s="2556"/>
      <c r="L36" s="2556"/>
      <c r="M36" s="2556"/>
      <c r="N36" s="2556">
        <v>1</v>
      </c>
      <c r="O36" s="2557"/>
      <c r="P36" s="2539">
        <f t="shared" ref="P36:P51" si="12">IF($R36=1,"-",B36)</f>
        <v>1</v>
      </c>
      <c r="Q36" s="2540">
        <f t="shared" ref="Q36:Q51" si="13">IF($U36=1,"-",C36)</f>
        <v>0</v>
      </c>
      <c r="R36" s="2541" t="str">
        <f t="shared" ref="R36:R51" si="14">IF(B36+C36=2,1,"-")</f>
        <v>-</v>
      </c>
    </row>
    <row r="37" spans="1:18" s="1501" customFormat="1" ht="13.5" customHeight="1">
      <c r="A37" s="2562" t="s">
        <v>45</v>
      </c>
      <c r="B37" s="2559">
        <v>1</v>
      </c>
      <c r="C37" s="2560"/>
      <c r="D37" s="2561"/>
      <c r="E37" s="2556"/>
      <c r="F37" s="2556"/>
      <c r="G37" s="2556"/>
      <c r="H37" s="2556"/>
      <c r="I37" s="2556"/>
      <c r="J37" s="2556"/>
      <c r="K37" s="2556"/>
      <c r="L37" s="2556"/>
      <c r="M37" s="2556"/>
      <c r="N37" s="2556"/>
      <c r="O37" s="2557"/>
      <c r="P37" s="2539">
        <f t="shared" ref="P37" si="15">IF($R37=1,"-",B37)</f>
        <v>1</v>
      </c>
      <c r="Q37" s="2540">
        <f t="shared" ref="Q37" si="16">IF($U37=1,"-",C37)</f>
        <v>0</v>
      </c>
      <c r="R37" s="2541" t="str">
        <f t="shared" ref="R37" si="17">IF(B37+C37=2,1,"-")</f>
        <v>-</v>
      </c>
    </row>
    <row r="38" spans="1:18" s="25" customFormat="1" ht="13.5" customHeight="1">
      <c r="A38" s="2558" t="s">
        <v>46</v>
      </c>
      <c r="B38" s="2563">
        <v>1</v>
      </c>
      <c r="C38" s="2564"/>
      <c r="D38" s="2565"/>
      <c r="E38" s="2525"/>
      <c r="F38" s="2525">
        <v>1</v>
      </c>
      <c r="G38" s="2525"/>
      <c r="H38" s="2525"/>
      <c r="I38" s="2525"/>
      <c r="J38" s="2525"/>
      <c r="K38" s="2525"/>
      <c r="L38" s="2525"/>
      <c r="M38" s="2525"/>
      <c r="N38" s="2525">
        <v>1</v>
      </c>
      <c r="O38" s="2526"/>
      <c r="P38" s="2539">
        <f t="shared" si="12"/>
        <v>1</v>
      </c>
      <c r="Q38" s="2540">
        <f t="shared" si="13"/>
        <v>0</v>
      </c>
      <c r="R38" s="2541" t="str">
        <f t="shared" si="14"/>
        <v>-</v>
      </c>
    </row>
    <row r="39" spans="1:18" s="25" customFormat="1" ht="13.5" customHeight="1">
      <c r="A39" s="2558" t="s">
        <v>47</v>
      </c>
      <c r="B39" s="2563">
        <v>1</v>
      </c>
      <c r="C39" s="2564"/>
      <c r="D39" s="2565"/>
      <c r="E39" s="2525"/>
      <c r="F39" s="2525">
        <v>1</v>
      </c>
      <c r="G39" s="2525"/>
      <c r="H39" s="2525"/>
      <c r="I39" s="2525"/>
      <c r="J39" s="2525"/>
      <c r="K39" s="2525"/>
      <c r="L39" s="2525"/>
      <c r="M39" s="2525"/>
      <c r="N39" s="2525">
        <v>1</v>
      </c>
      <c r="O39" s="2526"/>
      <c r="P39" s="2539">
        <f t="shared" si="12"/>
        <v>1</v>
      </c>
      <c r="Q39" s="2540">
        <f t="shared" si="13"/>
        <v>0</v>
      </c>
      <c r="R39" s="2541" t="str">
        <f t="shared" si="14"/>
        <v>-</v>
      </c>
    </row>
    <row r="40" spans="1:18" s="25" customFormat="1" ht="13.5" customHeight="1">
      <c r="A40" s="2558" t="s">
        <v>48</v>
      </c>
      <c r="B40" s="2563">
        <v>1</v>
      </c>
      <c r="C40" s="2564"/>
      <c r="D40" s="2566"/>
      <c r="E40" s="2525"/>
      <c r="F40" s="2567">
        <v>1</v>
      </c>
      <c r="G40" s="2525"/>
      <c r="H40" s="2525">
        <v>1</v>
      </c>
      <c r="I40" s="2525"/>
      <c r="J40" s="2525"/>
      <c r="K40" s="2525"/>
      <c r="L40" s="2525"/>
      <c r="M40" s="2525"/>
      <c r="N40" s="2525">
        <v>1</v>
      </c>
      <c r="O40" s="2526"/>
      <c r="P40" s="2539">
        <f t="shared" si="12"/>
        <v>1</v>
      </c>
      <c r="Q40" s="2540">
        <f t="shared" si="13"/>
        <v>0</v>
      </c>
      <c r="R40" s="2541" t="str">
        <f t="shared" si="14"/>
        <v>-</v>
      </c>
    </row>
    <row r="41" spans="1:18" s="25" customFormat="1" ht="13.5" customHeight="1">
      <c r="A41" s="2558" t="s">
        <v>49</v>
      </c>
      <c r="B41" s="2563">
        <v>1</v>
      </c>
      <c r="C41" s="2564"/>
      <c r="D41" s="2565"/>
      <c r="E41" s="2525"/>
      <c r="F41" s="2525">
        <v>1</v>
      </c>
      <c r="G41" s="2525"/>
      <c r="H41" s="2525"/>
      <c r="I41" s="2525"/>
      <c r="J41" s="2525"/>
      <c r="K41" s="2525"/>
      <c r="L41" s="2525"/>
      <c r="M41" s="2525"/>
      <c r="N41" s="2525">
        <v>1</v>
      </c>
      <c r="O41" s="2526"/>
      <c r="P41" s="2539">
        <f t="shared" si="12"/>
        <v>1</v>
      </c>
      <c r="Q41" s="2540">
        <f t="shared" si="13"/>
        <v>0</v>
      </c>
      <c r="R41" s="2541" t="str">
        <f t="shared" si="14"/>
        <v>-</v>
      </c>
    </row>
    <row r="42" spans="1:18" s="25" customFormat="1" ht="13.5" customHeight="1">
      <c r="A42" s="2558" t="s">
        <v>50</v>
      </c>
      <c r="B42" s="2563">
        <v>1</v>
      </c>
      <c r="C42" s="2564"/>
      <c r="D42" s="2565"/>
      <c r="E42" s="2525"/>
      <c r="F42" s="2525">
        <v>1</v>
      </c>
      <c r="G42" s="2525">
        <v>1</v>
      </c>
      <c r="H42" s="2525"/>
      <c r="I42" s="2525"/>
      <c r="J42" s="2525"/>
      <c r="K42" s="2525"/>
      <c r="L42" s="2525"/>
      <c r="M42" s="2525"/>
      <c r="N42" s="2525">
        <v>1</v>
      </c>
      <c r="O42" s="2526"/>
      <c r="P42" s="2539">
        <f t="shared" si="12"/>
        <v>1</v>
      </c>
      <c r="Q42" s="2540">
        <f t="shared" si="13"/>
        <v>0</v>
      </c>
      <c r="R42" s="2541" t="str">
        <f t="shared" si="14"/>
        <v>-</v>
      </c>
    </row>
    <row r="43" spans="1:18" s="25" customFormat="1" ht="13.5" customHeight="1">
      <c r="A43" s="2558" t="s">
        <v>51</v>
      </c>
      <c r="B43" s="2563">
        <v>1</v>
      </c>
      <c r="C43" s="2564"/>
      <c r="D43" s="2565"/>
      <c r="E43" s="2525"/>
      <c r="F43" s="2525">
        <v>1</v>
      </c>
      <c r="G43" s="2525"/>
      <c r="H43" s="2525"/>
      <c r="I43" s="2525"/>
      <c r="J43" s="2525"/>
      <c r="K43" s="2525"/>
      <c r="L43" s="2525"/>
      <c r="M43" s="2525"/>
      <c r="N43" s="2525">
        <v>1</v>
      </c>
      <c r="O43" s="2526"/>
      <c r="P43" s="2539">
        <f t="shared" ref="P43" si="18">IF($R43=1,"-",B43)</f>
        <v>1</v>
      </c>
      <c r="Q43" s="2540">
        <f t="shared" ref="Q43" si="19">IF($U43=1,"-",C43)</f>
        <v>0</v>
      </c>
      <c r="R43" s="2541" t="str">
        <f t="shared" ref="R43" si="20">IF(B43+C43=2,1,"-")</f>
        <v>-</v>
      </c>
    </row>
    <row r="44" spans="1:18" s="25" customFormat="1" ht="13.5" customHeight="1">
      <c r="A44" s="2558" t="s">
        <v>52</v>
      </c>
      <c r="B44" s="2559">
        <v>1</v>
      </c>
      <c r="C44" s="2560"/>
      <c r="D44" s="2561"/>
      <c r="E44" s="2525"/>
      <c r="F44" s="2556">
        <v>1</v>
      </c>
      <c r="G44" s="2556"/>
      <c r="H44" s="2556"/>
      <c r="I44" s="2556"/>
      <c r="J44" s="2556"/>
      <c r="K44" s="2556"/>
      <c r="L44" s="2556"/>
      <c r="M44" s="2556"/>
      <c r="N44" s="2556">
        <v>1</v>
      </c>
      <c r="O44" s="2557"/>
      <c r="P44" s="2539">
        <f t="shared" si="12"/>
        <v>1</v>
      </c>
      <c r="Q44" s="2540">
        <f t="shared" si="13"/>
        <v>0</v>
      </c>
      <c r="R44" s="2541" t="str">
        <f t="shared" si="14"/>
        <v>-</v>
      </c>
    </row>
    <row r="45" spans="1:18" s="25" customFormat="1" ht="13.5" customHeight="1">
      <c r="A45" s="2558" t="s">
        <v>53</v>
      </c>
      <c r="B45" s="2559">
        <v>1</v>
      </c>
      <c r="C45" s="2560"/>
      <c r="D45" s="2561"/>
      <c r="E45" s="2525"/>
      <c r="F45" s="2556">
        <v>1</v>
      </c>
      <c r="G45" s="2556"/>
      <c r="H45" s="2556"/>
      <c r="I45" s="2556"/>
      <c r="J45" s="2556"/>
      <c r="K45" s="2556"/>
      <c r="L45" s="2556"/>
      <c r="M45" s="2556"/>
      <c r="N45" s="2556">
        <v>1</v>
      </c>
      <c r="O45" s="2557"/>
      <c r="P45" s="2539">
        <f t="shared" si="12"/>
        <v>1</v>
      </c>
      <c r="Q45" s="2540">
        <f t="shared" si="13"/>
        <v>0</v>
      </c>
      <c r="R45" s="2541" t="str">
        <f t="shared" si="14"/>
        <v>-</v>
      </c>
    </row>
    <row r="46" spans="1:18" s="25" customFormat="1" ht="13.5" customHeight="1">
      <c r="A46" s="2558" t="s">
        <v>54</v>
      </c>
      <c r="B46" s="2563">
        <v>1</v>
      </c>
      <c r="C46" s="2564"/>
      <c r="D46" s="2565"/>
      <c r="E46" s="2525"/>
      <c r="F46" s="2525">
        <v>1</v>
      </c>
      <c r="G46" s="2525"/>
      <c r="H46" s="2525">
        <v>1</v>
      </c>
      <c r="I46" s="2525"/>
      <c r="J46" s="2525"/>
      <c r="K46" s="2525"/>
      <c r="L46" s="2525"/>
      <c r="M46" s="2525"/>
      <c r="N46" s="2525">
        <v>1</v>
      </c>
      <c r="O46" s="2526"/>
      <c r="P46" s="2539">
        <f t="shared" si="12"/>
        <v>1</v>
      </c>
      <c r="Q46" s="2540">
        <f t="shared" si="13"/>
        <v>0</v>
      </c>
      <c r="R46" s="2541" t="str">
        <f t="shared" si="14"/>
        <v>-</v>
      </c>
    </row>
    <row r="47" spans="1:18" s="1501" customFormat="1" ht="13.5" customHeight="1">
      <c r="A47" s="2558" t="s">
        <v>55</v>
      </c>
      <c r="B47" s="2563"/>
      <c r="C47" s="2564">
        <v>1</v>
      </c>
      <c r="D47" s="2565"/>
      <c r="E47" s="2525"/>
      <c r="F47" s="2525"/>
      <c r="G47" s="2525">
        <v>1</v>
      </c>
      <c r="H47" s="2525"/>
      <c r="I47" s="2525">
        <v>1</v>
      </c>
      <c r="J47" s="2525"/>
      <c r="K47" s="2525"/>
      <c r="L47" s="2525"/>
      <c r="M47" s="2525"/>
      <c r="N47" s="2525"/>
      <c r="O47" s="2526">
        <v>1</v>
      </c>
      <c r="P47" s="2539">
        <f t="shared" si="12"/>
        <v>0</v>
      </c>
      <c r="Q47" s="2540">
        <f t="shared" si="13"/>
        <v>1</v>
      </c>
      <c r="R47" s="2541" t="str">
        <f t="shared" si="14"/>
        <v>-</v>
      </c>
    </row>
    <row r="48" spans="1:18" s="1501" customFormat="1" ht="13.5" customHeight="1">
      <c r="A48" s="2558" t="s">
        <v>56</v>
      </c>
      <c r="B48" s="2563">
        <v>1</v>
      </c>
      <c r="C48" s="2564"/>
      <c r="D48" s="2566"/>
      <c r="E48" s="2525"/>
      <c r="F48" s="2567">
        <v>1</v>
      </c>
      <c r="G48" s="2525"/>
      <c r="H48" s="2525"/>
      <c r="I48" s="2525"/>
      <c r="J48" s="2525"/>
      <c r="K48" s="2525"/>
      <c r="L48" s="2525"/>
      <c r="M48" s="2525"/>
      <c r="N48" s="2525">
        <v>1</v>
      </c>
      <c r="O48" s="2526"/>
      <c r="P48" s="2539">
        <f t="shared" si="12"/>
        <v>1</v>
      </c>
      <c r="Q48" s="2540">
        <f t="shared" si="13"/>
        <v>0</v>
      </c>
      <c r="R48" s="2541" t="str">
        <f t="shared" si="14"/>
        <v>-</v>
      </c>
    </row>
    <row r="49" spans="1:18" s="1501" customFormat="1" ht="13.5" customHeight="1">
      <c r="A49" s="2558" t="s">
        <v>57</v>
      </c>
      <c r="B49" s="2563"/>
      <c r="C49" s="2564">
        <v>1</v>
      </c>
      <c r="D49" s="2565"/>
      <c r="E49" s="2524">
        <v>1</v>
      </c>
      <c r="F49" s="2525"/>
      <c r="G49" s="2525"/>
      <c r="H49" s="2525"/>
      <c r="I49" s="2525">
        <v>1</v>
      </c>
      <c r="J49" s="2525"/>
      <c r="K49" s="2525"/>
      <c r="L49" s="2525"/>
      <c r="M49" s="2525"/>
      <c r="N49" s="2525"/>
      <c r="O49" s="2526">
        <v>1</v>
      </c>
      <c r="P49" s="2539">
        <f t="shared" si="12"/>
        <v>0</v>
      </c>
      <c r="Q49" s="2540">
        <f t="shared" si="13"/>
        <v>1</v>
      </c>
      <c r="R49" s="2541" t="str">
        <f t="shared" si="14"/>
        <v>-</v>
      </c>
    </row>
    <row r="50" spans="1:18" s="1501" customFormat="1" ht="13.5" customHeight="1">
      <c r="A50" s="2568" t="s">
        <v>58</v>
      </c>
      <c r="B50" s="2563"/>
      <c r="C50" s="2564"/>
      <c r="D50" s="2565"/>
      <c r="E50" s="2524"/>
      <c r="F50" s="2525"/>
      <c r="G50" s="2525"/>
      <c r="H50" s="2525"/>
      <c r="I50" s="2525"/>
      <c r="J50" s="2525"/>
      <c r="K50" s="2525"/>
      <c r="L50" s="2525"/>
      <c r="M50" s="2525"/>
      <c r="N50" s="2525"/>
      <c r="O50" s="2526"/>
      <c r="P50" s="2539">
        <f t="shared" si="12"/>
        <v>0</v>
      </c>
      <c r="Q50" s="2540">
        <f t="shared" si="13"/>
        <v>0</v>
      </c>
      <c r="R50" s="2541" t="str">
        <f t="shared" si="14"/>
        <v>-</v>
      </c>
    </row>
    <row r="51" spans="1:18" s="25" customFormat="1" ht="13.5" customHeight="1">
      <c r="A51" s="2558" t="s">
        <v>59</v>
      </c>
      <c r="B51" s="2563">
        <v>1</v>
      </c>
      <c r="C51" s="2564"/>
      <c r="D51" s="2565">
        <v>1</v>
      </c>
      <c r="E51" s="2525"/>
      <c r="F51" s="2525"/>
      <c r="G51" s="2525"/>
      <c r="H51" s="2525"/>
      <c r="I51" s="2525"/>
      <c r="J51" s="2525"/>
      <c r="K51" s="2525"/>
      <c r="L51" s="2525"/>
      <c r="M51" s="2525"/>
      <c r="N51" s="2525">
        <v>1</v>
      </c>
      <c r="O51" s="2526"/>
      <c r="P51" s="2539">
        <f t="shared" si="12"/>
        <v>1</v>
      </c>
      <c r="Q51" s="2540">
        <f t="shared" si="13"/>
        <v>0</v>
      </c>
      <c r="R51" s="2541" t="str">
        <f t="shared" si="14"/>
        <v>-</v>
      </c>
    </row>
    <row r="52" spans="1:18" s="410" customFormat="1" ht="13.5" customHeight="1" thickBot="1">
      <c r="A52" s="2544" t="s">
        <v>41</v>
      </c>
      <c r="B52" s="2545">
        <f t="shared" ref="B52:R52" si="21">SUM(B35:B51)</f>
        <v>14</v>
      </c>
      <c r="C52" s="2546">
        <f t="shared" si="21"/>
        <v>2</v>
      </c>
      <c r="D52" s="2545">
        <f t="shared" si="21"/>
        <v>1</v>
      </c>
      <c r="E52" s="2547">
        <f t="shared" si="21"/>
        <v>1</v>
      </c>
      <c r="F52" s="2547">
        <f t="shared" si="21"/>
        <v>12</v>
      </c>
      <c r="G52" s="2547">
        <f t="shared" si="21"/>
        <v>2</v>
      </c>
      <c r="H52" s="2547">
        <f t="shared" si="21"/>
        <v>2</v>
      </c>
      <c r="I52" s="2547">
        <f t="shared" si="21"/>
        <v>2</v>
      </c>
      <c r="J52" s="2547">
        <f t="shared" si="21"/>
        <v>0</v>
      </c>
      <c r="K52" s="2547">
        <f t="shared" si="21"/>
        <v>0</v>
      </c>
      <c r="L52" s="2547">
        <f t="shared" si="21"/>
        <v>0</v>
      </c>
      <c r="M52" s="2547">
        <f t="shared" si="21"/>
        <v>0</v>
      </c>
      <c r="N52" s="2547">
        <f t="shared" si="21"/>
        <v>13</v>
      </c>
      <c r="O52" s="2548">
        <f t="shared" si="21"/>
        <v>2</v>
      </c>
      <c r="P52" s="2549">
        <f t="shared" si="21"/>
        <v>14</v>
      </c>
      <c r="Q52" s="2550">
        <f t="shared" si="21"/>
        <v>2</v>
      </c>
      <c r="R52" s="2551">
        <f t="shared" si="21"/>
        <v>0</v>
      </c>
    </row>
    <row r="53" spans="1:18" s="25" customFormat="1" ht="9.75" customHeight="1" thickTop="1" thickBot="1">
      <c r="A53" s="965"/>
      <c r="B53" s="633"/>
      <c r="C53" s="633"/>
      <c r="D53" s="634"/>
      <c r="E53" s="634"/>
      <c r="F53" s="634"/>
      <c r="G53" s="634"/>
      <c r="H53" s="634"/>
      <c r="I53" s="634"/>
      <c r="J53" s="634"/>
      <c r="K53" s="634"/>
      <c r="L53" s="634"/>
      <c r="M53" s="634"/>
      <c r="N53" s="634"/>
      <c r="O53" s="1106"/>
      <c r="P53" s="1631"/>
      <c r="Q53" s="1631"/>
      <c r="R53" s="1631"/>
    </row>
    <row r="54" spans="1:18" s="25" customFormat="1" ht="13.5" customHeight="1" thickBot="1">
      <c r="A54" s="1854" t="s">
        <v>60</v>
      </c>
      <c r="B54" s="1860" t="s">
        <v>61</v>
      </c>
      <c r="C54" s="1860"/>
      <c r="D54" s="1860"/>
      <c r="E54" s="1860"/>
      <c r="F54" s="1860"/>
      <c r="G54" s="1860"/>
      <c r="H54" s="1860"/>
      <c r="I54" s="1860"/>
      <c r="J54" s="1860"/>
      <c r="K54" s="1860"/>
      <c r="L54" s="1861"/>
      <c r="M54" s="1861"/>
      <c r="N54" s="1861"/>
      <c r="O54" s="1862"/>
      <c r="P54" s="1858"/>
      <c r="Q54" s="1858"/>
      <c r="R54" s="1859"/>
    </row>
    <row r="55" spans="1:18" s="25" customFormat="1" ht="11.25" customHeight="1">
      <c r="A55" s="2552" t="s">
        <v>62</v>
      </c>
      <c r="B55" s="2569">
        <v>1</v>
      </c>
      <c r="C55" s="2261"/>
      <c r="D55" s="2570"/>
      <c r="E55" s="2571"/>
      <c r="F55" s="2571">
        <v>1</v>
      </c>
      <c r="G55" s="2571"/>
      <c r="H55" s="2571"/>
      <c r="I55" s="2571"/>
      <c r="J55" s="2555">
        <v>1</v>
      </c>
      <c r="K55" s="2555"/>
      <c r="L55" s="2556"/>
      <c r="M55" s="2556"/>
      <c r="N55" s="2553">
        <v>1</v>
      </c>
      <c r="O55" s="2557"/>
      <c r="P55" s="2539">
        <f t="shared" ref="P55:P70" si="22">IF($R55=1,"-",B55)</f>
        <v>1</v>
      </c>
      <c r="Q55" s="2540">
        <f t="shared" ref="Q55:Q70" si="23">IF($U55=1,"-",C55)</f>
        <v>0</v>
      </c>
      <c r="R55" s="2541" t="str">
        <f t="shared" ref="R55:R70" si="24">IF(B55+C55=2,1,"-")</f>
        <v>-</v>
      </c>
    </row>
    <row r="56" spans="1:18" s="25" customFormat="1" ht="11.25" customHeight="1">
      <c r="A56" s="2552" t="s">
        <v>63</v>
      </c>
      <c r="B56" s="2569">
        <v>1</v>
      </c>
      <c r="C56" s="2261"/>
      <c r="D56" s="2570">
        <v>1</v>
      </c>
      <c r="E56" s="2571"/>
      <c r="F56" s="2571">
        <v>1</v>
      </c>
      <c r="G56" s="2571"/>
      <c r="H56" s="2571"/>
      <c r="I56" s="2571"/>
      <c r="J56" s="2555">
        <v>1</v>
      </c>
      <c r="K56" s="2555"/>
      <c r="L56" s="2556"/>
      <c r="M56" s="2556"/>
      <c r="N56" s="2553">
        <v>1</v>
      </c>
      <c r="O56" s="2557"/>
      <c r="P56" s="2539">
        <f t="shared" si="22"/>
        <v>1</v>
      </c>
      <c r="Q56" s="2540">
        <f t="shared" si="23"/>
        <v>0</v>
      </c>
      <c r="R56" s="2541" t="str">
        <f t="shared" si="24"/>
        <v>-</v>
      </c>
    </row>
    <row r="57" spans="1:18" s="25" customFormat="1" ht="11.25" customHeight="1">
      <c r="A57" s="2558" t="s">
        <v>64</v>
      </c>
      <c r="B57" s="2569">
        <v>1</v>
      </c>
      <c r="C57" s="2261"/>
      <c r="D57" s="2570">
        <v>1</v>
      </c>
      <c r="E57" s="2571"/>
      <c r="F57" s="2571">
        <v>1</v>
      </c>
      <c r="G57" s="2571"/>
      <c r="H57" s="2571"/>
      <c r="I57" s="2571"/>
      <c r="J57" s="2555">
        <v>1</v>
      </c>
      <c r="K57" s="2555"/>
      <c r="L57" s="2556"/>
      <c r="M57" s="2556"/>
      <c r="N57" s="2553">
        <v>1</v>
      </c>
      <c r="O57" s="2557"/>
      <c r="P57" s="2539">
        <f t="shared" si="22"/>
        <v>1</v>
      </c>
      <c r="Q57" s="2540">
        <f t="shared" si="23"/>
        <v>0</v>
      </c>
      <c r="R57" s="2541" t="str">
        <f t="shared" si="24"/>
        <v>-</v>
      </c>
    </row>
    <row r="58" spans="1:18" s="25" customFormat="1" ht="11.25" customHeight="1">
      <c r="A58" s="2558" t="s">
        <v>65</v>
      </c>
      <c r="B58" s="2569">
        <v>1</v>
      </c>
      <c r="C58" s="2261"/>
      <c r="D58" s="2570"/>
      <c r="E58" s="2571"/>
      <c r="F58" s="2571">
        <v>1</v>
      </c>
      <c r="G58" s="2571"/>
      <c r="H58" s="2571"/>
      <c r="I58" s="2571"/>
      <c r="J58" s="2555">
        <v>1</v>
      </c>
      <c r="K58" s="2555"/>
      <c r="L58" s="2556"/>
      <c r="M58" s="2556"/>
      <c r="N58" s="2553">
        <v>1</v>
      </c>
      <c r="O58" s="2557"/>
      <c r="P58" s="2539">
        <f t="shared" si="22"/>
        <v>1</v>
      </c>
      <c r="Q58" s="2540">
        <f t="shared" si="23"/>
        <v>0</v>
      </c>
      <c r="R58" s="2541" t="str">
        <f t="shared" si="24"/>
        <v>-</v>
      </c>
    </row>
    <row r="59" spans="1:18" s="25" customFormat="1" ht="11.25" customHeight="1">
      <c r="A59" s="2558" t="s">
        <v>66</v>
      </c>
      <c r="B59" s="2569"/>
      <c r="C59" s="2261">
        <v>1</v>
      </c>
      <c r="D59" s="2570"/>
      <c r="E59" s="2571">
        <v>1</v>
      </c>
      <c r="F59" s="2571"/>
      <c r="G59" s="2571">
        <v>1</v>
      </c>
      <c r="H59" s="2571"/>
      <c r="I59" s="2571">
        <v>1</v>
      </c>
      <c r="J59" s="2555"/>
      <c r="K59" s="2555"/>
      <c r="L59" s="2556"/>
      <c r="M59" s="2556"/>
      <c r="N59" s="2553"/>
      <c r="O59" s="2557">
        <v>1</v>
      </c>
      <c r="P59" s="2539">
        <f t="shared" si="22"/>
        <v>0</v>
      </c>
      <c r="Q59" s="2540">
        <f t="shared" si="23"/>
        <v>1</v>
      </c>
      <c r="R59" s="2541" t="str">
        <f t="shared" si="24"/>
        <v>-</v>
      </c>
    </row>
    <row r="60" spans="1:18" s="25" customFormat="1" ht="11.25" customHeight="1">
      <c r="A60" s="2558" t="s">
        <v>67</v>
      </c>
      <c r="B60" s="2569">
        <v>1</v>
      </c>
      <c r="C60" s="2261"/>
      <c r="D60" s="2570"/>
      <c r="E60" s="2571"/>
      <c r="F60" s="2571">
        <v>1</v>
      </c>
      <c r="G60" s="2571"/>
      <c r="H60" s="2571"/>
      <c r="I60" s="2571"/>
      <c r="J60" s="2555">
        <v>1</v>
      </c>
      <c r="K60" s="2555"/>
      <c r="L60" s="2556"/>
      <c r="M60" s="2556"/>
      <c r="N60" s="2553">
        <v>1</v>
      </c>
      <c r="O60" s="2557"/>
      <c r="P60" s="2539">
        <f t="shared" si="22"/>
        <v>1</v>
      </c>
      <c r="Q60" s="2540">
        <f t="shared" si="23"/>
        <v>0</v>
      </c>
      <c r="R60" s="2541" t="str">
        <f t="shared" si="24"/>
        <v>-</v>
      </c>
    </row>
    <row r="61" spans="1:18" s="25" customFormat="1" ht="11.25" customHeight="1">
      <c r="A61" s="2558" t="s">
        <v>68</v>
      </c>
      <c r="B61" s="2572"/>
      <c r="C61" s="2573">
        <v>1</v>
      </c>
      <c r="D61" s="2574"/>
      <c r="E61" s="2575"/>
      <c r="F61" s="2575"/>
      <c r="G61" s="2575">
        <v>1</v>
      </c>
      <c r="H61" s="2575"/>
      <c r="I61" s="2575">
        <v>1</v>
      </c>
      <c r="J61" s="2556"/>
      <c r="K61" s="2556"/>
      <c r="L61" s="2556"/>
      <c r="M61" s="2556"/>
      <c r="N61" s="2559"/>
      <c r="O61" s="2557">
        <v>1</v>
      </c>
      <c r="P61" s="2539">
        <f t="shared" si="22"/>
        <v>0</v>
      </c>
      <c r="Q61" s="2540">
        <f t="shared" si="23"/>
        <v>1</v>
      </c>
      <c r="R61" s="2541" t="str">
        <f t="shared" si="24"/>
        <v>-</v>
      </c>
    </row>
    <row r="62" spans="1:18" s="25" customFormat="1" ht="11.25" customHeight="1">
      <c r="A62" s="2558" t="s">
        <v>69</v>
      </c>
      <c r="B62" s="2576">
        <v>1</v>
      </c>
      <c r="C62" s="2577"/>
      <c r="D62" s="2531"/>
      <c r="E62" s="2532"/>
      <c r="F62" s="2532">
        <v>1</v>
      </c>
      <c r="G62" s="2532"/>
      <c r="H62" s="2532">
        <v>1</v>
      </c>
      <c r="I62" s="2532"/>
      <c r="J62" s="2525"/>
      <c r="K62" s="2525"/>
      <c r="L62" s="2525"/>
      <c r="M62" s="2525"/>
      <c r="N62" s="2563">
        <v>1</v>
      </c>
      <c r="O62" s="2526"/>
      <c r="P62" s="2539">
        <f t="shared" si="22"/>
        <v>1</v>
      </c>
      <c r="Q62" s="2540">
        <f t="shared" si="23"/>
        <v>0</v>
      </c>
      <c r="R62" s="2541" t="str">
        <f t="shared" si="24"/>
        <v>-</v>
      </c>
    </row>
    <row r="63" spans="1:18" s="1501" customFormat="1" ht="13.5" customHeight="1">
      <c r="A63" s="2558" t="s">
        <v>70</v>
      </c>
      <c r="B63" s="2576">
        <v>1</v>
      </c>
      <c r="C63" s="2577"/>
      <c r="D63" s="2531"/>
      <c r="E63" s="2532"/>
      <c r="F63" s="2532">
        <v>1</v>
      </c>
      <c r="G63" s="2532"/>
      <c r="H63" s="2532"/>
      <c r="I63" s="2532"/>
      <c r="J63" s="2525">
        <v>1</v>
      </c>
      <c r="K63" s="2525"/>
      <c r="L63" s="2525"/>
      <c r="M63" s="2525"/>
      <c r="N63" s="2563">
        <v>1</v>
      </c>
      <c r="O63" s="2526"/>
      <c r="P63" s="2539">
        <f t="shared" si="22"/>
        <v>1</v>
      </c>
      <c r="Q63" s="2540">
        <f t="shared" si="23"/>
        <v>0</v>
      </c>
      <c r="R63" s="2541" t="str">
        <f t="shared" si="24"/>
        <v>-</v>
      </c>
    </row>
    <row r="64" spans="1:18" s="1501" customFormat="1" ht="11.25" customHeight="1">
      <c r="A64" s="2558" t="s">
        <v>71</v>
      </c>
      <c r="B64" s="2576">
        <v>1</v>
      </c>
      <c r="C64" s="2577"/>
      <c r="D64" s="2531"/>
      <c r="E64" s="2532"/>
      <c r="F64" s="2532">
        <v>1</v>
      </c>
      <c r="G64" s="2532"/>
      <c r="H64" s="2532"/>
      <c r="I64" s="2532"/>
      <c r="J64" s="2525">
        <v>1</v>
      </c>
      <c r="K64" s="2525"/>
      <c r="L64" s="2525"/>
      <c r="M64" s="2525"/>
      <c r="N64" s="2563">
        <v>1</v>
      </c>
      <c r="O64" s="2526"/>
      <c r="P64" s="2539">
        <f t="shared" si="22"/>
        <v>1</v>
      </c>
      <c r="Q64" s="2540">
        <f t="shared" si="23"/>
        <v>0</v>
      </c>
      <c r="R64" s="2541" t="str">
        <f t="shared" si="24"/>
        <v>-</v>
      </c>
    </row>
    <row r="65" spans="1:18" s="1501" customFormat="1" ht="11.25" customHeight="1">
      <c r="A65" s="2558" t="s">
        <v>72</v>
      </c>
      <c r="B65" s="2576">
        <v>1</v>
      </c>
      <c r="C65" s="2577"/>
      <c r="D65" s="2578"/>
      <c r="E65" s="2532"/>
      <c r="F65" s="2579">
        <v>1</v>
      </c>
      <c r="G65" s="2532"/>
      <c r="H65" s="2532"/>
      <c r="I65" s="2532"/>
      <c r="J65" s="2525">
        <v>1</v>
      </c>
      <c r="K65" s="2525"/>
      <c r="L65" s="2525"/>
      <c r="M65" s="2525"/>
      <c r="N65" s="2563">
        <v>1</v>
      </c>
      <c r="O65" s="2526"/>
      <c r="P65" s="2539">
        <f t="shared" si="22"/>
        <v>1</v>
      </c>
      <c r="Q65" s="2540">
        <f t="shared" si="23"/>
        <v>0</v>
      </c>
      <c r="R65" s="2541" t="str">
        <f t="shared" si="24"/>
        <v>-</v>
      </c>
    </row>
    <row r="66" spans="1:18" s="1501" customFormat="1" ht="11.25" customHeight="1">
      <c r="A66" s="2558" t="s">
        <v>73</v>
      </c>
      <c r="B66" s="2576"/>
      <c r="C66" s="2577">
        <v>1</v>
      </c>
      <c r="D66" s="2531"/>
      <c r="E66" s="2532">
        <v>1</v>
      </c>
      <c r="F66" s="2532"/>
      <c r="G66" s="2532">
        <v>1</v>
      </c>
      <c r="H66" s="2532"/>
      <c r="I66" s="2532"/>
      <c r="J66" s="2525"/>
      <c r="K66" s="2525">
        <v>1</v>
      </c>
      <c r="L66" s="2525"/>
      <c r="M66" s="2525"/>
      <c r="N66" s="2563"/>
      <c r="O66" s="2526">
        <v>1</v>
      </c>
      <c r="P66" s="2539">
        <f t="shared" si="22"/>
        <v>0</v>
      </c>
      <c r="Q66" s="2540">
        <f t="shared" si="23"/>
        <v>1</v>
      </c>
      <c r="R66" s="2541" t="str">
        <f t="shared" si="24"/>
        <v>-</v>
      </c>
    </row>
    <row r="67" spans="1:18" s="1501" customFormat="1" ht="11.25" customHeight="1">
      <c r="A67" s="2558" t="s">
        <v>74</v>
      </c>
      <c r="B67" s="2576">
        <v>1</v>
      </c>
      <c r="C67" s="2577"/>
      <c r="D67" s="2531"/>
      <c r="E67" s="2532"/>
      <c r="F67" s="2532">
        <v>1</v>
      </c>
      <c r="G67" s="2532"/>
      <c r="H67" s="2532"/>
      <c r="I67" s="2532"/>
      <c r="J67" s="2525">
        <v>1</v>
      </c>
      <c r="K67" s="2525"/>
      <c r="L67" s="2525"/>
      <c r="M67" s="2525"/>
      <c r="N67" s="2563">
        <v>1</v>
      </c>
      <c r="O67" s="2526"/>
      <c r="P67" s="2539">
        <f t="shared" si="22"/>
        <v>1</v>
      </c>
      <c r="Q67" s="2540">
        <f t="shared" si="23"/>
        <v>0</v>
      </c>
      <c r="R67" s="2541" t="str">
        <f t="shared" si="24"/>
        <v>-</v>
      </c>
    </row>
    <row r="68" spans="1:18" s="1501" customFormat="1" ht="13.5" customHeight="1">
      <c r="A68" s="2558" t="s">
        <v>75</v>
      </c>
      <c r="B68" s="2576">
        <v>1</v>
      </c>
      <c r="C68" s="2577"/>
      <c r="D68" s="2531"/>
      <c r="E68" s="2532"/>
      <c r="F68" s="2532">
        <v>1</v>
      </c>
      <c r="G68" s="2532"/>
      <c r="H68" s="2532"/>
      <c r="I68" s="2532"/>
      <c r="J68" s="2525">
        <v>1</v>
      </c>
      <c r="K68" s="2525"/>
      <c r="L68" s="2525"/>
      <c r="M68" s="2525"/>
      <c r="N68" s="2563">
        <v>1</v>
      </c>
      <c r="O68" s="2526"/>
      <c r="P68" s="2539">
        <f t="shared" si="22"/>
        <v>1</v>
      </c>
      <c r="Q68" s="2540">
        <f t="shared" si="23"/>
        <v>0</v>
      </c>
      <c r="R68" s="2541" t="str">
        <f t="shared" si="24"/>
        <v>-</v>
      </c>
    </row>
    <row r="69" spans="1:18" s="25" customFormat="1" ht="11.25" customHeight="1">
      <c r="A69" s="2558" t="s">
        <v>76</v>
      </c>
      <c r="B69" s="2572">
        <v>1</v>
      </c>
      <c r="C69" s="2573"/>
      <c r="D69" s="2574"/>
      <c r="E69" s="2532"/>
      <c r="F69" s="2575">
        <v>1</v>
      </c>
      <c r="G69" s="2575"/>
      <c r="H69" s="2575"/>
      <c r="I69" s="2575"/>
      <c r="J69" s="2556">
        <v>1</v>
      </c>
      <c r="K69" s="2556"/>
      <c r="L69" s="2556"/>
      <c r="M69" s="2556"/>
      <c r="N69" s="2559">
        <v>1</v>
      </c>
      <c r="O69" s="2557"/>
      <c r="P69" s="2539">
        <f t="shared" si="22"/>
        <v>1</v>
      </c>
      <c r="Q69" s="2540">
        <f t="shared" si="23"/>
        <v>0</v>
      </c>
      <c r="R69" s="2541" t="str">
        <f t="shared" si="24"/>
        <v>-</v>
      </c>
    </row>
    <row r="70" spans="1:18" s="25" customFormat="1" ht="11.25" customHeight="1">
      <c r="A70" s="2580" t="s">
        <v>77</v>
      </c>
      <c r="B70" s="2572">
        <v>1</v>
      </c>
      <c r="C70" s="2573"/>
      <c r="D70" s="2574"/>
      <c r="E70" s="2532"/>
      <c r="F70" s="2575">
        <v>1</v>
      </c>
      <c r="G70" s="2575"/>
      <c r="H70" s="2575"/>
      <c r="I70" s="2575"/>
      <c r="J70" s="2556">
        <v>1</v>
      </c>
      <c r="K70" s="2556"/>
      <c r="L70" s="2556"/>
      <c r="M70" s="2556"/>
      <c r="N70" s="2559">
        <v>1</v>
      </c>
      <c r="O70" s="2557"/>
      <c r="P70" s="2539">
        <f t="shared" si="22"/>
        <v>1</v>
      </c>
      <c r="Q70" s="2540">
        <f t="shared" si="23"/>
        <v>0</v>
      </c>
      <c r="R70" s="2541" t="str">
        <f t="shared" si="24"/>
        <v>-</v>
      </c>
    </row>
    <row r="71" spans="1:18" s="410" customFormat="1" ht="13.5" customHeight="1" thickBot="1">
      <c r="A71" s="2544" t="s">
        <v>41</v>
      </c>
      <c r="B71" s="2545">
        <f t="shared" ref="B71:R71" si="25">SUM(B55:B70)</f>
        <v>13</v>
      </c>
      <c r="C71" s="2546">
        <f t="shared" si="25"/>
        <v>3</v>
      </c>
      <c r="D71" s="2545">
        <f t="shared" si="25"/>
        <v>2</v>
      </c>
      <c r="E71" s="2547">
        <f t="shared" si="25"/>
        <v>2</v>
      </c>
      <c r="F71" s="2547">
        <f t="shared" si="25"/>
        <v>13</v>
      </c>
      <c r="G71" s="2547">
        <f t="shared" si="25"/>
        <v>3</v>
      </c>
      <c r="H71" s="2547">
        <f t="shared" si="25"/>
        <v>1</v>
      </c>
      <c r="I71" s="2547">
        <f t="shared" si="25"/>
        <v>2</v>
      </c>
      <c r="J71" s="2547">
        <f t="shared" si="25"/>
        <v>12</v>
      </c>
      <c r="K71" s="2547">
        <f t="shared" si="25"/>
        <v>1</v>
      </c>
      <c r="L71" s="2547">
        <f t="shared" si="25"/>
        <v>0</v>
      </c>
      <c r="M71" s="2547">
        <f t="shared" si="25"/>
        <v>0</v>
      </c>
      <c r="N71" s="2547">
        <f t="shared" si="25"/>
        <v>13</v>
      </c>
      <c r="O71" s="2548">
        <f t="shared" si="25"/>
        <v>3</v>
      </c>
      <c r="P71" s="2549">
        <f t="shared" si="25"/>
        <v>13</v>
      </c>
      <c r="Q71" s="2550">
        <f t="shared" si="25"/>
        <v>3</v>
      </c>
      <c r="R71" s="2551">
        <f t="shared" si="25"/>
        <v>0</v>
      </c>
    </row>
    <row r="72" spans="1:18" s="25" customFormat="1" ht="9.75" customHeight="1" thickTop="1" thickBot="1">
      <c r="A72" s="965"/>
      <c r="B72" s="633"/>
      <c r="C72" s="633"/>
      <c r="D72" s="634"/>
      <c r="E72" s="634"/>
      <c r="F72" s="634"/>
      <c r="G72" s="634"/>
      <c r="H72" s="634"/>
      <c r="I72" s="634"/>
      <c r="J72" s="634"/>
      <c r="K72" s="634"/>
      <c r="L72" s="634"/>
      <c r="M72" s="634"/>
      <c r="N72" s="634"/>
      <c r="O72" s="1106"/>
      <c r="P72" s="1631"/>
      <c r="Q72" s="1631"/>
      <c r="R72" s="1631"/>
    </row>
    <row r="73" spans="1:18" s="25" customFormat="1" ht="13.5" customHeight="1" thickBot="1">
      <c r="A73" s="1854" t="s">
        <v>78</v>
      </c>
      <c r="B73" s="1855"/>
      <c r="C73" s="1855"/>
      <c r="D73" s="1855"/>
      <c r="E73" s="1855"/>
      <c r="F73" s="1855"/>
      <c r="G73" s="1855"/>
      <c r="H73" s="1855"/>
      <c r="I73" s="1855"/>
      <c r="J73" s="1855"/>
      <c r="K73" s="1855"/>
      <c r="L73" s="1856"/>
      <c r="M73" s="1856"/>
      <c r="N73" s="1856"/>
      <c r="O73" s="1857"/>
      <c r="P73" s="1858"/>
      <c r="Q73" s="1858"/>
      <c r="R73" s="1859"/>
    </row>
    <row r="74" spans="1:18" s="25" customFormat="1" ht="13.5" customHeight="1">
      <c r="A74" s="2533" t="s">
        <v>79</v>
      </c>
      <c r="B74" s="2581">
        <v>1</v>
      </c>
      <c r="C74" s="2262"/>
      <c r="D74" s="2561"/>
      <c r="E74" s="2556"/>
      <c r="F74" s="2556">
        <v>1</v>
      </c>
      <c r="G74" s="2556"/>
      <c r="H74" s="2556"/>
      <c r="I74" s="2556"/>
      <c r="J74" s="2556">
        <v>1</v>
      </c>
      <c r="K74" s="2556"/>
      <c r="L74" s="2556"/>
      <c r="M74" s="2556"/>
      <c r="N74" s="2556">
        <v>1</v>
      </c>
      <c r="O74" s="2557"/>
      <c r="P74" s="2539">
        <f t="shared" ref="P74:P81" si="26">IF($R74=1,"-",B74)</f>
        <v>1</v>
      </c>
      <c r="Q74" s="2540">
        <f t="shared" ref="Q74:Q81" si="27">IF($U74=1,"-",C74)</f>
        <v>0</v>
      </c>
      <c r="R74" s="2541" t="str">
        <f t="shared" ref="R74:R81" si="28">IF(B74+C74=2,1,"-")</f>
        <v>-</v>
      </c>
    </row>
    <row r="75" spans="1:18" s="25" customFormat="1" ht="13.5" customHeight="1">
      <c r="A75" s="2533" t="s">
        <v>80</v>
      </c>
      <c r="B75" s="2582">
        <v>1</v>
      </c>
      <c r="C75" s="2583"/>
      <c r="D75" s="2561"/>
      <c r="E75" s="2556"/>
      <c r="F75" s="2556">
        <v>1</v>
      </c>
      <c r="G75" s="2556"/>
      <c r="H75" s="2556"/>
      <c r="I75" s="2556"/>
      <c r="J75" s="2556">
        <v>1</v>
      </c>
      <c r="K75" s="2556"/>
      <c r="L75" s="2556"/>
      <c r="M75" s="2556"/>
      <c r="N75" s="2556">
        <v>1</v>
      </c>
      <c r="O75" s="2557"/>
      <c r="P75" s="2539">
        <f t="shared" si="26"/>
        <v>1</v>
      </c>
      <c r="Q75" s="2540">
        <f t="shared" si="27"/>
        <v>0</v>
      </c>
      <c r="R75" s="2541" t="str">
        <f t="shared" si="28"/>
        <v>-</v>
      </c>
    </row>
    <row r="76" spans="1:18" s="25" customFormat="1" ht="13.5" customHeight="1">
      <c r="A76" s="2533" t="s">
        <v>81</v>
      </c>
      <c r="B76" s="2582">
        <v>1</v>
      </c>
      <c r="C76" s="2583"/>
      <c r="D76" s="2565">
        <v>1</v>
      </c>
      <c r="E76" s="2536"/>
      <c r="F76" s="2536">
        <v>1</v>
      </c>
      <c r="G76" s="2536"/>
      <c r="H76" s="2536">
        <v>1</v>
      </c>
      <c r="I76" s="2536"/>
      <c r="J76" s="2536"/>
      <c r="K76" s="2536"/>
      <c r="L76" s="2536"/>
      <c r="M76" s="2536"/>
      <c r="N76" s="2536">
        <v>1</v>
      </c>
      <c r="O76" s="2537"/>
      <c r="P76" s="2539">
        <f t="shared" si="26"/>
        <v>1</v>
      </c>
      <c r="Q76" s="2540">
        <f t="shared" si="27"/>
        <v>0</v>
      </c>
      <c r="R76" s="2541" t="str">
        <f t="shared" si="28"/>
        <v>-</v>
      </c>
    </row>
    <row r="77" spans="1:18" s="25" customFormat="1" ht="13.5" customHeight="1">
      <c r="A77" s="2584" t="s">
        <v>82</v>
      </c>
      <c r="B77" s="2582"/>
      <c r="C77" s="2583"/>
      <c r="D77" s="2565"/>
      <c r="E77" s="2536"/>
      <c r="F77" s="2536"/>
      <c r="G77" s="2536"/>
      <c r="H77" s="2536"/>
      <c r="I77" s="2536"/>
      <c r="J77" s="2536"/>
      <c r="K77" s="2536"/>
      <c r="L77" s="2536"/>
      <c r="M77" s="2536"/>
      <c r="N77" s="2536"/>
      <c r="O77" s="2537"/>
      <c r="P77" s="2539">
        <f t="shared" ref="P77" si="29">IF($R77=1,"-",B77)</f>
        <v>0</v>
      </c>
      <c r="Q77" s="2540">
        <f t="shared" ref="Q77" si="30">IF($U77=1,"-",C77)</f>
        <v>0</v>
      </c>
      <c r="R77" s="2541" t="str">
        <f t="shared" ref="R77" si="31">IF(B77+C77=2,1,"-")</f>
        <v>-</v>
      </c>
    </row>
    <row r="78" spans="1:18" s="25" customFormat="1" ht="13.5" customHeight="1">
      <c r="A78" s="2533" t="s">
        <v>83</v>
      </c>
      <c r="B78" s="2585">
        <v>1</v>
      </c>
      <c r="C78" s="2586"/>
      <c r="D78" s="2561"/>
      <c r="E78" s="2556"/>
      <c r="F78" s="2556">
        <v>1</v>
      </c>
      <c r="G78" s="2556"/>
      <c r="H78" s="2556"/>
      <c r="I78" s="2556"/>
      <c r="J78" s="2556">
        <v>1</v>
      </c>
      <c r="K78" s="2556"/>
      <c r="L78" s="2556"/>
      <c r="M78" s="2556"/>
      <c r="N78" s="2556">
        <v>1</v>
      </c>
      <c r="O78" s="2557"/>
      <c r="P78" s="2539">
        <f t="shared" si="26"/>
        <v>1</v>
      </c>
      <c r="Q78" s="2540">
        <f t="shared" si="27"/>
        <v>0</v>
      </c>
      <c r="R78" s="2541" t="str">
        <f t="shared" si="28"/>
        <v>-</v>
      </c>
    </row>
    <row r="79" spans="1:18" s="25" customFormat="1" ht="13.5" customHeight="1">
      <c r="A79" s="2587" t="s">
        <v>84</v>
      </c>
      <c r="B79" s="2585"/>
      <c r="C79" s="2586">
        <v>1</v>
      </c>
      <c r="D79" s="2565"/>
      <c r="E79" s="2525">
        <v>1</v>
      </c>
      <c r="F79" s="2525"/>
      <c r="G79" s="2525">
        <v>1</v>
      </c>
      <c r="H79" s="2525"/>
      <c r="I79" s="2536"/>
      <c r="J79" s="2525"/>
      <c r="K79" s="2525">
        <v>1</v>
      </c>
      <c r="L79" s="2536"/>
      <c r="M79" s="2536"/>
      <c r="N79" s="2525"/>
      <c r="O79" s="2526">
        <v>1</v>
      </c>
      <c r="P79" s="2539">
        <f t="shared" si="26"/>
        <v>0</v>
      </c>
      <c r="Q79" s="2540">
        <f t="shared" si="27"/>
        <v>1</v>
      </c>
      <c r="R79" s="2541" t="str">
        <f t="shared" si="28"/>
        <v>-</v>
      </c>
    </row>
    <row r="80" spans="1:18" s="25" customFormat="1" ht="13.5" customHeight="1">
      <c r="A80" s="2533" t="s">
        <v>85</v>
      </c>
      <c r="B80" s="2585">
        <v>1</v>
      </c>
      <c r="C80" s="2586"/>
      <c r="D80" s="2561"/>
      <c r="E80" s="2556"/>
      <c r="F80" s="2556">
        <v>1</v>
      </c>
      <c r="G80" s="2556"/>
      <c r="H80" s="2556"/>
      <c r="I80" s="2556"/>
      <c r="J80" s="2556">
        <v>1</v>
      </c>
      <c r="K80" s="2556"/>
      <c r="L80" s="2556"/>
      <c r="M80" s="2556"/>
      <c r="N80" s="2556">
        <v>1</v>
      </c>
      <c r="O80" s="2557"/>
      <c r="P80" s="2539">
        <f t="shared" si="26"/>
        <v>1</v>
      </c>
      <c r="Q80" s="2540">
        <f t="shared" si="27"/>
        <v>0</v>
      </c>
      <c r="R80" s="2541" t="str">
        <f t="shared" si="28"/>
        <v>-</v>
      </c>
    </row>
    <row r="81" spans="1:20" s="25" customFormat="1" ht="13.5" customHeight="1">
      <c r="A81" s="2533" t="s">
        <v>86</v>
      </c>
      <c r="B81" s="2582">
        <v>1</v>
      </c>
      <c r="C81" s="2583"/>
      <c r="D81" s="2565"/>
      <c r="E81" s="2536"/>
      <c r="F81" s="2536">
        <v>1</v>
      </c>
      <c r="G81" s="2536"/>
      <c r="H81" s="2536">
        <v>1</v>
      </c>
      <c r="I81" s="2536"/>
      <c r="J81" s="2536"/>
      <c r="K81" s="2536"/>
      <c r="L81" s="2536"/>
      <c r="M81" s="2536"/>
      <c r="N81" s="2536">
        <v>1</v>
      </c>
      <c r="O81" s="2537"/>
      <c r="P81" s="2539">
        <f t="shared" si="26"/>
        <v>1</v>
      </c>
      <c r="Q81" s="2540">
        <f t="shared" si="27"/>
        <v>0</v>
      </c>
      <c r="R81" s="2541" t="str">
        <f t="shared" si="28"/>
        <v>-</v>
      </c>
    </row>
    <row r="82" spans="1:20" s="410" customFormat="1" ht="13.5" customHeight="1" thickBot="1">
      <c r="A82" s="2544" t="s">
        <v>41</v>
      </c>
      <c r="B82" s="2545">
        <f t="shared" ref="B82:R82" si="32">SUM(B74:B81)</f>
        <v>6</v>
      </c>
      <c r="C82" s="2546">
        <f t="shared" si="32"/>
        <v>1</v>
      </c>
      <c r="D82" s="2545">
        <f t="shared" si="32"/>
        <v>1</v>
      </c>
      <c r="E82" s="2547">
        <f t="shared" si="32"/>
        <v>1</v>
      </c>
      <c r="F82" s="2547">
        <f t="shared" si="32"/>
        <v>6</v>
      </c>
      <c r="G82" s="2547">
        <f t="shared" si="32"/>
        <v>1</v>
      </c>
      <c r="H82" s="2547">
        <f t="shared" si="32"/>
        <v>2</v>
      </c>
      <c r="I82" s="2547">
        <f t="shared" si="32"/>
        <v>0</v>
      </c>
      <c r="J82" s="2547">
        <f t="shared" si="32"/>
        <v>4</v>
      </c>
      <c r="K82" s="2547">
        <f t="shared" si="32"/>
        <v>1</v>
      </c>
      <c r="L82" s="2547">
        <f t="shared" si="32"/>
        <v>0</v>
      </c>
      <c r="M82" s="2547">
        <f t="shared" si="32"/>
        <v>0</v>
      </c>
      <c r="N82" s="2547">
        <f t="shared" si="32"/>
        <v>6</v>
      </c>
      <c r="O82" s="2548">
        <f t="shared" si="32"/>
        <v>1</v>
      </c>
      <c r="P82" s="2549">
        <f t="shared" si="32"/>
        <v>6</v>
      </c>
      <c r="Q82" s="2550">
        <f t="shared" si="32"/>
        <v>1</v>
      </c>
      <c r="R82" s="2551">
        <f t="shared" si="32"/>
        <v>0</v>
      </c>
    </row>
    <row r="83" spans="1:20" s="25" customFormat="1" ht="9.75" customHeight="1" thickTop="1" thickBot="1">
      <c r="A83" s="965"/>
      <c r="B83" s="633"/>
      <c r="C83" s="633"/>
      <c r="D83" s="634"/>
      <c r="E83" s="634"/>
      <c r="F83" s="634"/>
      <c r="G83" s="634"/>
      <c r="H83" s="634"/>
      <c r="I83" s="634"/>
      <c r="J83" s="634"/>
      <c r="K83" s="634"/>
      <c r="L83" s="634"/>
      <c r="M83" s="634"/>
      <c r="N83" s="634"/>
      <c r="O83" s="1106"/>
      <c r="P83" s="1631"/>
      <c r="Q83" s="1631"/>
      <c r="R83" s="1631"/>
    </row>
    <row r="84" spans="1:20" s="25" customFormat="1" ht="13.5" customHeight="1" thickBot="1">
      <c r="A84" s="1854" t="s">
        <v>87</v>
      </c>
      <c r="B84" s="1855"/>
      <c r="C84" s="1855"/>
      <c r="D84" s="1855"/>
      <c r="E84" s="1855"/>
      <c r="F84" s="1855"/>
      <c r="G84" s="1855"/>
      <c r="H84" s="1855"/>
      <c r="I84" s="1855"/>
      <c r="J84" s="1855"/>
      <c r="K84" s="1855"/>
      <c r="L84" s="1856"/>
      <c r="M84" s="1856"/>
      <c r="N84" s="1856"/>
      <c r="O84" s="1857"/>
      <c r="P84" s="1858"/>
      <c r="Q84" s="1858"/>
      <c r="R84" s="1859"/>
    </row>
    <row r="85" spans="1:20" s="25" customFormat="1" ht="13.5" customHeight="1">
      <c r="A85" s="2533" t="s">
        <v>88</v>
      </c>
      <c r="B85" s="2581">
        <v>1</v>
      </c>
      <c r="C85" s="2262"/>
      <c r="D85" s="2588"/>
      <c r="E85" s="2524"/>
      <c r="F85" s="2524">
        <v>1</v>
      </c>
      <c r="G85" s="2524"/>
      <c r="H85" s="2524"/>
      <c r="I85" s="2524"/>
      <c r="J85" s="2524">
        <v>1</v>
      </c>
      <c r="K85" s="2524"/>
      <c r="L85" s="2525"/>
      <c r="M85" s="2525"/>
      <c r="N85" s="2525">
        <v>1</v>
      </c>
      <c r="O85" s="2526"/>
      <c r="P85" s="2539">
        <f>IF($R85=1,"-",B85)</f>
        <v>1</v>
      </c>
      <c r="Q85" s="2540">
        <f>IF($U85=1,"-",C85)</f>
        <v>0</v>
      </c>
      <c r="R85" s="2541" t="str">
        <f>IF(B85+C85=2,1,"-")</f>
        <v>-</v>
      </c>
    </row>
    <row r="86" spans="1:20" s="25" customFormat="1" ht="13.5" customHeight="1">
      <c r="A86" s="2533" t="s">
        <v>89</v>
      </c>
      <c r="B86" s="2581">
        <v>1</v>
      </c>
      <c r="C86" s="2583"/>
      <c r="D86" s="2589"/>
      <c r="E86" s="2525"/>
      <c r="F86" s="2524">
        <v>1</v>
      </c>
      <c r="G86" s="2525"/>
      <c r="H86" s="2525"/>
      <c r="I86" s="2525"/>
      <c r="J86" s="2524">
        <v>1</v>
      </c>
      <c r="K86" s="2525"/>
      <c r="L86" s="2525"/>
      <c r="M86" s="2525"/>
      <c r="N86" s="2525">
        <v>1</v>
      </c>
      <c r="O86" s="2526"/>
      <c r="P86" s="2539">
        <f>IF($R86=1,"-",B86)</f>
        <v>1</v>
      </c>
      <c r="Q86" s="2540">
        <f>IF($U86=1,"-",C86)</f>
        <v>0</v>
      </c>
      <c r="R86" s="2541" t="str">
        <f>IF(B86+C86=2,1,"-")</f>
        <v>-</v>
      </c>
    </row>
    <row r="87" spans="1:20" s="25" customFormat="1" ht="13.5" customHeight="1">
      <c r="A87" s="2533" t="s">
        <v>90</v>
      </c>
      <c r="B87" s="2581">
        <v>1</v>
      </c>
      <c r="C87" s="2583"/>
      <c r="D87" s="2589"/>
      <c r="E87" s="2525"/>
      <c r="F87" s="2524">
        <v>1</v>
      </c>
      <c r="G87" s="2525"/>
      <c r="H87" s="2525"/>
      <c r="I87" s="2525"/>
      <c r="J87" s="2524">
        <v>1</v>
      </c>
      <c r="K87" s="2525"/>
      <c r="L87" s="2525"/>
      <c r="M87" s="2525"/>
      <c r="N87" s="2525">
        <v>1</v>
      </c>
      <c r="O87" s="2526"/>
      <c r="P87" s="2539">
        <f t="shared" ref="P87:P88" si="33">IF($R87=1,"-",B87)</f>
        <v>1</v>
      </c>
      <c r="Q87" s="2540">
        <f t="shared" ref="Q87:Q88" si="34">IF($U87=1,"-",C87)</f>
        <v>0</v>
      </c>
      <c r="R87" s="2541" t="str">
        <f>IF(B87+C87=2,1,"-")</f>
        <v>-</v>
      </c>
    </row>
    <row r="88" spans="1:20" s="25" customFormat="1" ht="13.5" customHeight="1">
      <c r="A88" s="2533" t="s">
        <v>91</v>
      </c>
      <c r="B88" s="2581">
        <v>1</v>
      </c>
      <c r="C88" s="2583"/>
      <c r="D88" s="2589"/>
      <c r="E88" s="2525"/>
      <c r="F88" s="2524">
        <v>1</v>
      </c>
      <c r="G88" s="2525"/>
      <c r="H88" s="2525"/>
      <c r="I88" s="2525"/>
      <c r="J88" s="2524">
        <v>1</v>
      </c>
      <c r="K88" s="2525"/>
      <c r="L88" s="2525"/>
      <c r="M88" s="2525"/>
      <c r="N88" s="2525">
        <v>1</v>
      </c>
      <c r="O88" s="2526"/>
      <c r="P88" s="2539">
        <f t="shared" si="33"/>
        <v>1</v>
      </c>
      <c r="Q88" s="2540">
        <f t="shared" si="34"/>
        <v>0</v>
      </c>
      <c r="R88" s="2541" t="str">
        <f t="shared" ref="R88:R109" si="35">IF(B88+C88=2,1,"-")</f>
        <v>-</v>
      </c>
    </row>
    <row r="89" spans="1:20" s="25" customFormat="1" ht="13.5" customHeight="1">
      <c r="A89" s="2590" t="s">
        <v>92</v>
      </c>
      <c r="B89" s="2581"/>
      <c r="C89" s="2583"/>
      <c r="D89" s="2589"/>
      <c r="E89" s="2525"/>
      <c r="F89" s="2524"/>
      <c r="G89" s="2525"/>
      <c r="H89" s="2525"/>
      <c r="I89" s="2525"/>
      <c r="J89" s="2524"/>
      <c r="K89" s="2525"/>
      <c r="L89" s="2525"/>
      <c r="M89" s="2525"/>
      <c r="N89" s="2525"/>
      <c r="O89" s="2526"/>
      <c r="P89" s="2539">
        <f t="shared" ref="P89" si="36">IF($R89=1,"-",B89)</f>
        <v>0</v>
      </c>
      <c r="Q89" s="2540">
        <f t="shared" ref="Q89" si="37">IF($U89=1,"-",C89)</f>
        <v>0</v>
      </c>
      <c r="R89" s="2541" t="str">
        <f t="shared" ref="R89" si="38">IF(B89+C89=2,1,"-")</f>
        <v>-</v>
      </c>
    </row>
    <row r="90" spans="1:20" s="25" customFormat="1" ht="13.5" customHeight="1">
      <c r="A90" s="2533" t="s">
        <v>93</v>
      </c>
      <c r="B90" s="2581">
        <v>1</v>
      </c>
      <c r="C90" s="2583"/>
      <c r="D90" s="2589"/>
      <c r="E90" s="2525"/>
      <c r="F90" s="2524">
        <v>1</v>
      </c>
      <c r="G90" s="2525"/>
      <c r="H90" s="2525"/>
      <c r="I90" s="2525"/>
      <c r="J90" s="2524">
        <v>1</v>
      </c>
      <c r="K90" s="2525"/>
      <c r="L90" s="2525"/>
      <c r="M90" s="2525"/>
      <c r="N90" s="2525">
        <v>1</v>
      </c>
      <c r="O90" s="2526"/>
      <c r="P90" s="2539">
        <f t="shared" ref="P90:P109" si="39">IF($R90=1,"-",B90)</f>
        <v>1</v>
      </c>
      <c r="Q90" s="2540">
        <f t="shared" ref="Q90:Q109" si="40">IF($U90=1,"-",C90)</f>
        <v>0</v>
      </c>
      <c r="R90" s="2541" t="str">
        <f t="shared" si="35"/>
        <v>-</v>
      </c>
    </row>
    <row r="91" spans="1:20" s="25" customFormat="1" ht="13.5" customHeight="1">
      <c r="A91" s="2533" t="s">
        <v>94</v>
      </c>
      <c r="B91" s="2581">
        <v>1</v>
      </c>
      <c r="C91" s="2583"/>
      <c r="D91" s="2589"/>
      <c r="E91" s="2525"/>
      <c r="F91" s="2524">
        <v>1</v>
      </c>
      <c r="G91" s="2525"/>
      <c r="H91" s="2525"/>
      <c r="I91" s="2525"/>
      <c r="J91" s="2524">
        <v>1</v>
      </c>
      <c r="K91" s="2525"/>
      <c r="L91" s="2525"/>
      <c r="M91" s="2525"/>
      <c r="N91" s="2525">
        <v>1</v>
      </c>
      <c r="O91" s="2526"/>
      <c r="P91" s="2539">
        <f t="shared" si="39"/>
        <v>1</v>
      </c>
      <c r="Q91" s="2540">
        <f t="shared" si="40"/>
        <v>0</v>
      </c>
      <c r="R91" s="2541" t="str">
        <f t="shared" si="35"/>
        <v>-</v>
      </c>
    </row>
    <row r="92" spans="1:20" s="25" customFormat="1" ht="13.5" customHeight="1">
      <c r="A92" s="2591" t="s">
        <v>95</v>
      </c>
      <c r="B92" s="2581"/>
      <c r="C92" s="2583"/>
      <c r="D92" s="2589"/>
      <c r="E92" s="2525"/>
      <c r="F92" s="2524"/>
      <c r="G92" s="2525"/>
      <c r="H92" s="2525"/>
      <c r="I92" s="2525"/>
      <c r="J92" s="2524"/>
      <c r="K92" s="2525"/>
      <c r="L92" s="2525"/>
      <c r="M92" s="2525"/>
      <c r="N92" s="2525"/>
      <c r="O92" s="2526"/>
      <c r="P92" s="2539">
        <f t="shared" si="39"/>
        <v>0</v>
      </c>
      <c r="Q92" s="2540">
        <f t="shared" si="40"/>
        <v>0</v>
      </c>
      <c r="R92" s="2541" t="str">
        <f t="shared" si="35"/>
        <v>-</v>
      </c>
    </row>
    <row r="93" spans="1:20" s="25" customFormat="1" ht="13.5" customHeight="1">
      <c r="A93" s="2591" t="s">
        <v>96</v>
      </c>
      <c r="B93" s="2581"/>
      <c r="C93" s="2583"/>
      <c r="D93" s="2589"/>
      <c r="E93" s="2525"/>
      <c r="F93" s="2524"/>
      <c r="G93" s="2525"/>
      <c r="H93" s="2525"/>
      <c r="I93" s="2525"/>
      <c r="J93" s="2524"/>
      <c r="K93" s="2525"/>
      <c r="L93" s="2525"/>
      <c r="M93" s="2525"/>
      <c r="N93" s="2525"/>
      <c r="O93" s="2526"/>
      <c r="P93" s="2539">
        <f t="shared" si="39"/>
        <v>0</v>
      </c>
      <c r="Q93" s="2540">
        <f t="shared" si="40"/>
        <v>0</v>
      </c>
      <c r="R93" s="2541" t="str">
        <f t="shared" si="35"/>
        <v>-</v>
      </c>
    </row>
    <row r="94" spans="1:20" s="25" customFormat="1" ht="13.5" customHeight="1">
      <c r="A94" s="2533" t="s">
        <v>97</v>
      </c>
      <c r="B94" s="2581">
        <v>1</v>
      </c>
      <c r="C94" s="2583"/>
      <c r="D94" s="2589"/>
      <c r="E94" s="2525"/>
      <c r="F94" s="2524">
        <v>1</v>
      </c>
      <c r="G94" s="2525"/>
      <c r="H94" s="2525"/>
      <c r="I94" s="2525"/>
      <c r="J94" s="2524">
        <v>1</v>
      </c>
      <c r="K94" s="2525"/>
      <c r="L94" s="2525"/>
      <c r="M94" s="2525"/>
      <c r="N94" s="2525">
        <v>1</v>
      </c>
      <c r="O94" s="2526"/>
      <c r="P94" s="2539">
        <f t="shared" si="39"/>
        <v>1</v>
      </c>
      <c r="Q94" s="2540">
        <f t="shared" si="40"/>
        <v>0</v>
      </c>
      <c r="R94" s="2541" t="str">
        <f t="shared" si="35"/>
        <v>-</v>
      </c>
      <c r="T94" s="25" t="s">
        <v>57</v>
      </c>
    </row>
    <row r="95" spans="1:20" s="25" customFormat="1" ht="13.5" customHeight="1">
      <c r="A95" s="2533" t="s">
        <v>98</v>
      </c>
      <c r="B95" s="2581">
        <v>1</v>
      </c>
      <c r="C95" s="2583"/>
      <c r="D95" s="2589"/>
      <c r="E95" s="2525"/>
      <c r="F95" s="2524">
        <v>1</v>
      </c>
      <c r="G95" s="2525"/>
      <c r="H95" s="2525"/>
      <c r="I95" s="2525"/>
      <c r="J95" s="2524">
        <v>1</v>
      </c>
      <c r="K95" s="2525"/>
      <c r="L95" s="2525"/>
      <c r="M95" s="2525"/>
      <c r="N95" s="2525">
        <v>1</v>
      </c>
      <c r="O95" s="2526"/>
      <c r="P95" s="2539">
        <f t="shared" si="39"/>
        <v>1</v>
      </c>
      <c r="Q95" s="2540">
        <f t="shared" si="40"/>
        <v>0</v>
      </c>
      <c r="R95" s="2541" t="str">
        <f t="shared" si="35"/>
        <v>-</v>
      </c>
    </row>
    <row r="96" spans="1:20" s="1501" customFormat="1" ht="13.5" customHeight="1">
      <c r="A96" s="2538" t="s">
        <v>99</v>
      </c>
      <c r="B96" s="2581"/>
      <c r="C96" s="2583">
        <v>1</v>
      </c>
      <c r="D96" s="2589"/>
      <c r="E96" s="2525">
        <v>1</v>
      </c>
      <c r="F96" s="2524"/>
      <c r="G96" s="2525"/>
      <c r="H96" s="2525"/>
      <c r="I96" s="2525"/>
      <c r="J96" s="2524"/>
      <c r="K96" s="2525">
        <v>1</v>
      </c>
      <c r="L96" s="2525"/>
      <c r="M96" s="2525"/>
      <c r="N96" s="2525"/>
      <c r="O96" s="2526">
        <v>1</v>
      </c>
      <c r="P96" s="2539">
        <f t="shared" si="39"/>
        <v>0</v>
      </c>
      <c r="Q96" s="2540">
        <f t="shared" si="40"/>
        <v>1</v>
      </c>
      <c r="R96" s="2592" t="str">
        <f t="shared" si="35"/>
        <v>-</v>
      </c>
      <c r="T96" s="1501" t="s">
        <v>100</v>
      </c>
    </row>
    <row r="97" spans="1:20" s="25" customFormat="1" ht="13.5" customHeight="1">
      <c r="A97" s="2533" t="s">
        <v>101</v>
      </c>
      <c r="B97" s="2581">
        <v>1</v>
      </c>
      <c r="C97" s="2583"/>
      <c r="D97" s="2565"/>
      <c r="E97" s="2536"/>
      <c r="F97" s="2524">
        <v>1</v>
      </c>
      <c r="G97" s="2536"/>
      <c r="H97" s="2536"/>
      <c r="I97" s="2536"/>
      <c r="J97" s="2524">
        <v>1</v>
      </c>
      <c r="K97" s="2536"/>
      <c r="L97" s="2536"/>
      <c r="M97" s="2536"/>
      <c r="N97" s="2525">
        <v>1</v>
      </c>
      <c r="O97" s="2537"/>
      <c r="P97" s="2539">
        <f t="shared" si="39"/>
        <v>1</v>
      </c>
      <c r="Q97" s="2540">
        <f t="shared" si="40"/>
        <v>0</v>
      </c>
      <c r="R97" s="2541" t="str">
        <f t="shared" si="35"/>
        <v>-</v>
      </c>
      <c r="T97" s="25" t="s">
        <v>99</v>
      </c>
    </row>
    <row r="98" spans="1:20" s="25" customFormat="1" ht="13.5" customHeight="1">
      <c r="A98" s="2533" t="s">
        <v>102</v>
      </c>
      <c r="B98" s="2581">
        <v>1</v>
      </c>
      <c r="C98" s="2583"/>
      <c r="D98" s="2565"/>
      <c r="E98" s="2536"/>
      <c r="F98" s="2524">
        <v>1</v>
      </c>
      <c r="G98" s="2536"/>
      <c r="H98" s="2536"/>
      <c r="I98" s="2536"/>
      <c r="J98" s="2524">
        <v>1</v>
      </c>
      <c r="K98" s="2536"/>
      <c r="L98" s="2536"/>
      <c r="M98" s="2536"/>
      <c r="N98" s="2525">
        <v>1</v>
      </c>
      <c r="O98" s="2537"/>
      <c r="P98" s="2539">
        <f t="shared" si="39"/>
        <v>1</v>
      </c>
      <c r="Q98" s="2540">
        <f t="shared" si="40"/>
        <v>0</v>
      </c>
      <c r="R98" s="2541" t="str">
        <f t="shared" si="35"/>
        <v>-</v>
      </c>
      <c r="T98" s="25" t="s">
        <v>84</v>
      </c>
    </row>
    <row r="99" spans="1:20" s="25" customFormat="1" ht="13.5" customHeight="1">
      <c r="A99" s="2533" t="s">
        <v>103</v>
      </c>
      <c r="B99" s="2581">
        <v>1</v>
      </c>
      <c r="C99" s="2583"/>
      <c r="D99" s="2565"/>
      <c r="E99" s="2536"/>
      <c r="F99" s="2524">
        <v>1</v>
      </c>
      <c r="G99" s="2536"/>
      <c r="H99" s="2536"/>
      <c r="I99" s="2536"/>
      <c r="J99" s="2524">
        <v>1</v>
      </c>
      <c r="K99" s="2536"/>
      <c r="L99" s="2536"/>
      <c r="M99" s="2536"/>
      <c r="N99" s="2525">
        <v>1</v>
      </c>
      <c r="O99" s="2526"/>
      <c r="P99" s="2539">
        <f t="shared" si="39"/>
        <v>1</v>
      </c>
      <c r="Q99" s="2540">
        <f t="shared" si="40"/>
        <v>0</v>
      </c>
      <c r="R99" s="2541" t="str">
        <f t="shared" si="35"/>
        <v>-</v>
      </c>
      <c r="T99" s="25" t="s">
        <v>104</v>
      </c>
    </row>
    <row r="100" spans="1:20" s="25" customFormat="1" ht="13.5" customHeight="1">
      <c r="A100" s="2533" t="s">
        <v>105</v>
      </c>
      <c r="B100" s="2581">
        <v>1</v>
      </c>
      <c r="C100" s="2583"/>
      <c r="D100" s="2565"/>
      <c r="E100" s="2536"/>
      <c r="F100" s="2524">
        <v>1</v>
      </c>
      <c r="G100" s="2536"/>
      <c r="H100" s="2536"/>
      <c r="I100" s="2536"/>
      <c r="J100" s="2524">
        <v>1</v>
      </c>
      <c r="K100" s="2536"/>
      <c r="L100" s="2536"/>
      <c r="M100" s="2536"/>
      <c r="N100" s="2525">
        <v>1</v>
      </c>
      <c r="O100" s="2526"/>
      <c r="P100" s="2539">
        <f t="shared" si="39"/>
        <v>1</v>
      </c>
      <c r="Q100" s="2540">
        <f t="shared" si="40"/>
        <v>0</v>
      </c>
      <c r="R100" s="2541" t="str">
        <f t="shared" si="35"/>
        <v>-</v>
      </c>
      <c r="T100" s="25" t="s">
        <v>106</v>
      </c>
    </row>
    <row r="101" spans="1:20" s="25" customFormat="1" ht="13.5" customHeight="1">
      <c r="A101" s="2533" t="s">
        <v>107</v>
      </c>
      <c r="B101" s="2581">
        <v>1</v>
      </c>
      <c r="C101" s="2583"/>
      <c r="D101" s="2565"/>
      <c r="E101" s="2536"/>
      <c r="F101" s="2524">
        <v>1</v>
      </c>
      <c r="G101" s="2536"/>
      <c r="H101" s="2536"/>
      <c r="I101" s="2536"/>
      <c r="J101" s="2524">
        <v>1</v>
      </c>
      <c r="K101" s="2536"/>
      <c r="L101" s="2536"/>
      <c r="M101" s="2536"/>
      <c r="N101" s="2525">
        <v>1</v>
      </c>
      <c r="O101" s="2537"/>
      <c r="P101" s="2539">
        <f t="shared" si="39"/>
        <v>1</v>
      </c>
      <c r="Q101" s="2540">
        <f t="shared" si="40"/>
        <v>0</v>
      </c>
      <c r="R101" s="2541" t="str">
        <f t="shared" si="35"/>
        <v>-</v>
      </c>
      <c r="T101" s="25" t="s">
        <v>108</v>
      </c>
    </row>
    <row r="102" spans="1:20" s="25" customFormat="1" ht="13.5" customHeight="1">
      <c r="A102" s="2533" t="s">
        <v>109</v>
      </c>
      <c r="B102" s="2581">
        <v>1</v>
      </c>
      <c r="C102" s="2583"/>
      <c r="D102" s="2565"/>
      <c r="E102" s="2536"/>
      <c r="F102" s="2524">
        <v>1</v>
      </c>
      <c r="G102" s="2536"/>
      <c r="H102" s="2536"/>
      <c r="I102" s="2536"/>
      <c r="J102" s="2524">
        <v>1</v>
      </c>
      <c r="K102" s="2536"/>
      <c r="L102" s="2536"/>
      <c r="M102" s="2536"/>
      <c r="N102" s="2525">
        <v>1</v>
      </c>
      <c r="O102" s="2537"/>
      <c r="P102" s="2539">
        <f t="shared" si="39"/>
        <v>1</v>
      </c>
      <c r="Q102" s="2540">
        <f t="shared" si="40"/>
        <v>0</v>
      </c>
      <c r="R102" s="2541" t="str">
        <f t="shared" si="35"/>
        <v>-</v>
      </c>
    </row>
    <row r="103" spans="1:20" s="25" customFormat="1" ht="13.5" customHeight="1">
      <c r="A103" s="2533" t="s">
        <v>110</v>
      </c>
      <c r="B103" s="2581">
        <v>1</v>
      </c>
      <c r="C103" s="2583"/>
      <c r="D103" s="2565"/>
      <c r="E103" s="2536"/>
      <c r="F103" s="2524">
        <v>1</v>
      </c>
      <c r="G103" s="2536"/>
      <c r="H103" s="2536"/>
      <c r="I103" s="2536"/>
      <c r="J103" s="2524">
        <v>1</v>
      </c>
      <c r="K103" s="2536"/>
      <c r="L103" s="2536"/>
      <c r="M103" s="2536"/>
      <c r="N103" s="2525">
        <v>1</v>
      </c>
      <c r="O103" s="2537"/>
      <c r="P103" s="2539">
        <f t="shared" si="39"/>
        <v>1</v>
      </c>
      <c r="Q103" s="2540">
        <f t="shared" si="40"/>
        <v>0</v>
      </c>
      <c r="R103" s="2541" t="str">
        <f t="shared" si="35"/>
        <v>-</v>
      </c>
      <c r="T103" s="25" t="s">
        <v>111</v>
      </c>
    </row>
    <row r="104" spans="1:20" s="25" customFormat="1" ht="13.5" customHeight="1">
      <c r="A104" s="2533" t="s">
        <v>112</v>
      </c>
      <c r="B104" s="2581">
        <v>1</v>
      </c>
      <c r="C104" s="2583"/>
      <c r="D104" s="2565"/>
      <c r="E104" s="2536"/>
      <c r="F104" s="2524">
        <v>1</v>
      </c>
      <c r="G104" s="2536"/>
      <c r="H104" s="2536"/>
      <c r="I104" s="2536"/>
      <c r="J104" s="2524">
        <v>1</v>
      </c>
      <c r="K104" s="2536"/>
      <c r="L104" s="2536"/>
      <c r="M104" s="2536"/>
      <c r="N104" s="2525">
        <v>1</v>
      </c>
      <c r="O104" s="2537"/>
      <c r="P104" s="2539">
        <f t="shared" si="39"/>
        <v>1</v>
      </c>
      <c r="Q104" s="2540">
        <f t="shared" si="40"/>
        <v>0</v>
      </c>
      <c r="R104" s="2541" t="str">
        <f t="shared" si="35"/>
        <v>-</v>
      </c>
    </row>
    <row r="105" spans="1:20" s="25" customFormat="1" ht="13.5" customHeight="1">
      <c r="A105" s="2533" t="s">
        <v>113</v>
      </c>
      <c r="B105" s="2581">
        <v>1</v>
      </c>
      <c r="C105" s="2583"/>
      <c r="D105" s="2565"/>
      <c r="E105" s="2536"/>
      <c r="F105" s="2524">
        <v>1</v>
      </c>
      <c r="G105" s="2536"/>
      <c r="H105" s="2536"/>
      <c r="I105" s="2536"/>
      <c r="J105" s="2524">
        <v>1</v>
      </c>
      <c r="K105" s="2536"/>
      <c r="L105" s="2536"/>
      <c r="M105" s="2536"/>
      <c r="N105" s="2525">
        <v>1</v>
      </c>
      <c r="O105" s="2537"/>
      <c r="P105" s="2539">
        <f t="shared" si="39"/>
        <v>1</v>
      </c>
      <c r="Q105" s="2540">
        <f t="shared" si="40"/>
        <v>0</v>
      </c>
      <c r="R105" s="2541" t="str">
        <f t="shared" si="35"/>
        <v>-</v>
      </c>
    </row>
    <row r="106" spans="1:20" s="25" customFormat="1" ht="13.5" customHeight="1">
      <c r="A106" s="2533" t="s">
        <v>114</v>
      </c>
      <c r="B106" s="2581">
        <v>1</v>
      </c>
      <c r="C106" s="2583"/>
      <c r="D106" s="2565"/>
      <c r="E106" s="2536"/>
      <c r="F106" s="2524">
        <v>1</v>
      </c>
      <c r="G106" s="2536"/>
      <c r="H106" s="2536"/>
      <c r="I106" s="2536"/>
      <c r="J106" s="2524">
        <v>1</v>
      </c>
      <c r="K106" s="2536"/>
      <c r="L106" s="2536"/>
      <c r="M106" s="2536"/>
      <c r="N106" s="2525">
        <v>1</v>
      </c>
      <c r="O106" s="2537"/>
      <c r="P106" s="2539">
        <f t="shared" si="39"/>
        <v>1</v>
      </c>
      <c r="Q106" s="2540">
        <f t="shared" si="40"/>
        <v>0</v>
      </c>
      <c r="R106" s="2541" t="str">
        <f t="shared" si="35"/>
        <v>-</v>
      </c>
    </row>
    <row r="107" spans="1:20" s="25" customFormat="1" ht="13.5" customHeight="1">
      <c r="A107" s="2533" t="s">
        <v>115</v>
      </c>
      <c r="B107" s="2581">
        <v>1</v>
      </c>
      <c r="C107" s="2583"/>
      <c r="D107" s="2565"/>
      <c r="E107" s="2536"/>
      <c r="F107" s="2524">
        <v>1</v>
      </c>
      <c r="G107" s="2536"/>
      <c r="H107" s="2536"/>
      <c r="I107" s="2536"/>
      <c r="J107" s="2524">
        <v>1</v>
      </c>
      <c r="K107" s="2536"/>
      <c r="L107" s="2536"/>
      <c r="M107" s="2536"/>
      <c r="N107" s="2525">
        <v>1</v>
      </c>
      <c r="O107" s="2537"/>
      <c r="P107" s="2539">
        <f t="shared" si="39"/>
        <v>1</v>
      </c>
      <c r="Q107" s="2540">
        <f t="shared" si="40"/>
        <v>0</v>
      </c>
      <c r="R107" s="2541" t="str">
        <f t="shared" si="35"/>
        <v>-</v>
      </c>
    </row>
    <row r="108" spans="1:20" s="25" customFormat="1" ht="13.5" customHeight="1">
      <c r="A108" s="2533" t="s">
        <v>116</v>
      </c>
      <c r="B108" s="2581">
        <v>1</v>
      </c>
      <c r="C108" s="2583"/>
      <c r="D108" s="2565"/>
      <c r="E108" s="2536"/>
      <c r="F108" s="2524">
        <v>1</v>
      </c>
      <c r="G108" s="2536"/>
      <c r="H108" s="2536"/>
      <c r="I108" s="2536"/>
      <c r="J108" s="2524">
        <v>1</v>
      </c>
      <c r="K108" s="2536"/>
      <c r="L108" s="2536"/>
      <c r="M108" s="2536"/>
      <c r="N108" s="2525">
        <v>1</v>
      </c>
      <c r="O108" s="2537"/>
      <c r="P108" s="2539">
        <f t="shared" si="39"/>
        <v>1</v>
      </c>
      <c r="Q108" s="2540">
        <f t="shared" si="40"/>
        <v>0</v>
      </c>
      <c r="R108" s="2541" t="str">
        <f t="shared" si="35"/>
        <v>-</v>
      </c>
    </row>
    <row r="109" spans="1:20" s="25" customFormat="1" ht="13.5" customHeight="1">
      <c r="A109" s="2198" t="s">
        <v>117</v>
      </c>
      <c r="B109" s="2581">
        <v>1</v>
      </c>
      <c r="C109" s="2583"/>
      <c r="D109" s="2565"/>
      <c r="E109" s="2536"/>
      <c r="F109" s="2524">
        <v>1</v>
      </c>
      <c r="G109" s="2536"/>
      <c r="H109" s="2536"/>
      <c r="I109" s="2536"/>
      <c r="J109" s="2524">
        <v>1</v>
      </c>
      <c r="K109" s="2536"/>
      <c r="L109" s="2536"/>
      <c r="M109" s="2536"/>
      <c r="N109" s="2525">
        <v>1</v>
      </c>
      <c r="O109" s="2593"/>
      <c r="P109" s="2594">
        <f t="shared" si="39"/>
        <v>1</v>
      </c>
      <c r="Q109" s="2540">
        <f t="shared" si="40"/>
        <v>0</v>
      </c>
      <c r="R109" s="2595" t="str">
        <f t="shared" si="35"/>
        <v>-</v>
      </c>
    </row>
    <row r="110" spans="1:20" s="25" customFormat="1" ht="13.5" customHeight="1" thickBot="1">
      <c r="A110" s="2544" t="s">
        <v>41</v>
      </c>
      <c r="B110" s="2545">
        <f>SUM(B85:B109)</f>
        <v>21</v>
      </c>
      <c r="C110" s="2546">
        <f t="shared" ref="C110:E110" si="41">SUM(C85:C108)</f>
        <v>1</v>
      </c>
      <c r="D110" s="2545">
        <f t="shared" si="41"/>
        <v>0</v>
      </c>
      <c r="E110" s="2547">
        <f t="shared" si="41"/>
        <v>1</v>
      </c>
      <c r="F110" s="2547">
        <f>SUM(F85:F109)</f>
        <v>21</v>
      </c>
      <c r="G110" s="2547">
        <f t="shared" ref="G110:O110" si="42">SUM(G85:G109)</f>
        <v>0</v>
      </c>
      <c r="H110" s="2547">
        <f t="shared" si="42"/>
        <v>0</v>
      </c>
      <c r="I110" s="2547">
        <f t="shared" si="42"/>
        <v>0</v>
      </c>
      <c r="J110" s="2547">
        <f t="shared" si="42"/>
        <v>21</v>
      </c>
      <c r="K110" s="2547">
        <f t="shared" si="42"/>
        <v>1</v>
      </c>
      <c r="L110" s="2547">
        <f t="shared" si="42"/>
        <v>0</v>
      </c>
      <c r="M110" s="2547">
        <f t="shared" si="42"/>
        <v>0</v>
      </c>
      <c r="N110" s="2547">
        <f t="shared" si="42"/>
        <v>21</v>
      </c>
      <c r="O110" s="2547">
        <f t="shared" si="42"/>
        <v>1</v>
      </c>
      <c r="P110" s="2549">
        <f>SUM(P85:P109)</f>
        <v>21</v>
      </c>
      <c r="Q110" s="2549">
        <f>SUM(Q85:Q109)</f>
        <v>1</v>
      </c>
      <c r="R110" s="2551">
        <f>SUM(R85:R109)</f>
        <v>0</v>
      </c>
    </row>
    <row r="111" spans="1:20" s="25" customFormat="1" ht="13.5" customHeight="1" thickTop="1" thickBot="1">
      <c r="A111" s="965"/>
      <c r="B111" s="633"/>
      <c r="C111" s="633"/>
      <c r="D111" s="634"/>
      <c r="E111" s="634"/>
      <c r="F111" s="634"/>
      <c r="G111" s="634"/>
      <c r="H111" s="634"/>
      <c r="I111" s="634"/>
      <c r="J111" s="634"/>
      <c r="K111" s="634"/>
      <c r="L111" s="634"/>
      <c r="M111" s="634"/>
      <c r="N111" s="634"/>
      <c r="O111" s="1106"/>
      <c r="P111" s="1631"/>
      <c r="Q111" s="1631"/>
      <c r="R111" s="1631"/>
    </row>
    <row r="112" spans="1:20" s="410" customFormat="1" ht="13.5" customHeight="1" thickBot="1">
      <c r="A112" s="1863" t="s">
        <v>118</v>
      </c>
      <c r="B112" s="1864"/>
      <c r="C112" s="1864"/>
      <c r="D112" s="1864"/>
      <c r="E112" s="1864"/>
      <c r="F112" s="1864"/>
      <c r="G112" s="1864"/>
      <c r="H112" s="1864"/>
      <c r="I112" s="1864"/>
      <c r="J112" s="1864"/>
      <c r="K112" s="1864"/>
      <c r="L112" s="1865"/>
      <c r="M112" s="1865"/>
      <c r="N112" s="1865"/>
      <c r="O112" s="1866"/>
      <c r="P112" s="1858"/>
      <c r="Q112" s="1858"/>
      <c r="R112" s="1859"/>
    </row>
    <row r="113" spans="1:18">
      <c r="A113" s="2533" t="s">
        <v>119</v>
      </c>
      <c r="B113" s="2553">
        <v>1</v>
      </c>
      <c r="C113" s="2260"/>
      <c r="D113" s="2554"/>
      <c r="E113" s="2555"/>
      <c r="F113" s="2555">
        <v>1</v>
      </c>
      <c r="G113" s="2555"/>
      <c r="H113" s="2555">
        <v>1</v>
      </c>
      <c r="I113" s="2555"/>
      <c r="J113" s="2555"/>
      <c r="K113" s="2555"/>
      <c r="L113" s="2556"/>
      <c r="M113" s="2556"/>
      <c r="N113" s="2553">
        <v>1</v>
      </c>
      <c r="O113" s="2557"/>
      <c r="P113" s="2539">
        <f t="shared" ref="P113:P116" si="43">IF($R113=1,"-",B113)</f>
        <v>1</v>
      </c>
      <c r="Q113" s="2540">
        <f t="shared" ref="Q113:Q116" si="44">IF($U116=1,"-",C113)</f>
        <v>0</v>
      </c>
      <c r="R113" s="2541" t="str">
        <f>IF(B113+C113=2,1,"-")</f>
        <v>-</v>
      </c>
    </row>
    <row r="114" spans="1:18" s="25" customFormat="1" ht="9.75" customHeight="1">
      <c r="A114" s="2533" t="s">
        <v>120</v>
      </c>
      <c r="B114" s="2553"/>
      <c r="C114" s="2260">
        <v>1</v>
      </c>
      <c r="D114" s="2554"/>
      <c r="E114" s="2555">
        <v>1</v>
      </c>
      <c r="F114" s="2555"/>
      <c r="G114" s="2555"/>
      <c r="H114" s="2555">
        <v>1</v>
      </c>
      <c r="I114" s="2555"/>
      <c r="J114" s="2555"/>
      <c r="K114" s="2555"/>
      <c r="L114" s="2556"/>
      <c r="M114" s="2556"/>
      <c r="N114" s="2553"/>
      <c r="O114" s="2557">
        <v>1</v>
      </c>
      <c r="P114" s="2539">
        <f t="shared" si="43"/>
        <v>0</v>
      </c>
      <c r="Q114" s="2540">
        <f t="shared" si="44"/>
        <v>1</v>
      </c>
      <c r="R114" s="2541" t="str">
        <f>IF(B114+C114=2,1,"-")</f>
        <v>-</v>
      </c>
    </row>
    <row r="115" spans="1:18" s="25" customFormat="1" ht="9.75" customHeight="1">
      <c r="A115" s="2558" t="s">
        <v>121</v>
      </c>
      <c r="B115" s="2553">
        <v>1</v>
      </c>
      <c r="C115" s="2260"/>
      <c r="D115" s="2554"/>
      <c r="E115" s="2555"/>
      <c r="F115" s="2555">
        <v>1</v>
      </c>
      <c r="G115" s="2555"/>
      <c r="H115" s="2555">
        <v>1</v>
      </c>
      <c r="I115" s="2555"/>
      <c r="J115" s="2555"/>
      <c r="K115" s="2555"/>
      <c r="L115" s="2556"/>
      <c r="M115" s="2556"/>
      <c r="N115" s="2553">
        <v>1</v>
      </c>
      <c r="O115" s="2557"/>
      <c r="P115" s="2539">
        <f t="shared" si="43"/>
        <v>1</v>
      </c>
      <c r="Q115" s="2540">
        <f t="shared" si="44"/>
        <v>0</v>
      </c>
      <c r="R115" s="2541" t="str">
        <f t="shared" ref="R115:R140" si="45">IF(B115+C115=2,1,"-")</f>
        <v>-</v>
      </c>
    </row>
    <row r="116" spans="1:18" s="1575" customFormat="1" ht="13.5" customHeight="1">
      <c r="A116" s="2533" t="s">
        <v>122</v>
      </c>
      <c r="B116" s="2559">
        <v>1</v>
      </c>
      <c r="C116" s="2560"/>
      <c r="D116" s="2561"/>
      <c r="E116" s="2556"/>
      <c r="F116" s="2556">
        <v>1</v>
      </c>
      <c r="G116" s="2556"/>
      <c r="H116" s="2556">
        <v>1</v>
      </c>
      <c r="I116" s="2556"/>
      <c r="J116" s="2556"/>
      <c r="K116" s="2556"/>
      <c r="L116" s="2556"/>
      <c r="M116" s="2556"/>
      <c r="N116" s="2559">
        <v>1</v>
      </c>
      <c r="O116" s="2557"/>
      <c r="P116" s="2539">
        <f t="shared" si="43"/>
        <v>1</v>
      </c>
      <c r="Q116" s="2540">
        <f t="shared" si="44"/>
        <v>0</v>
      </c>
      <c r="R116" s="2541" t="str">
        <f t="shared" si="45"/>
        <v>-</v>
      </c>
    </row>
    <row r="117" spans="1:18" s="25" customFormat="1" ht="14.25" customHeight="1">
      <c r="A117" s="2533" t="s">
        <v>123</v>
      </c>
      <c r="B117" s="2559">
        <v>1</v>
      </c>
      <c r="C117" s="2564"/>
      <c r="D117" s="2589"/>
      <c r="E117" s="2525"/>
      <c r="F117" s="2556">
        <v>1</v>
      </c>
      <c r="G117" s="2525"/>
      <c r="H117" s="2525">
        <v>1</v>
      </c>
      <c r="I117" s="2525"/>
      <c r="J117" s="2525"/>
      <c r="K117" s="2525"/>
      <c r="L117" s="2525"/>
      <c r="M117" s="2525"/>
      <c r="N117" s="2559">
        <v>1</v>
      </c>
      <c r="O117" s="2526"/>
      <c r="P117" s="2539">
        <f t="shared" ref="P117:P118" si="46">IF($R117=1,"-",B117)</f>
        <v>1</v>
      </c>
      <c r="Q117" s="2540">
        <f>IF($U120=1,"-",C117)</f>
        <v>0</v>
      </c>
      <c r="R117" s="2541" t="str">
        <f t="shared" si="45"/>
        <v>-</v>
      </c>
    </row>
    <row r="118" spans="1:18" s="25" customFormat="1" ht="14.25" customHeight="1">
      <c r="A118" s="2533" t="s">
        <v>124</v>
      </c>
      <c r="B118" s="2559">
        <v>1</v>
      </c>
      <c r="C118" s="2564"/>
      <c r="D118" s="2589"/>
      <c r="E118" s="2525"/>
      <c r="F118" s="2556">
        <v>1</v>
      </c>
      <c r="G118" s="2525"/>
      <c r="H118" s="2525">
        <v>1</v>
      </c>
      <c r="I118" s="2525"/>
      <c r="J118" s="2525"/>
      <c r="K118" s="2525"/>
      <c r="L118" s="2525"/>
      <c r="M118" s="2525"/>
      <c r="N118" s="2559">
        <v>1</v>
      </c>
      <c r="O118" s="2526"/>
      <c r="P118" s="2539">
        <f t="shared" si="46"/>
        <v>1</v>
      </c>
      <c r="Q118" s="2540">
        <f>IF($U121=1,"-",C118)</f>
        <v>0</v>
      </c>
      <c r="R118" s="2541" t="str">
        <f t="shared" si="45"/>
        <v>-</v>
      </c>
    </row>
    <row r="119" spans="1:18" s="25" customFormat="1" ht="14.25" customHeight="1">
      <c r="A119" s="2558" t="s">
        <v>125</v>
      </c>
      <c r="B119" s="2559">
        <v>1</v>
      </c>
      <c r="C119" s="2564"/>
      <c r="D119" s="2596"/>
      <c r="E119" s="2525"/>
      <c r="F119" s="2556">
        <v>1</v>
      </c>
      <c r="G119" s="2525"/>
      <c r="H119" s="2525">
        <v>1</v>
      </c>
      <c r="I119" s="2525"/>
      <c r="J119" s="2525"/>
      <c r="K119" s="2525"/>
      <c r="L119" s="2525"/>
      <c r="M119" s="2525"/>
      <c r="N119" s="2559">
        <v>1</v>
      </c>
      <c r="O119" s="2526"/>
      <c r="P119" s="2539">
        <f t="shared" ref="P119:P124" si="47">IF($R119=1,"-",B119)</f>
        <v>1</v>
      </c>
      <c r="Q119" s="2540">
        <f t="shared" ref="Q119:Q124" si="48">IF($U122=1,"-",C119)</f>
        <v>0</v>
      </c>
      <c r="R119" s="2541" t="str">
        <f t="shared" si="45"/>
        <v>-</v>
      </c>
    </row>
    <row r="120" spans="1:18" s="25" customFormat="1" ht="14.25" customHeight="1">
      <c r="A120" s="2533" t="s">
        <v>126</v>
      </c>
      <c r="B120" s="2559">
        <v>1</v>
      </c>
      <c r="C120" s="2564"/>
      <c r="D120" s="2596"/>
      <c r="E120" s="2525"/>
      <c r="F120" s="2556">
        <v>1</v>
      </c>
      <c r="G120" s="2525"/>
      <c r="H120" s="2525">
        <v>1</v>
      </c>
      <c r="I120" s="2525"/>
      <c r="J120" s="2525"/>
      <c r="K120" s="2525"/>
      <c r="L120" s="2525"/>
      <c r="M120" s="2525"/>
      <c r="N120" s="2559">
        <v>1</v>
      </c>
      <c r="O120" s="2526"/>
      <c r="P120" s="2539">
        <f t="shared" si="47"/>
        <v>1</v>
      </c>
      <c r="Q120" s="2540">
        <f t="shared" si="48"/>
        <v>0</v>
      </c>
      <c r="R120" s="2541" t="str">
        <f t="shared" si="45"/>
        <v>-</v>
      </c>
    </row>
    <row r="121" spans="1:18" s="25" customFormat="1" ht="14.25" customHeight="1">
      <c r="A121" s="2597" t="s">
        <v>127</v>
      </c>
      <c r="B121" s="2563"/>
      <c r="C121" s="2564"/>
      <c r="D121" s="2589"/>
      <c r="E121" s="2525"/>
      <c r="F121" s="2525"/>
      <c r="G121" s="2525"/>
      <c r="H121" s="2525"/>
      <c r="I121" s="2525"/>
      <c r="J121" s="2525"/>
      <c r="K121" s="2525"/>
      <c r="L121" s="2525"/>
      <c r="M121" s="2525"/>
      <c r="N121" s="2563"/>
      <c r="O121" s="2526"/>
      <c r="P121" s="2539">
        <f t="shared" si="47"/>
        <v>0</v>
      </c>
      <c r="Q121" s="2540">
        <f t="shared" si="48"/>
        <v>0</v>
      </c>
      <c r="R121" s="2541" t="str">
        <f t="shared" si="45"/>
        <v>-</v>
      </c>
    </row>
    <row r="122" spans="1:18" s="25" customFormat="1" ht="14.25" customHeight="1">
      <c r="A122" s="2533" t="s">
        <v>128</v>
      </c>
      <c r="B122" s="2563">
        <v>1</v>
      </c>
      <c r="C122" s="2564"/>
      <c r="D122" s="2589"/>
      <c r="E122" s="2525"/>
      <c r="F122" s="2525">
        <v>1</v>
      </c>
      <c r="G122" s="2525"/>
      <c r="H122" s="2525">
        <v>1</v>
      </c>
      <c r="I122" s="2525"/>
      <c r="J122" s="2525"/>
      <c r="K122" s="2525"/>
      <c r="L122" s="2525"/>
      <c r="M122" s="2525"/>
      <c r="N122" s="2563">
        <v>1</v>
      </c>
      <c r="O122" s="2526"/>
      <c r="P122" s="2539">
        <f t="shared" si="47"/>
        <v>1</v>
      </c>
      <c r="Q122" s="2540">
        <f t="shared" si="48"/>
        <v>0</v>
      </c>
      <c r="R122" s="2541" t="str">
        <f t="shared" si="45"/>
        <v>-</v>
      </c>
    </row>
    <row r="123" spans="1:18" s="25" customFormat="1" ht="14.25" customHeight="1">
      <c r="A123" s="2533" t="s">
        <v>104</v>
      </c>
      <c r="B123" s="2563">
        <v>1</v>
      </c>
      <c r="C123" s="2564"/>
      <c r="D123" s="2589"/>
      <c r="E123" s="2525"/>
      <c r="F123" s="2525">
        <v>1</v>
      </c>
      <c r="G123" s="2525"/>
      <c r="H123" s="2525">
        <v>1</v>
      </c>
      <c r="I123" s="2525"/>
      <c r="J123" s="2525"/>
      <c r="K123" s="2525"/>
      <c r="L123" s="2525"/>
      <c r="M123" s="2525"/>
      <c r="N123" s="2563">
        <v>1</v>
      </c>
      <c r="O123" s="2526"/>
      <c r="P123" s="2539">
        <f t="shared" si="47"/>
        <v>1</v>
      </c>
      <c r="Q123" s="2540">
        <f t="shared" si="48"/>
        <v>0</v>
      </c>
      <c r="R123" s="2541" t="str">
        <f t="shared" si="45"/>
        <v>-</v>
      </c>
    </row>
    <row r="124" spans="1:18" s="1501" customFormat="1" ht="14.25" customHeight="1">
      <c r="A124" s="2533" t="s">
        <v>129</v>
      </c>
      <c r="B124" s="2563">
        <v>1</v>
      </c>
      <c r="C124" s="2564"/>
      <c r="D124" s="2589"/>
      <c r="E124" s="2525"/>
      <c r="F124" s="2525">
        <v>1</v>
      </c>
      <c r="G124" s="2525"/>
      <c r="H124" s="2525">
        <v>1</v>
      </c>
      <c r="I124" s="2525"/>
      <c r="J124" s="2525"/>
      <c r="K124" s="2525"/>
      <c r="L124" s="2525"/>
      <c r="M124" s="2525"/>
      <c r="N124" s="2563">
        <v>1</v>
      </c>
      <c r="O124" s="2526"/>
      <c r="P124" s="2539">
        <f t="shared" si="47"/>
        <v>1</v>
      </c>
      <c r="Q124" s="2540">
        <f t="shared" si="48"/>
        <v>0</v>
      </c>
      <c r="R124" s="2541" t="str">
        <f t="shared" si="45"/>
        <v>-</v>
      </c>
    </row>
    <row r="125" spans="1:18" s="570" customFormat="1" ht="13.5" customHeight="1">
      <c r="A125" s="2590" t="s">
        <v>130</v>
      </c>
      <c r="B125" s="2563"/>
      <c r="C125" s="2560"/>
      <c r="D125" s="2561"/>
      <c r="E125" s="2525"/>
      <c r="F125" s="2525"/>
      <c r="G125" s="2556"/>
      <c r="H125" s="2556"/>
      <c r="I125" s="2556"/>
      <c r="J125" s="2525"/>
      <c r="K125" s="2556"/>
      <c r="L125" s="2556"/>
      <c r="M125" s="2556"/>
      <c r="N125" s="2563"/>
      <c r="O125" s="2557"/>
      <c r="P125" s="2539">
        <f t="shared" ref="P125:P130" si="49">IF($R125=1,"-",B125)</f>
        <v>0</v>
      </c>
      <c r="Q125" s="2540">
        <f t="shared" ref="Q125:Q130" si="50">IF($U128=1,"-",C125)</f>
        <v>0</v>
      </c>
      <c r="R125" s="2541" t="str">
        <f t="shared" si="45"/>
        <v>-</v>
      </c>
    </row>
    <row r="126" spans="1:18" s="25" customFormat="1" ht="14.25" customHeight="1">
      <c r="A126" s="2533" t="s">
        <v>131</v>
      </c>
      <c r="B126" s="2563">
        <v>1</v>
      </c>
      <c r="C126" s="2560"/>
      <c r="D126" s="2561"/>
      <c r="E126" s="2525"/>
      <c r="F126" s="2525">
        <v>1</v>
      </c>
      <c r="G126" s="2556"/>
      <c r="H126" s="2556">
        <v>1</v>
      </c>
      <c r="I126" s="2556"/>
      <c r="J126" s="2525"/>
      <c r="K126" s="2556"/>
      <c r="L126" s="2556"/>
      <c r="M126" s="2556"/>
      <c r="N126" s="2563">
        <v>1</v>
      </c>
      <c r="O126" s="2557"/>
      <c r="P126" s="2539">
        <f t="shared" si="49"/>
        <v>1</v>
      </c>
      <c r="Q126" s="2540">
        <f t="shared" si="50"/>
        <v>0</v>
      </c>
      <c r="R126" s="2541" t="str">
        <f t="shared" si="45"/>
        <v>-</v>
      </c>
    </row>
    <row r="127" spans="1:18" s="25" customFormat="1" ht="14.25" customHeight="1">
      <c r="A127" s="2533" t="s">
        <v>132</v>
      </c>
      <c r="B127" s="2563">
        <v>1</v>
      </c>
      <c r="C127" s="2564"/>
      <c r="D127" s="2589"/>
      <c r="E127" s="2525"/>
      <c r="F127" s="2525">
        <v>1</v>
      </c>
      <c r="G127" s="2525"/>
      <c r="H127" s="2525">
        <v>1</v>
      </c>
      <c r="I127" s="2525"/>
      <c r="J127" s="2525"/>
      <c r="K127" s="2525"/>
      <c r="L127" s="2525"/>
      <c r="M127" s="2525"/>
      <c r="N127" s="2563">
        <v>1</v>
      </c>
      <c r="O127" s="2564"/>
      <c r="P127" s="2539">
        <f t="shared" si="49"/>
        <v>1</v>
      </c>
      <c r="Q127" s="2540">
        <f t="shared" si="50"/>
        <v>0</v>
      </c>
      <c r="R127" s="2541" t="str">
        <f t="shared" si="45"/>
        <v>-</v>
      </c>
    </row>
    <row r="128" spans="1:18" s="25" customFormat="1" ht="14.25" customHeight="1">
      <c r="A128" s="2533" t="s">
        <v>133</v>
      </c>
      <c r="B128" s="2563">
        <v>1</v>
      </c>
      <c r="C128" s="2564"/>
      <c r="D128" s="2589"/>
      <c r="E128" s="2525"/>
      <c r="F128" s="2525">
        <v>1</v>
      </c>
      <c r="G128" s="2525"/>
      <c r="H128" s="2525">
        <v>1</v>
      </c>
      <c r="I128" s="2525"/>
      <c r="J128" s="2525"/>
      <c r="K128" s="2525"/>
      <c r="L128" s="2525"/>
      <c r="M128" s="2525"/>
      <c r="N128" s="2563">
        <v>1</v>
      </c>
      <c r="O128" s="2564"/>
      <c r="P128" s="2539">
        <f t="shared" si="49"/>
        <v>1</v>
      </c>
      <c r="Q128" s="2540">
        <f t="shared" si="50"/>
        <v>0</v>
      </c>
      <c r="R128" s="2541" t="str">
        <f t="shared" si="45"/>
        <v>-</v>
      </c>
    </row>
    <row r="129" spans="1:18" s="25" customFormat="1" ht="14.25" customHeight="1">
      <c r="A129" s="2533" t="s">
        <v>134</v>
      </c>
      <c r="B129" s="2563">
        <v>1</v>
      </c>
      <c r="C129" s="2564"/>
      <c r="D129" s="2589"/>
      <c r="E129" s="2525"/>
      <c r="F129" s="2525">
        <v>1</v>
      </c>
      <c r="G129" s="2525"/>
      <c r="H129" s="2525">
        <v>1</v>
      </c>
      <c r="I129" s="2525"/>
      <c r="J129" s="2525"/>
      <c r="K129" s="2525"/>
      <c r="L129" s="2525"/>
      <c r="M129" s="2525"/>
      <c r="N129" s="2563">
        <v>1</v>
      </c>
      <c r="O129" s="2564"/>
      <c r="P129" s="2539">
        <f t="shared" si="49"/>
        <v>1</v>
      </c>
      <c r="Q129" s="2540">
        <f t="shared" si="50"/>
        <v>0</v>
      </c>
      <c r="R129" s="2541" t="str">
        <f t="shared" si="45"/>
        <v>-</v>
      </c>
    </row>
    <row r="130" spans="1:18" s="25" customFormat="1" ht="14.25" customHeight="1">
      <c r="A130" s="2533" t="s">
        <v>135</v>
      </c>
      <c r="B130" s="2563">
        <v>1</v>
      </c>
      <c r="C130" s="2564"/>
      <c r="D130" s="2596"/>
      <c r="E130" s="2525"/>
      <c r="F130" s="2525">
        <v>1</v>
      </c>
      <c r="G130" s="2525"/>
      <c r="H130" s="2525">
        <v>1</v>
      </c>
      <c r="I130" s="2525"/>
      <c r="J130" s="2525"/>
      <c r="K130" s="2525"/>
      <c r="L130" s="2525"/>
      <c r="M130" s="2525"/>
      <c r="N130" s="2563">
        <v>1</v>
      </c>
      <c r="O130" s="2526"/>
      <c r="P130" s="2539">
        <f t="shared" si="49"/>
        <v>1</v>
      </c>
      <c r="Q130" s="2540">
        <f t="shared" si="50"/>
        <v>0</v>
      </c>
      <c r="R130" s="2541" t="str">
        <f t="shared" si="45"/>
        <v>-</v>
      </c>
    </row>
    <row r="131" spans="1:18" s="25" customFormat="1" ht="14.25" customHeight="1">
      <c r="A131" s="2533" t="s">
        <v>136</v>
      </c>
      <c r="B131" s="2563">
        <v>1</v>
      </c>
      <c r="C131" s="2564"/>
      <c r="D131" s="2589"/>
      <c r="E131" s="2524"/>
      <c r="F131" s="2525">
        <v>1</v>
      </c>
      <c r="G131" s="2525"/>
      <c r="H131" s="2525">
        <v>1</v>
      </c>
      <c r="I131" s="2525"/>
      <c r="J131" s="2525"/>
      <c r="K131" s="2525"/>
      <c r="L131" s="2525"/>
      <c r="M131" s="2525"/>
      <c r="N131" s="2563">
        <v>1</v>
      </c>
      <c r="O131" s="2526"/>
      <c r="P131" s="2539">
        <f t="shared" ref="P131:P134" si="51">IF($R131=1,"-",B131)</f>
        <v>1</v>
      </c>
      <c r="Q131" s="2540">
        <f t="shared" ref="Q131:Q134" si="52">IF($U133=1,"-",C131)</f>
        <v>0</v>
      </c>
      <c r="R131" s="2541" t="str">
        <f t="shared" si="45"/>
        <v>-</v>
      </c>
    </row>
    <row r="132" spans="1:18" s="25" customFormat="1" ht="14.25" customHeight="1">
      <c r="A132" s="2533" t="s">
        <v>137</v>
      </c>
      <c r="B132" s="2563">
        <v>1</v>
      </c>
      <c r="C132" s="2564"/>
      <c r="D132" s="2589"/>
      <c r="E132" s="2525"/>
      <c r="F132" s="2525">
        <v>1</v>
      </c>
      <c r="G132" s="2525"/>
      <c r="H132" s="2525">
        <v>1</v>
      </c>
      <c r="I132" s="2525"/>
      <c r="J132" s="2525"/>
      <c r="K132" s="2525"/>
      <c r="L132" s="2525"/>
      <c r="M132" s="2525"/>
      <c r="N132" s="2563">
        <v>1</v>
      </c>
      <c r="O132" s="2526"/>
      <c r="P132" s="2539">
        <f t="shared" si="51"/>
        <v>1</v>
      </c>
      <c r="Q132" s="2540">
        <f t="shared" si="52"/>
        <v>0</v>
      </c>
      <c r="R132" s="2541" t="str">
        <f t="shared" si="45"/>
        <v>-</v>
      </c>
    </row>
    <row r="133" spans="1:18" s="25" customFormat="1" ht="14.25" customHeight="1">
      <c r="A133" s="2533" t="s">
        <v>138</v>
      </c>
      <c r="B133" s="2563">
        <v>1</v>
      </c>
      <c r="C133" s="2564"/>
      <c r="D133" s="2589"/>
      <c r="E133" s="2525"/>
      <c r="F133" s="2525">
        <v>1</v>
      </c>
      <c r="G133" s="2525"/>
      <c r="H133" s="2525">
        <v>1</v>
      </c>
      <c r="I133" s="2525"/>
      <c r="J133" s="2525"/>
      <c r="K133" s="2525"/>
      <c r="L133" s="2525"/>
      <c r="M133" s="2525"/>
      <c r="N133" s="2563">
        <v>1</v>
      </c>
      <c r="O133" s="2526"/>
      <c r="P133" s="2539">
        <f t="shared" si="51"/>
        <v>1</v>
      </c>
      <c r="Q133" s="2540">
        <f t="shared" si="52"/>
        <v>0</v>
      </c>
      <c r="R133" s="2541" t="str">
        <f t="shared" si="45"/>
        <v>-</v>
      </c>
    </row>
    <row r="134" spans="1:18" s="25" customFormat="1" ht="14.25" customHeight="1">
      <c r="A134" s="2533" t="s">
        <v>139</v>
      </c>
      <c r="B134" s="2563">
        <v>1</v>
      </c>
      <c r="C134" s="2564"/>
      <c r="D134" s="2589"/>
      <c r="E134" s="2525"/>
      <c r="F134" s="2525">
        <v>1</v>
      </c>
      <c r="G134" s="2525"/>
      <c r="H134" s="2525">
        <v>1</v>
      </c>
      <c r="I134" s="2525"/>
      <c r="J134" s="2525"/>
      <c r="K134" s="2525"/>
      <c r="L134" s="2525"/>
      <c r="M134" s="2525"/>
      <c r="N134" s="2563">
        <v>1</v>
      </c>
      <c r="O134" s="2526"/>
      <c r="P134" s="2539">
        <f t="shared" si="51"/>
        <v>1</v>
      </c>
      <c r="Q134" s="2540">
        <f t="shared" si="52"/>
        <v>0</v>
      </c>
      <c r="R134" s="2541" t="str">
        <f t="shared" si="45"/>
        <v>-</v>
      </c>
    </row>
    <row r="135" spans="1:18" s="25" customFormat="1" ht="14.25" customHeight="1">
      <c r="A135" s="2598" t="s">
        <v>140</v>
      </c>
      <c r="B135" s="2563"/>
      <c r="C135" s="2564"/>
      <c r="D135" s="2589"/>
      <c r="E135" s="2525"/>
      <c r="F135" s="2525"/>
      <c r="G135" s="2525"/>
      <c r="H135" s="2525"/>
      <c r="I135" s="2525"/>
      <c r="J135" s="2525"/>
      <c r="K135" s="2525"/>
      <c r="L135" s="2525"/>
      <c r="M135" s="2525"/>
      <c r="N135" s="2563"/>
      <c r="O135" s="2526"/>
      <c r="P135" s="2539">
        <f t="shared" ref="P135:P140" si="53">IF($R135=1,"-",B135)</f>
        <v>0</v>
      </c>
      <c r="Q135" s="2540">
        <f t="shared" ref="Q135:Q140" si="54">IF($U137=1,"-",C135)</f>
        <v>0</v>
      </c>
      <c r="R135" s="2541" t="str">
        <f t="shared" si="45"/>
        <v>-</v>
      </c>
    </row>
    <row r="136" spans="1:18" s="25" customFormat="1" ht="14.25" customHeight="1">
      <c r="A136" s="2533" t="s">
        <v>141</v>
      </c>
      <c r="B136" s="2563">
        <v>1</v>
      </c>
      <c r="C136" s="2564"/>
      <c r="D136" s="2589"/>
      <c r="E136" s="2525"/>
      <c r="F136" s="2525">
        <v>1</v>
      </c>
      <c r="G136" s="2525"/>
      <c r="H136" s="2525">
        <v>1</v>
      </c>
      <c r="I136" s="2525"/>
      <c r="J136" s="2525"/>
      <c r="K136" s="2525"/>
      <c r="L136" s="2525"/>
      <c r="M136" s="2525"/>
      <c r="N136" s="2563">
        <v>1</v>
      </c>
      <c r="O136" s="2526"/>
      <c r="P136" s="2539">
        <f t="shared" si="53"/>
        <v>1</v>
      </c>
      <c r="Q136" s="2540">
        <f t="shared" si="54"/>
        <v>0</v>
      </c>
      <c r="R136" s="2541" t="str">
        <f t="shared" si="45"/>
        <v>-</v>
      </c>
    </row>
    <row r="137" spans="1:18" s="25" customFormat="1" ht="14.25" customHeight="1">
      <c r="A137" s="2533" t="s">
        <v>142</v>
      </c>
      <c r="B137" s="2563">
        <v>1</v>
      </c>
      <c r="C137" s="2564"/>
      <c r="D137" s="2589"/>
      <c r="E137" s="2525"/>
      <c r="F137" s="2525">
        <v>1</v>
      </c>
      <c r="G137" s="2525"/>
      <c r="H137" s="2525">
        <v>1</v>
      </c>
      <c r="I137" s="2525"/>
      <c r="J137" s="2525"/>
      <c r="K137" s="2525"/>
      <c r="L137" s="2525"/>
      <c r="M137" s="2525"/>
      <c r="N137" s="2563">
        <v>1</v>
      </c>
      <c r="O137" s="2526"/>
      <c r="P137" s="2539">
        <f t="shared" si="53"/>
        <v>1</v>
      </c>
      <c r="Q137" s="2540">
        <f t="shared" si="54"/>
        <v>0</v>
      </c>
      <c r="R137" s="2541" t="str">
        <f t="shared" si="45"/>
        <v>-</v>
      </c>
    </row>
    <row r="138" spans="1:18" s="25" customFormat="1" ht="14.25" customHeight="1">
      <c r="A138" s="2533" t="s">
        <v>143</v>
      </c>
      <c r="B138" s="2563">
        <v>1</v>
      </c>
      <c r="C138" s="2564"/>
      <c r="D138" s="2589"/>
      <c r="E138" s="2525"/>
      <c r="F138" s="2525">
        <v>1</v>
      </c>
      <c r="G138" s="2525"/>
      <c r="H138" s="2525">
        <v>1</v>
      </c>
      <c r="I138" s="2525"/>
      <c r="J138" s="2525"/>
      <c r="K138" s="2525"/>
      <c r="L138" s="2525"/>
      <c r="M138" s="2525"/>
      <c r="N138" s="2563">
        <v>1</v>
      </c>
      <c r="O138" s="2526"/>
      <c r="P138" s="2539">
        <f t="shared" si="53"/>
        <v>1</v>
      </c>
      <c r="Q138" s="2540">
        <f t="shared" si="54"/>
        <v>0</v>
      </c>
      <c r="R138" s="2541" t="str">
        <f t="shared" si="45"/>
        <v>-</v>
      </c>
    </row>
    <row r="139" spans="1:18" s="25" customFormat="1" ht="14.25" customHeight="1">
      <c r="A139" s="2198" t="s">
        <v>144</v>
      </c>
      <c r="B139" s="2563">
        <v>1</v>
      </c>
      <c r="C139" s="2564"/>
      <c r="D139" s="2589"/>
      <c r="E139" s="2525"/>
      <c r="F139" s="2525">
        <v>1</v>
      </c>
      <c r="G139" s="2525"/>
      <c r="H139" s="2525">
        <v>1</v>
      </c>
      <c r="I139" s="2525"/>
      <c r="J139" s="2525"/>
      <c r="K139" s="2525"/>
      <c r="L139" s="2525"/>
      <c r="M139" s="2525"/>
      <c r="N139" s="2563">
        <v>1</v>
      </c>
      <c r="O139" s="2526"/>
      <c r="P139" s="2594">
        <f t="shared" si="53"/>
        <v>1</v>
      </c>
      <c r="Q139" s="2599">
        <f t="shared" si="54"/>
        <v>0</v>
      </c>
      <c r="R139" s="2541" t="str">
        <f t="shared" si="45"/>
        <v>-</v>
      </c>
    </row>
    <row r="140" spans="1:18" s="25" customFormat="1" ht="14.25" customHeight="1">
      <c r="A140" s="2198" t="s">
        <v>145</v>
      </c>
      <c r="B140" s="2563">
        <v>1</v>
      </c>
      <c r="C140" s="2564"/>
      <c r="D140" s="2589"/>
      <c r="E140" s="2525"/>
      <c r="F140" s="2525">
        <v>1</v>
      </c>
      <c r="G140" s="2525"/>
      <c r="H140" s="2525">
        <v>1</v>
      </c>
      <c r="I140" s="2525"/>
      <c r="J140" s="2525"/>
      <c r="K140" s="2525"/>
      <c r="L140" s="2525"/>
      <c r="M140" s="2525"/>
      <c r="N140" s="2563">
        <v>1</v>
      </c>
      <c r="O140" s="2526"/>
      <c r="P140" s="2594">
        <f t="shared" si="53"/>
        <v>1</v>
      </c>
      <c r="Q140" s="2599">
        <f t="shared" si="54"/>
        <v>0</v>
      </c>
      <c r="R140" s="2541" t="str">
        <f t="shared" si="45"/>
        <v>-</v>
      </c>
    </row>
    <row r="141" spans="1:18" s="25" customFormat="1" ht="14.25" customHeight="1" thickBot="1">
      <c r="A141" s="2544" t="s">
        <v>41</v>
      </c>
      <c r="B141" s="2545">
        <f>SUM(B113:B140)</f>
        <v>24</v>
      </c>
      <c r="C141" s="2545">
        <f t="shared" ref="C141:O141" si="55">SUM(C113:C140)</f>
        <v>1</v>
      </c>
      <c r="D141" s="2545">
        <f t="shared" si="55"/>
        <v>0</v>
      </c>
      <c r="E141" s="2545">
        <f t="shared" si="55"/>
        <v>1</v>
      </c>
      <c r="F141" s="2545">
        <f t="shared" si="55"/>
        <v>24</v>
      </c>
      <c r="G141" s="2545">
        <f t="shared" si="55"/>
        <v>0</v>
      </c>
      <c r="H141" s="2545">
        <f t="shared" si="55"/>
        <v>25</v>
      </c>
      <c r="I141" s="2545">
        <f t="shared" si="55"/>
        <v>0</v>
      </c>
      <c r="J141" s="2545">
        <f t="shared" si="55"/>
        <v>0</v>
      </c>
      <c r="K141" s="2545">
        <f t="shared" si="55"/>
        <v>0</v>
      </c>
      <c r="L141" s="2545">
        <f t="shared" si="55"/>
        <v>0</v>
      </c>
      <c r="M141" s="2545">
        <f t="shared" si="55"/>
        <v>0</v>
      </c>
      <c r="N141" s="2545">
        <f t="shared" si="55"/>
        <v>24</v>
      </c>
      <c r="O141" s="2545">
        <f t="shared" si="55"/>
        <v>1</v>
      </c>
      <c r="P141" s="2600">
        <f>SUM(P113:P140)</f>
        <v>24</v>
      </c>
      <c r="Q141" s="2600">
        <f t="shared" ref="Q141:R141" si="56">SUM(Q113:Q140)</f>
        <v>1</v>
      </c>
      <c r="R141" s="2600">
        <f t="shared" si="56"/>
        <v>0</v>
      </c>
    </row>
    <row r="142" spans="1:18" s="25" customFormat="1" ht="14.25" customHeight="1" thickTop="1" thickBot="1">
      <c r="A142" s="965"/>
      <c r="B142" s="633"/>
      <c r="C142" s="633"/>
      <c r="D142" s="634"/>
      <c r="E142" s="634"/>
      <c r="F142" s="634"/>
      <c r="G142" s="634"/>
      <c r="H142" s="634"/>
      <c r="I142" s="634"/>
      <c r="J142" s="634"/>
      <c r="K142" s="634"/>
      <c r="L142" s="634"/>
      <c r="M142" s="634"/>
      <c r="N142" s="634"/>
      <c r="O142" s="1106"/>
      <c r="P142" s="1631"/>
      <c r="Q142" s="1631"/>
      <c r="R142" s="1631"/>
    </row>
    <row r="143" spans="1:18" s="410" customFormat="1" ht="13.5" customHeight="1" thickBot="1">
      <c r="A143" s="1867" t="s">
        <v>146</v>
      </c>
      <c r="B143" s="1868" t="s">
        <v>147</v>
      </c>
      <c r="C143" s="1868"/>
      <c r="D143" s="1868"/>
      <c r="E143" s="1868"/>
      <c r="F143" s="1868"/>
      <c r="G143" s="1868"/>
      <c r="H143" s="1868"/>
      <c r="I143" s="1868"/>
      <c r="J143" s="1868"/>
      <c r="K143" s="1868"/>
      <c r="L143" s="1869"/>
      <c r="M143" s="1869"/>
      <c r="N143" s="1869"/>
      <c r="O143" s="1870"/>
      <c r="P143" s="1858"/>
      <c r="Q143" s="1858"/>
      <c r="R143" s="1859"/>
    </row>
    <row r="144" spans="1:18" s="25" customFormat="1" ht="13.5" customHeight="1">
      <c r="A144" s="2597" t="s">
        <v>106</v>
      </c>
      <c r="B144" s="2563"/>
      <c r="C144" s="2564">
        <v>1</v>
      </c>
      <c r="D144" s="2589"/>
      <c r="E144" s="2525"/>
      <c r="F144" s="2525"/>
      <c r="G144" s="2525">
        <v>1</v>
      </c>
      <c r="H144" s="2525"/>
      <c r="I144" s="2525">
        <v>1</v>
      </c>
      <c r="J144" s="2525"/>
      <c r="K144" s="2525"/>
      <c r="L144" s="2525"/>
      <c r="M144" s="2525"/>
      <c r="N144" s="2563"/>
      <c r="O144" s="2526">
        <v>1</v>
      </c>
      <c r="P144" s="2601">
        <f t="shared" ref="P144:P148" si="57">IF($R144=1,"-",B144)</f>
        <v>0</v>
      </c>
      <c r="Q144" s="2602">
        <f>IF($U146=1,"-",C144)</f>
        <v>1</v>
      </c>
      <c r="R144" s="2592" t="str">
        <f>IF(B144+C144=2,1,"-")</f>
        <v>-</v>
      </c>
    </row>
    <row r="145" spans="1:18" s="25" customFormat="1" ht="13.5" customHeight="1">
      <c r="A145" s="2533" t="s">
        <v>148</v>
      </c>
      <c r="B145" s="2563">
        <v>1</v>
      </c>
      <c r="C145" s="2564"/>
      <c r="D145" s="2596"/>
      <c r="E145" s="2525"/>
      <c r="F145" s="2567">
        <v>1</v>
      </c>
      <c r="G145" s="2525"/>
      <c r="H145" s="2525">
        <v>1</v>
      </c>
      <c r="I145" s="2525"/>
      <c r="J145" s="2525">
        <v>1</v>
      </c>
      <c r="K145" s="2525"/>
      <c r="L145" s="2525"/>
      <c r="M145" s="2525"/>
      <c r="N145" s="2563">
        <v>1</v>
      </c>
      <c r="O145" s="2526"/>
      <c r="P145" s="2601">
        <v>1</v>
      </c>
      <c r="Q145" s="2602"/>
      <c r="R145" s="2592" t="str">
        <f t="shared" ref="R145:R148" si="58">IF(B145+C145=2,1,"-")</f>
        <v>-</v>
      </c>
    </row>
    <row r="146" spans="1:18" s="1501" customFormat="1" ht="13.5" customHeight="1">
      <c r="A146" s="2533" t="s">
        <v>149</v>
      </c>
      <c r="B146" s="2563"/>
      <c r="C146" s="2564"/>
      <c r="D146" s="2589"/>
      <c r="E146" s="2525"/>
      <c r="F146" s="2525"/>
      <c r="G146" s="2525"/>
      <c r="H146" s="2525"/>
      <c r="I146" s="2525"/>
      <c r="J146" s="2525"/>
      <c r="K146" s="2525"/>
      <c r="L146" s="2525"/>
      <c r="M146" s="2525"/>
      <c r="N146" s="2563"/>
      <c r="O146" s="2526"/>
      <c r="P146" s="2601">
        <f t="shared" si="57"/>
        <v>0</v>
      </c>
      <c r="Q146" s="2602">
        <f>IF($U149=1,"-",C146)</f>
        <v>0</v>
      </c>
      <c r="R146" s="2592" t="str">
        <f t="shared" si="58"/>
        <v>-</v>
      </c>
    </row>
    <row r="147" spans="1:18" s="25" customFormat="1" ht="13.5" customHeight="1">
      <c r="A147" s="2533" t="s">
        <v>150</v>
      </c>
      <c r="B147" s="2563">
        <v>1</v>
      </c>
      <c r="C147" s="2564"/>
      <c r="D147" s="2589">
        <v>1</v>
      </c>
      <c r="E147" s="2525"/>
      <c r="F147" s="2525"/>
      <c r="G147" s="2525"/>
      <c r="H147" s="2525">
        <v>1</v>
      </c>
      <c r="I147" s="2525"/>
      <c r="J147" s="2525"/>
      <c r="K147" s="2525"/>
      <c r="L147" s="2525"/>
      <c r="M147" s="2525"/>
      <c r="N147" s="2563">
        <v>1</v>
      </c>
      <c r="O147" s="2526"/>
      <c r="P147" s="2601">
        <f t="shared" si="57"/>
        <v>1</v>
      </c>
      <c r="Q147" s="2602">
        <f>IF($U150=1,"-",C147)</f>
        <v>0</v>
      </c>
      <c r="R147" s="2592" t="str">
        <f t="shared" si="58"/>
        <v>-</v>
      </c>
    </row>
    <row r="148" spans="1:18" s="25" customFormat="1" ht="13.5" customHeight="1">
      <c r="A148" s="2198" t="s">
        <v>151</v>
      </c>
      <c r="B148" s="2603">
        <v>1</v>
      </c>
      <c r="C148" s="2230"/>
      <c r="D148" s="2604"/>
      <c r="E148" s="2605"/>
      <c r="F148" s="2605">
        <v>1</v>
      </c>
      <c r="G148" s="2605"/>
      <c r="H148" s="2605">
        <v>1</v>
      </c>
      <c r="I148" s="2605"/>
      <c r="J148" s="2605"/>
      <c r="K148" s="2605"/>
      <c r="L148" s="2605"/>
      <c r="M148" s="2605"/>
      <c r="N148" s="2603">
        <v>1</v>
      </c>
      <c r="O148" s="2231"/>
      <c r="P148" s="2606">
        <f t="shared" si="57"/>
        <v>1</v>
      </c>
      <c r="Q148" s="2232"/>
      <c r="R148" s="2232" t="str">
        <f t="shared" si="58"/>
        <v>-</v>
      </c>
    </row>
    <row r="149" spans="1:18" s="25" customFormat="1" ht="13.5" customHeight="1" thickBot="1">
      <c r="A149" s="2544" t="s">
        <v>41</v>
      </c>
      <c r="B149" s="2545">
        <f>SUM(B144:B148)</f>
        <v>3</v>
      </c>
      <c r="C149" s="2545">
        <f t="shared" ref="C149:O149" si="59">SUM(C144:C148)</f>
        <v>1</v>
      </c>
      <c r="D149" s="2545">
        <f t="shared" si="59"/>
        <v>1</v>
      </c>
      <c r="E149" s="2545">
        <f t="shared" si="59"/>
        <v>0</v>
      </c>
      <c r="F149" s="2545">
        <f t="shared" si="59"/>
        <v>2</v>
      </c>
      <c r="G149" s="2545">
        <f t="shared" si="59"/>
        <v>1</v>
      </c>
      <c r="H149" s="2545">
        <f t="shared" si="59"/>
        <v>3</v>
      </c>
      <c r="I149" s="2545">
        <f t="shared" si="59"/>
        <v>1</v>
      </c>
      <c r="J149" s="2545">
        <f t="shared" si="59"/>
        <v>1</v>
      </c>
      <c r="K149" s="2545">
        <f t="shared" si="59"/>
        <v>0</v>
      </c>
      <c r="L149" s="2545">
        <f t="shared" si="59"/>
        <v>0</v>
      </c>
      <c r="M149" s="2545">
        <f t="shared" si="59"/>
        <v>0</v>
      </c>
      <c r="N149" s="2545">
        <f t="shared" si="59"/>
        <v>3</v>
      </c>
      <c r="O149" s="2545">
        <f t="shared" si="59"/>
        <v>1</v>
      </c>
      <c r="P149" s="2549">
        <f>SUM(P144:P148)</f>
        <v>3</v>
      </c>
      <c r="Q149" s="2549">
        <f>SUM(Q144:Q147)</f>
        <v>1</v>
      </c>
      <c r="R149" s="2549">
        <f>SUM(R144:R148)</f>
        <v>0</v>
      </c>
    </row>
    <row r="150" spans="1:18" ht="14.25" thickTop="1" thickBot="1">
      <c r="A150" s="965"/>
      <c r="B150" s="633"/>
      <c r="C150" s="633"/>
      <c r="D150" s="634"/>
      <c r="E150" s="634"/>
      <c r="F150" s="634"/>
      <c r="G150" s="634"/>
      <c r="H150" s="634"/>
      <c r="I150" s="634"/>
      <c r="J150" s="634"/>
      <c r="K150" s="634"/>
      <c r="L150" s="634"/>
      <c r="M150" s="634"/>
      <c r="N150" s="634"/>
      <c r="O150" s="1106"/>
      <c r="P150" s="1631"/>
      <c r="Q150" s="1631"/>
      <c r="R150" s="1631"/>
    </row>
    <row r="151" spans="1:18" s="410" customFormat="1" ht="13.5" customHeight="1" thickBot="1">
      <c r="A151" s="1871" t="s">
        <v>152</v>
      </c>
      <c r="B151" s="1872"/>
      <c r="C151" s="1872"/>
      <c r="D151" s="1872"/>
      <c r="E151" s="1872"/>
      <c r="F151" s="1872"/>
      <c r="G151" s="1872"/>
      <c r="H151" s="1872"/>
      <c r="I151" s="1872"/>
      <c r="J151" s="1872"/>
      <c r="K151" s="1872"/>
      <c r="L151" s="1873"/>
      <c r="M151" s="1873"/>
      <c r="N151" s="1873"/>
      <c r="O151" s="1874"/>
      <c r="P151" s="1875"/>
      <c r="Q151" s="1875"/>
      <c r="R151" s="1876"/>
    </row>
    <row r="152" spans="1:18" s="25" customFormat="1" ht="9.75" customHeight="1">
      <c r="A152" s="2533" t="s">
        <v>153</v>
      </c>
      <c r="B152" s="2569">
        <v>1</v>
      </c>
      <c r="C152" s="2261"/>
      <c r="D152" s="2570"/>
      <c r="E152" s="2571"/>
      <c r="F152" s="2571">
        <v>1</v>
      </c>
      <c r="G152" s="2571"/>
      <c r="H152" s="2571"/>
      <c r="I152" s="2571"/>
      <c r="J152" s="2555">
        <v>1</v>
      </c>
      <c r="K152" s="2555"/>
      <c r="L152" s="2556"/>
      <c r="M152" s="2556"/>
      <c r="N152" s="2553">
        <v>1</v>
      </c>
      <c r="O152" s="2557"/>
      <c r="P152" s="2539">
        <f t="shared" ref="P152:P165" si="60">IF($R152=1,"-",B152)</f>
        <v>1</v>
      </c>
      <c r="Q152" s="2540">
        <f>IF($U156=1,"-",C152)</f>
        <v>0</v>
      </c>
      <c r="R152" s="2541" t="str">
        <f t="shared" ref="R152:R165" si="61">IF(B152+C152=2,1,"-")</f>
        <v>-</v>
      </c>
    </row>
    <row r="153" spans="1:18" s="25" customFormat="1" ht="9.75" customHeight="1">
      <c r="A153" s="2533" t="s">
        <v>154</v>
      </c>
      <c r="B153" s="2569">
        <v>1</v>
      </c>
      <c r="C153" s="2261"/>
      <c r="D153" s="2570"/>
      <c r="E153" s="2571"/>
      <c r="F153" s="2571">
        <v>1</v>
      </c>
      <c r="G153" s="2571"/>
      <c r="H153" s="2571"/>
      <c r="I153" s="2571"/>
      <c r="J153" s="2555">
        <v>1</v>
      </c>
      <c r="K153" s="2555"/>
      <c r="L153" s="2556"/>
      <c r="M153" s="2556"/>
      <c r="N153" s="2553">
        <v>1</v>
      </c>
      <c r="O153" s="2557"/>
      <c r="P153" s="2539">
        <f t="shared" si="60"/>
        <v>1</v>
      </c>
      <c r="Q153" s="2540">
        <f t="shared" ref="Q153:Q154" si="62">IF($U157=1,"-",C153)</f>
        <v>0</v>
      </c>
      <c r="R153" s="2541" t="str">
        <f t="shared" si="61"/>
        <v>-</v>
      </c>
    </row>
    <row r="154" spans="1:18" s="25" customFormat="1" ht="9.75" customHeight="1">
      <c r="A154" s="2533" t="s">
        <v>155</v>
      </c>
      <c r="B154" s="2569">
        <v>1</v>
      </c>
      <c r="C154" s="2261"/>
      <c r="D154" s="2570"/>
      <c r="E154" s="2571"/>
      <c r="F154" s="2571">
        <v>1</v>
      </c>
      <c r="G154" s="2571"/>
      <c r="H154" s="2571"/>
      <c r="I154" s="2571"/>
      <c r="J154" s="2555">
        <v>1</v>
      </c>
      <c r="K154" s="2555"/>
      <c r="L154" s="2556"/>
      <c r="M154" s="2556"/>
      <c r="N154" s="2553">
        <v>1</v>
      </c>
      <c r="O154" s="2557"/>
      <c r="P154" s="2539">
        <f t="shared" ref="P154" si="63">IF($R154=1,"-",B154)</f>
        <v>1</v>
      </c>
      <c r="Q154" s="2540">
        <f t="shared" si="62"/>
        <v>0</v>
      </c>
      <c r="R154" s="2541" t="str">
        <f t="shared" ref="R154" si="64">IF(B154+C154=2,1,"-")</f>
        <v>-</v>
      </c>
    </row>
    <row r="155" spans="1:18" s="109" customFormat="1" ht="13.5" customHeight="1">
      <c r="A155" s="2533" t="s">
        <v>156</v>
      </c>
      <c r="B155" s="2569">
        <v>1</v>
      </c>
      <c r="C155" s="2573"/>
      <c r="D155" s="2574"/>
      <c r="E155" s="2575"/>
      <c r="F155" s="2571">
        <v>1</v>
      </c>
      <c r="G155" s="2575"/>
      <c r="H155" s="2575"/>
      <c r="I155" s="2575"/>
      <c r="J155" s="2555">
        <v>1</v>
      </c>
      <c r="K155" s="2556"/>
      <c r="L155" s="2556"/>
      <c r="M155" s="2556"/>
      <c r="N155" s="2559">
        <v>1</v>
      </c>
      <c r="O155" s="2557"/>
      <c r="P155" s="2539">
        <f t="shared" si="60"/>
        <v>1</v>
      </c>
      <c r="Q155" s="2540">
        <f>IF($U157=1,"-",C155)</f>
        <v>0</v>
      </c>
      <c r="R155" s="2541" t="str">
        <f t="shared" si="61"/>
        <v>-</v>
      </c>
    </row>
    <row r="156" spans="1:18" s="25" customFormat="1" ht="13.5" customHeight="1">
      <c r="A156" s="2533" t="s">
        <v>157</v>
      </c>
      <c r="B156" s="2569">
        <v>1</v>
      </c>
      <c r="C156" s="2577"/>
      <c r="D156" s="2531"/>
      <c r="E156" s="2532"/>
      <c r="F156" s="2571">
        <v>1</v>
      </c>
      <c r="G156" s="2532"/>
      <c r="H156" s="2532"/>
      <c r="I156" s="2532"/>
      <c r="J156" s="2555">
        <v>1</v>
      </c>
      <c r="K156" s="2525"/>
      <c r="L156" s="2525"/>
      <c r="M156" s="2525"/>
      <c r="N156" s="2563">
        <v>1</v>
      </c>
      <c r="O156" s="2526"/>
      <c r="P156" s="2539">
        <f t="shared" si="60"/>
        <v>1</v>
      </c>
      <c r="Q156" s="2540">
        <f>IF($U158=1,"-",C156)</f>
        <v>0</v>
      </c>
      <c r="R156" s="2541" t="str">
        <f t="shared" si="61"/>
        <v>-</v>
      </c>
    </row>
    <row r="157" spans="1:18" s="25" customFormat="1" ht="13.5" customHeight="1">
      <c r="A157" s="2533" t="s">
        <v>158</v>
      </c>
      <c r="B157" s="2569">
        <v>1</v>
      </c>
      <c r="C157" s="2577"/>
      <c r="D157" s="2578"/>
      <c r="E157" s="2532"/>
      <c r="F157" s="2571">
        <v>1</v>
      </c>
      <c r="G157" s="2532"/>
      <c r="H157" s="2532"/>
      <c r="I157" s="2532"/>
      <c r="J157" s="2555">
        <v>1</v>
      </c>
      <c r="K157" s="2525"/>
      <c r="L157" s="2525"/>
      <c r="M157" s="2525"/>
      <c r="N157" s="2563">
        <v>1</v>
      </c>
      <c r="O157" s="2526"/>
      <c r="P157" s="2539">
        <f t="shared" si="60"/>
        <v>1</v>
      </c>
      <c r="Q157" s="2540">
        <f>IF($U159=1,"-",C157)</f>
        <v>0</v>
      </c>
      <c r="R157" s="2541" t="str">
        <f t="shared" si="61"/>
        <v>-</v>
      </c>
    </row>
    <row r="158" spans="1:18" s="25" customFormat="1" ht="13.5" customHeight="1">
      <c r="A158" s="2533" t="s">
        <v>159</v>
      </c>
      <c r="B158" s="2569">
        <v>1</v>
      </c>
      <c r="C158" s="2577"/>
      <c r="D158" s="2531">
        <v>1</v>
      </c>
      <c r="E158" s="2532"/>
      <c r="F158" s="2571">
        <v>1</v>
      </c>
      <c r="G158" s="2532"/>
      <c r="H158" s="2532"/>
      <c r="I158" s="2532"/>
      <c r="J158" s="2555">
        <v>1</v>
      </c>
      <c r="K158" s="2525"/>
      <c r="L158" s="2525"/>
      <c r="M158" s="2525"/>
      <c r="N158" s="2563">
        <v>1</v>
      </c>
      <c r="O158" s="2526"/>
      <c r="P158" s="2539">
        <f t="shared" si="60"/>
        <v>1</v>
      </c>
      <c r="Q158" s="2540">
        <f>IF($U160=1,"-",C158)</f>
        <v>0</v>
      </c>
      <c r="R158" s="2541" t="str">
        <f t="shared" si="61"/>
        <v>-</v>
      </c>
    </row>
    <row r="159" spans="1:18" s="25" customFormat="1" ht="13.5" customHeight="1">
      <c r="A159" s="2538" t="s">
        <v>160</v>
      </c>
      <c r="B159" s="2569"/>
      <c r="C159" s="2577">
        <v>1</v>
      </c>
      <c r="D159" s="2531"/>
      <c r="E159" s="2532">
        <v>1</v>
      </c>
      <c r="F159" s="2532"/>
      <c r="G159" s="2532">
        <v>1</v>
      </c>
      <c r="H159" s="2532"/>
      <c r="I159" s="2532"/>
      <c r="J159" s="2555"/>
      <c r="K159" s="2525">
        <v>1</v>
      </c>
      <c r="L159" s="2525"/>
      <c r="M159" s="2525"/>
      <c r="N159" s="2563"/>
      <c r="O159" s="2526">
        <v>1</v>
      </c>
      <c r="P159" s="2539">
        <f t="shared" si="60"/>
        <v>0</v>
      </c>
      <c r="Q159" s="2540">
        <f t="shared" ref="Q159:Q160" si="65">IF($U161=1,"-",C159)</f>
        <v>1</v>
      </c>
      <c r="R159" s="2541" t="str">
        <f t="shared" si="61"/>
        <v>-</v>
      </c>
    </row>
    <row r="160" spans="1:18" s="25" customFormat="1" ht="13.5" customHeight="1">
      <c r="A160" s="2199" t="s">
        <v>161</v>
      </c>
      <c r="B160" s="2569">
        <v>1</v>
      </c>
      <c r="C160" s="2577"/>
      <c r="D160" s="2531"/>
      <c r="E160" s="2532"/>
      <c r="F160" s="2532">
        <v>1</v>
      </c>
      <c r="G160" s="2532"/>
      <c r="H160" s="2532"/>
      <c r="I160" s="2532"/>
      <c r="J160" s="2555">
        <v>1</v>
      </c>
      <c r="K160" s="2525"/>
      <c r="L160" s="2525"/>
      <c r="M160" s="2525"/>
      <c r="N160" s="2563">
        <v>1</v>
      </c>
      <c r="O160" s="2526"/>
      <c r="P160" s="2539">
        <f t="shared" si="60"/>
        <v>1</v>
      </c>
      <c r="Q160" s="2540">
        <f t="shared" si="65"/>
        <v>0</v>
      </c>
      <c r="R160" s="2541" t="str">
        <f t="shared" si="61"/>
        <v>-</v>
      </c>
    </row>
    <row r="161" spans="1:18" s="1501" customFormat="1" ht="13.5" customHeight="1">
      <c r="A161" s="2198" t="s">
        <v>162</v>
      </c>
      <c r="B161" s="2569">
        <v>1</v>
      </c>
      <c r="C161" s="2573"/>
      <c r="D161" s="2574"/>
      <c r="E161" s="2532"/>
      <c r="F161" s="2532">
        <v>1</v>
      </c>
      <c r="G161" s="2575"/>
      <c r="H161" s="2575"/>
      <c r="I161" s="2575"/>
      <c r="J161" s="2555">
        <v>1</v>
      </c>
      <c r="K161" s="2556"/>
      <c r="L161" s="2556"/>
      <c r="M161" s="2556"/>
      <c r="N161" s="2559">
        <v>1</v>
      </c>
      <c r="O161" s="2557"/>
      <c r="P161" s="2539">
        <f t="shared" si="60"/>
        <v>1</v>
      </c>
      <c r="Q161" s="2540">
        <f>IF($U163=1,"-",C161)</f>
        <v>0</v>
      </c>
      <c r="R161" s="2541" t="str">
        <f t="shared" si="61"/>
        <v>-</v>
      </c>
    </row>
    <row r="162" spans="1:18" s="1501" customFormat="1" ht="13.5" customHeight="1">
      <c r="A162" s="2198" t="s">
        <v>163</v>
      </c>
      <c r="B162" s="2569">
        <v>1</v>
      </c>
      <c r="C162" s="2577"/>
      <c r="D162" s="2531"/>
      <c r="E162" s="2532"/>
      <c r="F162" s="2532">
        <v>1</v>
      </c>
      <c r="G162" s="2532"/>
      <c r="H162" s="2532"/>
      <c r="I162" s="2532"/>
      <c r="J162" s="2555">
        <v>1</v>
      </c>
      <c r="K162" s="2525"/>
      <c r="L162" s="2525"/>
      <c r="M162" s="2525"/>
      <c r="N162" s="2563">
        <v>1</v>
      </c>
      <c r="O162" s="2564"/>
      <c r="P162" s="2539">
        <f t="shared" si="60"/>
        <v>1</v>
      </c>
      <c r="Q162" s="2540">
        <f>IF($U164=1,"-",C162)</f>
        <v>0</v>
      </c>
      <c r="R162" s="2541" t="str">
        <f t="shared" si="61"/>
        <v>-</v>
      </c>
    </row>
    <row r="163" spans="1:18" s="1501" customFormat="1" ht="13.5" customHeight="1">
      <c r="A163" s="2198" t="s">
        <v>164</v>
      </c>
      <c r="B163" s="1754">
        <v>1</v>
      </c>
      <c r="C163" s="2233"/>
      <c r="D163" s="2607"/>
      <c r="E163" s="2608"/>
      <c r="F163" s="2608">
        <v>1</v>
      </c>
      <c r="G163" s="2608"/>
      <c r="H163" s="2608"/>
      <c r="I163" s="2608"/>
      <c r="J163" s="1755">
        <v>1</v>
      </c>
      <c r="K163" s="2605"/>
      <c r="L163" s="2605"/>
      <c r="M163" s="2605"/>
      <c r="N163" s="2603">
        <v>1</v>
      </c>
      <c r="O163" s="2230"/>
      <c r="P163" s="2539">
        <f t="shared" si="60"/>
        <v>1</v>
      </c>
      <c r="Q163" s="2540">
        <f>IF($U167=1,"-",C163)</f>
        <v>0</v>
      </c>
      <c r="R163" s="2541" t="str">
        <f t="shared" si="61"/>
        <v>-</v>
      </c>
    </row>
    <row r="164" spans="1:18" s="1501" customFormat="1" ht="13.5" customHeight="1">
      <c r="A164" s="2198" t="s">
        <v>165</v>
      </c>
      <c r="B164" s="1754">
        <v>1</v>
      </c>
      <c r="C164" s="2233"/>
      <c r="D164" s="2607"/>
      <c r="E164" s="2608"/>
      <c r="F164" s="2608">
        <v>1</v>
      </c>
      <c r="G164" s="2608"/>
      <c r="H164" s="2608"/>
      <c r="I164" s="2608"/>
      <c r="J164" s="1755">
        <v>1</v>
      </c>
      <c r="K164" s="2605"/>
      <c r="L164" s="2605"/>
      <c r="M164" s="2605"/>
      <c r="N164" s="2603">
        <v>1</v>
      </c>
      <c r="O164" s="2230"/>
      <c r="P164" s="2539">
        <f t="shared" si="60"/>
        <v>1</v>
      </c>
      <c r="Q164" s="2540">
        <f>IF($U168=1,"-",C164)</f>
        <v>0</v>
      </c>
      <c r="R164" s="2541" t="str">
        <f t="shared" si="61"/>
        <v>-</v>
      </c>
    </row>
    <row r="165" spans="1:18" s="1501" customFormat="1" ht="13.5" customHeight="1">
      <c r="A165" s="2198" t="s">
        <v>166</v>
      </c>
      <c r="B165" s="1754">
        <v>1</v>
      </c>
      <c r="C165" s="2233"/>
      <c r="D165" s="2607">
        <v>1</v>
      </c>
      <c r="E165" s="2608"/>
      <c r="F165" s="2608">
        <v>1</v>
      </c>
      <c r="G165" s="2608"/>
      <c r="H165" s="2608"/>
      <c r="I165" s="2608"/>
      <c r="J165" s="1755">
        <v>1</v>
      </c>
      <c r="K165" s="2605"/>
      <c r="L165" s="2605"/>
      <c r="M165" s="2605"/>
      <c r="N165" s="2603">
        <v>1</v>
      </c>
      <c r="O165" s="2230"/>
      <c r="P165" s="2594">
        <f t="shared" si="60"/>
        <v>1</v>
      </c>
      <c r="Q165" s="2234"/>
      <c r="R165" s="2234" t="str">
        <f t="shared" si="61"/>
        <v>-</v>
      </c>
    </row>
    <row r="166" spans="1:18" s="25" customFormat="1" ht="13.5" customHeight="1" thickBot="1">
      <c r="A166" s="2544" t="s">
        <v>41</v>
      </c>
      <c r="B166" s="2545">
        <f>SUM(B152:B165)</f>
        <v>13</v>
      </c>
      <c r="C166" s="2545">
        <f>SUM(C152:C165)</f>
        <v>1</v>
      </c>
      <c r="D166" s="2545">
        <f>SUM(D152:D165)</f>
        <v>2</v>
      </c>
      <c r="E166" s="2545">
        <f t="shared" ref="E166:O166" si="66">SUM(E152:E165)</f>
        <v>1</v>
      </c>
      <c r="F166" s="2545">
        <f t="shared" si="66"/>
        <v>13</v>
      </c>
      <c r="G166" s="2545">
        <f t="shared" si="66"/>
        <v>1</v>
      </c>
      <c r="H166" s="2545">
        <f t="shared" si="66"/>
        <v>0</v>
      </c>
      <c r="I166" s="2545">
        <f t="shared" si="66"/>
        <v>0</v>
      </c>
      <c r="J166" s="2545">
        <f t="shared" si="66"/>
        <v>13</v>
      </c>
      <c r="K166" s="2545">
        <f t="shared" si="66"/>
        <v>1</v>
      </c>
      <c r="L166" s="2545">
        <f t="shared" si="66"/>
        <v>0</v>
      </c>
      <c r="M166" s="2545">
        <f t="shared" si="66"/>
        <v>0</v>
      </c>
      <c r="N166" s="2545">
        <f t="shared" si="66"/>
        <v>13</v>
      </c>
      <c r="O166" s="2545">
        <f t="shared" si="66"/>
        <v>1</v>
      </c>
      <c r="P166" s="2600">
        <f>SUM(P152:P165)</f>
        <v>13</v>
      </c>
      <c r="Q166" s="2609">
        <f>SUM(Q152:Q164)</f>
        <v>1</v>
      </c>
      <c r="R166" s="2609">
        <f>SUM(R152:R165)</f>
        <v>0</v>
      </c>
    </row>
    <row r="167" spans="1:18" s="25" customFormat="1" ht="13.5" customHeight="1" thickTop="1" thickBot="1">
      <c r="A167" s="965"/>
      <c r="B167" s="633"/>
      <c r="C167" s="633"/>
      <c r="D167" s="634"/>
      <c r="E167" s="634"/>
      <c r="F167" s="634"/>
      <c r="G167" s="634"/>
      <c r="H167" s="634"/>
      <c r="I167" s="634"/>
      <c r="J167" s="634"/>
      <c r="K167" s="634"/>
      <c r="L167" s="634"/>
      <c r="M167" s="634"/>
      <c r="N167" s="634"/>
      <c r="O167" s="1106"/>
      <c r="P167" s="1631"/>
      <c r="Q167" s="1631"/>
      <c r="R167" s="1631"/>
    </row>
    <row r="168" spans="1:18" s="410" customFormat="1" ht="13.5" customHeight="1" thickBot="1">
      <c r="A168" s="1854" t="s">
        <v>167</v>
      </c>
      <c r="B168" s="1855"/>
      <c r="C168" s="1855"/>
      <c r="D168" s="1855"/>
      <c r="E168" s="1855"/>
      <c r="F168" s="1855"/>
      <c r="G168" s="1855"/>
      <c r="H168" s="1855"/>
      <c r="I168" s="1855"/>
      <c r="J168" s="1855"/>
      <c r="K168" s="1855"/>
      <c r="L168" s="1856"/>
      <c r="M168" s="1856"/>
      <c r="N168" s="1856"/>
      <c r="O168" s="1857"/>
      <c r="P168" s="1858"/>
      <c r="Q168" s="1858"/>
      <c r="R168" s="1859"/>
    </row>
    <row r="169" spans="1:18" s="25" customFormat="1" ht="9.75" customHeight="1">
      <c r="A169" s="2552" t="s">
        <v>168</v>
      </c>
      <c r="B169" s="2610">
        <v>1</v>
      </c>
      <c r="C169" s="2263"/>
      <c r="D169" s="2588"/>
      <c r="E169" s="2524"/>
      <c r="F169" s="2524">
        <v>1</v>
      </c>
      <c r="G169" s="2524"/>
      <c r="H169" s="2524">
        <v>1</v>
      </c>
      <c r="I169" s="2524"/>
      <c r="J169" s="2524"/>
      <c r="K169" s="2524"/>
      <c r="L169" s="2525"/>
      <c r="M169" s="2525"/>
      <c r="N169" s="2525">
        <v>1</v>
      </c>
      <c r="O169" s="2526"/>
      <c r="P169" s="2539">
        <f t="shared" ref="P169:P174" si="67">IF($R169=1,"-",B169)</f>
        <v>1</v>
      </c>
      <c r="Q169" s="2540">
        <f>IF($U170=1,"-",C169)</f>
        <v>0</v>
      </c>
      <c r="R169" s="2541" t="str">
        <f t="shared" ref="R169:R174" si="68">IF(B169+C169=2,1,"-")</f>
        <v>-</v>
      </c>
    </row>
    <row r="170" spans="1:18" s="25" customFormat="1" ht="13.5" customHeight="1">
      <c r="A170" s="2558" t="s">
        <v>169</v>
      </c>
      <c r="B170" s="2610">
        <v>1</v>
      </c>
      <c r="C170" s="2564"/>
      <c r="D170" s="2589">
        <v>1</v>
      </c>
      <c r="E170" s="2525"/>
      <c r="F170" s="2525"/>
      <c r="G170" s="2525"/>
      <c r="H170" s="2525">
        <v>1</v>
      </c>
      <c r="I170" s="2525"/>
      <c r="J170" s="2525"/>
      <c r="K170" s="2525"/>
      <c r="L170" s="2525"/>
      <c r="M170" s="2525"/>
      <c r="N170" s="2525">
        <v>1</v>
      </c>
      <c r="O170" s="2526"/>
      <c r="P170" s="2539">
        <f t="shared" ref="P170" si="69">IF($R170=1,"-",B170)</f>
        <v>1</v>
      </c>
      <c r="Q170" s="2540">
        <f>IF($U172=1,"-",C170)</f>
        <v>0</v>
      </c>
      <c r="R170" s="2541" t="str">
        <f t="shared" ref="R170" si="70">IF(B170+C170=2,1,"-")</f>
        <v>-</v>
      </c>
    </row>
    <row r="171" spans="1:18" s="25" customFormat="1" ht="13.5" customHeight="1">
      <c r="A171" s="2558" t="s">
        <v>170</v>
      </c>
      <c r="B171" s="2610">
        <v>1</v>
      </c>
      <c r="C171" s="2564"/>
      <c r="D171" s="2589"/>
      <c r="E171" s="2525"/>
      <c r="F171" s="2525">
        <v>1</v>
      </c>
      <c r="G171" s="2525"/>
      <c r="H171" s="2525">
        <v>1</v>
      </c>
      <c r="I171" s="2525"/>
      <c r="J171" s="2525"/>
      <c r="K171" s="2525"/>
      <c r="L171" s="2525"/>
      <c r="M171" s="2525"/>
      <c r="N171" s="2525">
        <v>1</v>
      </c>
      <c r="O171" s="2526"/>
      <c r="P171" s="2539">
        <f t="shared" si="67"/>
        <v>1</v>
      </c>
      <c r="Q171" s="2540">
        <f>IF($U173=1,"-",C171)</f>
        <v>0</v>
      </c>
      <c r="R171" s="2541" t="str">
        <f t="shared" si="68"/>
        <v>-</v>
      </c>
    </row>
    <row r="172" spans="1:18" s="25" customFormat="1" ht="13.5" customHeight="1">
      <c r="A172" s="2558" t="s">
        <v>171</v>
      </c>
      <c r="B172" s="2610">
        <v>1</v>
      </c>
      <c r="C172" s="2564"/>
      <c r="D172" s="2589"/>
      <c r="E172" s="2525"/>
      <c r="F172" s="2525">
        <v>1</v>
      </c>
      <c r="G172" s="2525"/>
      <c r="H172" s="2525">
        <v>1</v>
      </c>
      <c r="I172" s="2525"/>
      <c r="J172" s="2525"/>
      <c r="K172" s="2525"/>
      <c r="L172" s="2525"/>
      <c r="M172" s="2525"/>
      <c r="N172" s="2525">
        <v>1</v>
      </c>
      <c r="O172" s="2526"/>
      <c r="P172" s="2539">
        <f t="shared" si="67"/>
        <v>1</v>
      </c>
      <c r="Q172" s="2540">
        <f>IF($U174=1,"-",C172)</f>
        <v>0</v>
      </c>
      <c r="R172" s="2541" t="str">
        <f t="shared" si="68"/>
        <v>-</v>
      </c>
    </row>
    <row r="173" spans="1:18" s="25" customFormat="1" ht="13.5" customHeight="1">
      <c r="A173" s="2558" t="s">
        <v>172</v>
      </c>
      <c r="B173" s="2610">
        <v>1</v>
      </c>
      <c r="C173" s="2564"/>
      <c r="D173" s="2589"/>
      <c r="E173" s="2525"/>
      <c r="F173" s="2525">
        <v>1</v>
      </c>
      <c r="G173" s="2525"/>
      <c r="H173" s="2525">
        <v>1</v>
      </c>
      <c r="I173" s="2525"/>
      <c r="J173" s="2525"/>
      <c r="K173" s="2525"/>
      <c r="L173" s="2525"/>
      <c r="M173" s="2525"/>
      <c r="N173" s="2525">
        <v>1</v>
      </c>
      <c r="O173" s="2526"/>
      <c r="P173" s="2539">
        <f t="shared" si="67"/>
        <v>1</v>
      </c>
      <c r="Q173" s="2540">
        <f>IF($U175=1,"-",C173)</f>
        <v>0</v>
      </c>
      <c r="R173" s="2541" t="str">
        <f t="shared" si="68"/>
        <v>-</v>
      </c>
    </row>
    <row r="174" spans="1:18" s="25" customFormat="1" ht="13.5" customHeight="1">
      <c r="A174" s="2558" t="s">
        <v>173</v>
      </c>
      <c r="B174" s="2610">
        <v>1</v>
      </c>
      <c r="C174" s="2564"/>
      <c r="D174" s="2596"/>
      <c r="E174" s="2525"/>
      <c r="F174" s="2567">
        <v>1</v>
      </c>
      <c r="G174" s="2525"/>
      <c r="H174" s="2525">
        <v>1</v>
      </c>
      <c r="I174" s="2525"/>
      <c r="J174" s="2525"/>
      <c r="K174" s="2525"/>
      <c r="L174" s="2525"/>
      <c r="M174" s="2525"/>
      <c r="N174" s="2525">
        <v>1</v>
      </c>
      <c r="O174" s="2526"/>
      <c r="P174" s="2539">
        <f t="shared" si="67"/>
        <v>1</v>
      </c>
      <c r="Q174" s="2540">
        <f>IF($U176=1,"-",C174)</f>
        <v>0</v>
      </c>
      <c r="R174" s="2541" t="str">
        <f t="shared" si="68"/>
        <v>-</v>
      </c>
    </row>
    <row r="175" spans="1:18" s="25" customFormat="1" ht="13.5" customHeight="1" thickBot="1">
      <c r="A175" s="2544" t="s">
        <v>41</v>
      </c>
      <c r="B175" s="2545">
        <f t="shared" ref="B175:R175" si="71">SUM(B169:B174)</f>
        <v>6</v>
      </c>
      <c r="C175" s="2546">
        <f t="shared" si="71"/>
        <v>0</v>
      </c>
      <c r="D175" s="2545">
        <f t="shared" si="71"/>
        <v>1</v>
      </c>
      <c r="E175" s="2547">
        <f t="shared" si="71"/>
        <v>0</v>
      </c>
      <c r="F175" s="2547">
        <f t="shared" si="71"/>
        <v>5</v>
      </c>
      <c r="G175" s="2547">
        <f t="shared" si="71"/>
        <v>0</v>
      </c>
      <c r="H175" s="2547">
        <f t="shared" si="71"/>
        <v>6</v>
      </c>
      <c r="I175" s="2547">
        <f t="shared" si="71"/>
        <v>0</v>
      </c>
      <c r="J175" s="2547">
        <f t="shared" si="71"/>
        <v>0</v>
      </c>
      <c r="K175" s="2547">
        <f t="shared" si="71"/>
        <v>0</v>
      </c>
      <c r="L175" s="2547">
        <f t="shared" si="71"/>
        <v>0</v>
      </c>
      <c r="M175" s="2547">
        <f t="shared" si="71"/>
        <v>0</v>
      </c>
      <c r="N175" s="2547">
        <f t="shared" si="71"/>
        <v>6</v>
      </c>
      <c r="O175" s="2548">
        <f t="shared" si="71"/>
        <v>0</v>
      </c>
      <c r="P175" s="2549">
        <f t="shared" si="71"/>
        <v>6</v>
      </c>
      <c r="Q175" s="2550">
        <f t="shared" si="71"/>
        <v>0</v>
      </c>
      <c r="R175" s="2551">
        <f t="shared" si="71"/>
        <v>0</v>
      </c>
    </row>
    <row r="177" spans="1:18" s="410" customFormat="1" ht="13.5" customHeight="1" thickBot="1">
      <c r="A177" s="1877" t="s">
        <v>174</v>
      </c>
      <c r="B177" s="1878"/>
      <c r="C177" s="1878"/>
      <c r="D177" s="1878"/>
      <c r="E177" s="1878"/>
      <c r="F177" s="1878"/>
      <c r="G177" s="1878"/>
      <c r="H177" s="1878"/>
      <c r="I177" s="1878"/>
      <c r="J177" s="1878"/>
      <c r="K177" s="1878"/>
      <c r="L177" s="1879"/>
      <c r="M177" s="1879"/>
      <c r="N177" s="1879"/>
      <c r="O177" s="1880"/>
      <c r="P177" s="1858"/>
      <c r="Q177" s="1858"/>
      <c r="R177" s="1859"/>
    </row>
    <row r="178" spans="1:18" s="25" customFormat="1" ht="9.75" customHeight="1">
      <c r="A178" s="2533" t="s">
        <v>175</v>
      </c>
      <c r="B178" s="2581">
        <v>1</v>
      </c>
      <c r="C178" s="2262"/>
      <c r="D178" s="2588"/>
      <c r="E178" s="2524"/>
      <c r="F178" s="2524">
        <v>1</v>
      </c>
      <c r="G178" s="2524"/>
      <c r="H178" s="2524"/>
      <c r="I178" s="2524"/>
      <c r="J178" s="2524">
        <v>1</v>
      </c>
      <c r="K178" s="2524"/>
      <c r="L178" s="2525"/>
      <c r="M178" s="2525"/>
      <c r="N178" s="2525">
        <v>1</v>
      </c>
      <c r="O178" s="2526"/>
      <c r="P178" s="2539">
        <f>IF($R178=1,"-",B178)</f>
        <v>1</v>
      </c>
      <c r="Q178" s="2540">
        <f t="shared" ref="Q178:Q188" si="72">IF($U180=1,"-",C178)</f>
        <v>0</v>
      </c>
      <c r="R178" s="2541" t="str">
        <f>IF(B178+C178=2,1,"-")</f>
        <v>-</v>
      </c>
    </row>
    <row r="179" spans="1:18" s="25" customFormat="1" ht="13.5" customHeight="1">
      <c r="A179" s="2533" t="s">
        <v>176</v>
      </c>
      <c r="B179" s="2581">
        <v>1</v>
      </c>
      <c r="C179" s="2583"/>
      <c r="D179" s="2589">
        <v>1</v>
      </c>
      <c r="E179" s="2525"/>
      <c r="F179" s="2524">
        <v>1</v>
      </c>
      <c r="G179" s="2525"/>
      <c r="H179" s="2525"/>
      <c r="I179" s="2525"/>
      <c r="J179" s="2524">
        <v>1</v>
      </c>
      <c r="K179" s="2525"/>
      <c r="L179" s="2525"/>
      <c r="M179" s="2525"/>
      <c r="N179" s="2525">
        <v>1</v>
      </c>
      <c r="O179" s="2526"/>
      <c r="P179" s="2539">
        <f t="shared" ref="P179:P188" si="73">IF($R179=1,"-",B179)</f>
        <v>1</v>
      </c>
      <c r="Q179" s="2540">
        <f t="shared" si="72"/>
        <v>0</v>
      </c>
      <c r="R179" s="2541" t="str">
        <f t="shared" ref="R179:R188" si="74">IF(B179+C179=2,1,"-")</f>
        <v>-</v>
      </c>
    </row>
    <row r="180" spans="1:18" s="25" customFormat="1" ht="13.5" customHeight="1">
      <c r="A180" s="2533" t="s">
        <v>177</v>
      </c>
      <c r="B180" s="2581">
        <v>1</v>
      </c>
      <c r="C180" s="2583"/>
      <c r="D180" s="2565"/>
      <c r="E180" s="2536"/>
      <c r="F180" s="2524">
        <v>1</v>
      </c>
      <c r="G180" s="2536"/>
      <c r="H180" s="2536"/>
      <c r="I180" s="2536"/>
      <c r="J180" s="2524">
        <v>1</v>
      </c>
      <c r="K180" s="2536"/>
      <c r="L180" s="2536"/>
      <c r="M180" s="2536"/>
      <c r="N180" s="2525">
        <v>1</v>
      </c>
      <c r="O180" s="2537"/>
      <c r="P180" s="2539">
        <f t="shared" si="73"/>
        <v>1</v>
      </c>
      <c r="Q180" s="2540">
        <f t="shared" si="72"/>
        <v>0</v>
      </c>
      <c r="R180" s="2541" t="str">
        <f t="shared" si="74"/>
        <v>-</v>
      </c>
    </row>
    <row r="181" spans="1:18" s="25" customFormat="1" ht="13.5" customHeight="1">
      <c r="A181" s="2533" t="s">
        <v>178</v>
      </c>
      <c r="B181" s="2581"/>
      <c r="C181" s="2583">
        <v>1</v>
      </c>
      <c r="D181" s="2565"/>
      <c r="E181" s="2536"/>
      <c r="F181" s="2524"/>
      <c r="G181" s="2536">
        <v>1</v>
      </c>
      <c r="H181" s="2536"/>
      <c r="I181" s="2536"/>
      <c r="J181" s="2524"/>
      <c r="K181" s="2536"/>
      <c r="L181" s="2536"/>
      <c r="M181" s="2536"/>
      <c r="N181" s="2525"/>
      <c r="O181" s="2537">
        <v>1</v>
      </c>
      <c r="P181" s="2539">
        <f t="shared" si="73"/>
        <v>0</v>
      </c>
      <c r="Q181" s="2540">
        <f t="shared" si="72"/>
        <v>1</v>
      </c>
      <c r="R181" s="2541" t="str">
        <f t="shared" si="74"/>
        <v>-</v>
      </c>
    </row>
    <row r="182" spans="1:18" s="25" customFormat="1" ht="13.5" customHeight="1">
      <c r="A182" s="2533" t="s">
        <v>179</v>
      </c>
      <c r="B182" s="2581">
        <v>1</v>
      </c>
      <c r="C182" s="2583"/>
      <c r="D182" s="2565"/>
      <c r="E182" s="2536"/>
      <c r="F182" s="2524">
        <v>1</v>
      </c>
      <c r="G182" s="2536"/>
      <c r="H182" s="2536"/>
      <c r="I182" s="2536"/>
      <c r="J182" s="2524">
        <v>1</v>
      </c>
      <c r="K182" s="2536"/>
      <c r="L182" s="2536"/>
      <c r="M182" s="2536"/>
      <c r="N182" s="2525">
        <v>1</v>
      </c>
      <c r="O182" s="2537"/>
      <c r="P182" s="2539">
        <f t="shared" si="73"/>
        <v>1</v>
      </c>
      <c r="Q182" s="2540">
        <f t="shared" si="72"/>
        <v>0</v>
      </c>
      <c r="R182" s="2541" t="str">
        <f t="shared" si="74"/>
        <v>-</v>
      </c>
    </row>
    <row r="183" spans="1:18" s="25" customFormat="1" ht="13.5" customHeight="1">
      <c r="A183" s="2533" t="s">
        <v>180</v>
      </c>
      <c r="B183" s="2581">
        <v>1</v>
      </c>
      <c r="C183" s="2583"/>
      <c r="D183" s="2566"/>
      <c r="E183" s="2536"/>
      <c r="F183" s="2524">
        <v>1</v>
      </c>
      <c r="G183" s="2536"/>
      <c r="H183" s="2536"/>
      <c r="I183" s="2536"/>
      <c r="J183" s="2524">
        <v>1</v>
      </c>
      <c r="K183" s="2536"/>
      <c r="L183" s="2536"/>
      <c r="M183" s="2536"/>
      <c r="N183" s="2525">
        <v>1</v>
      </c>
      <c r="O183" s="2537"/>
      <c r="P183" s="2539">
        <f t="shared" si="73"/>
        <v>1</v>
      </c>
      <c r="Q183" s="2540">
        <f t="shared" si="72"/>
        <v>0</v>
      </c>
      <c r="R183" s="2541" t="str">
        <f t="shared" si="74"/>
        <v>-</v>
      </c>
    </row>
    <row r="184" spans="1:18" s="25" customFormat="1" ht="13.5" customHeight="1">
      <c r="A184" s="2533" t="s">
        <v>181</v>
      </c>
      <c r="B184" s="2581">
        <v>1</v>
      </c>
      <c r="C184" s="2583"/>
      <c r="D184" s="2589">
        <v>1</v>
      </c>
      <c r="E184" s="2525"/>
      <c r="F184" s="2524">
        <v>1</v>
      </c>
      <c r="G184" s="2525"/>
      <c r="H184" s="2525"/>
      <c r="I184" s="2525"/>
      <c r="J184" s="2524">
        <v>1</v>
      </c>
      <c r="K184" s="2525"/>
      <c r="L184" s="2525"/>
      <c r="M184" s="2525"/>
      <c r="N184" s="2525">
        <v>1</v>
      </c>
      <c r="O184" s="2526"/>
      <c r="P184" s="2539">
        <f t="shared" si="73"/>
        <v>1</v>
      </c>
      <c r="Q184" s="2540">
        <f t="shared" si="72"/>
        <v>0</v>
      </c>
      <c r="R184" s="2541" t="str">
        <f t="shared" si="74"/>
        <v>-</v>
      </c>
    </row>
    <row r="185" spans="1:18" s="25" customFormat="1" ht="13.5" customHeight="1">
      <c r="A185" s="2538" t="s">
        <v>182</v>
      </c>
      <c r="B185" s="2581">
        <v>1</v>
      </c>
      <c r="C185" s="2583"/>
      <c r="D185" s="2565"/>
      <c r="E185" s="2536"/>
      <c r="F185" s="2524">
        <v>1</v>
      </c>
      <c r="G185" s="2536"/>
      <c r="H185" s="2536"/>
      <c r="I185" s="2536"/>
      <c r="J185" s="2524">
        <v>1</v>
      </c>
      <c r="K185" s="2536"/>
      <c r="L185" s="2536"/>
      <c r="M185" s="2536"/>
      <c r="N185" s="2525">
        <v>1</v>
      </c>
      <c r="O185" s="2537"/>
      <c r="P185" s="2539">
        <f t="shared" si="73"/>
        <v>1</v>
      </c>
      <c r="Q185" s="2540">
        <f t="shared" si="72"/>
        <v>0</v>
      </c>
      <c r="R185" s="2541" t="str">
        <f t="shared" si="74"/>
        <v>-</v>
      </c>
    </row>
    <row r="186" spans="1:18" s="570" customFormat="1" ht="13.5" customHeight="1">
      <c r="A186" s="2533" t="s">
        <v>183</v>
      </c>
      <c r="B186" s="2581">
        <v>1</v>
      </c>
      <c r="C186" s="2583"/>
      <c r="D186" s="2565"/>
      <c r="E186" s="2536"/>
      <c r="F186" s="2524">
        <v>1</v>
      </c>
      <c r="G186" s="2536"/>
      <c r="H186" s="2536"/>
      <c r="I186" s="2536"/>
      <c r="J186" s="2524">
        <v>1</v>
      </c>
      <c r="K186" s="2536"/>
      <c r="L186" s="2536"/>
      <c r="M186" s="2536"/>
      <c r="N186" s="2525">
        <v>1</v>
      </c>
      <c r="O186" s="2537"/>
      <c r="P186" s="2539">
        <f t="shared" si="73"/>
        <v>1</v>
      </c>
      <c r="Q186" s="2540">
        <f t="shared" si="72"/>
        <v>0</v>
      </c>
      <c r="R186" s="2541" t="str">
        <f t="shared" si="74"/>
        <v>-</v>
      </c>
    </row>
    <row r="187" spans="1:18" s="1501" customFormat="1" ht="13.5" customHeight="1">
      <c r="A187" s="2198" t="s">
        <v>184</v>
      </c>
      <c r="B187" s="2581">
        <v>1</v>
      </c>
      <c r="C187" s="2583"/>
      <c r="D187" s="2565"/>
      <c r="E187" s="2536"/>
      <c r="F187" s="2524">
        <v>1</v>
      </c>
      <c r="G187" s="2536"/>
      <c r="H187" s="2536"/>
      <c r="I187" s="2536"/>
      <c r="J187" s="2524">
        <v>1</v>
      </c>
      <c r="K187" s="2536"/>
      <c r="L187" s="2536"/>
      <c r="M187" s="2536"/>
      <c r="N187" s="2525">
        <v>1</v>
      </c>
      <c r="O187" s="2537"/>
      <c r="P187" s="2539">
        <f>IF($R187=1,"-",B187)</f>
        <v>1</v>
      </c>
      <c r="Q187" s="2540">
        <f t="shared" si="72"/>
        <v>0</v>
      </c>
      <c r="R187" s="2541" t="str">
        <f t="shared" si="74"/>
        <v>-</v>
      </c>
    </row>
    <row r="188" spans="1:18" s="25" customFormat="1" ht="13.5" customHeight="1">
      <c r="A188" s="2198" t="s">
        <v>185</v>
      </c>
      <c r="B188" s="2581">
        <v>1</v>
      </c>
      <c r="C188" s="2583"/>
      <c r="D188" s="2565"/>
      <c r="E188" s="2536"/>
      <c r="F188" s="2524">
        <v>1</v>
      </c>
      <c r="G188" s="2536"/>
      <c r="H188" s="2536"/>
      <c r="I188" s="2536"/>
      <c r="J188" s="2524">
        <v>1</v>
      </c>
      <c r="K188" s="2536"/>
      <c r="L188" s="2536"/>
      <c r="M188" s="2536"/>
      <c r="N188" s="2525">
        <v>1</v>
      </c>
      <c r="O188" s="2537"/>
      <c r="P188" s="2539">
        <f t="shared" si="73"/>
        <v>1</v>
      </c>
      <c r="Q188" s="2540">
        <f t="shared" si="72"/>
        <v>0</v>
      </c>
      <c r="R188" s="2541" t="str">
        <f t="shared" si="74"/>
        <v>-</v>
      </c>
    </row>
    <row r="189" spans="1:18" s="25" customFormat="1" ht="13.5" customHeight="1">
      <c r="A189" s="2200" t="s">
        <v>186</v>
      </c>
      <c r="B189" s="2581">
        <v>1</v>
      </c>
      <c r="C189" s="2583"/>
      <c r="D189" s="2565"/>
      <c r="E189" s="2536"/>
      <c r="F189" s="2611">
        <v>1</v>
      </c>
      <c r="G189" s="2536"/>
      <c r="H189" s="2536"/>
      <c r="I189" s="2536"/>
      <c r="J189" s="2611">
        <v>1</v>
      </c>
      <c r="K189" s="2536"/>
      <c r="L189" s="2536"/>
      <c r="M189" s="2536"/>
      <c r="N189" s="2536">
        <v>1</v>
      </c>
      <c r="O189" s="2537"/>
      <c r="P189" s="2539">
        <f t="shared" ref="P189:P207" si="75">IF($R189=1,"-",B189)</f>
        <v>1</v>
      </c>
      <c r="Q189" s="2540">
        <f t="shared" ref="Q189:Q207" si="76">IF($U191=1,"-",C189)</f>
        <v>0</v>
      </c>
      <c r="R189" s="2541" t="str">
        <f t="shared" ref="R189:R207" si="77">IF(B189+C189=2,1,"-")</f>
        <v>-</v>
      </c>
    </row>
    <row r="190" spans="1:18" s="25" customFormat="1" ht="13.5" customHeight="1">
      <c r="A190" s="2198" t="s">
        <v>187</v>
      </c>
      <c r="B190" s="2581">
        <v>1</v>
      </c>
      <c r="C190" s="2583"/>
      <c r="D190" s="2565"/>
      <c r="E190" s="2536"/>
      <c r="F190" s="2524">
        <v>1</v>
      </c>
      <c r="G190" s="2536"/>
      <c r="H190" s="2536"/>
      <c r="I190" s="2536"/>
      <c r="J190" s="2524">
        <v>1</v>
      </c>
      <c r="K190" s="2536"/>
      <c r="L190" s="2536"/>
      <c r="M190" s="2536"/>
      <c r="N190" s="2525">
        <v>1</v>
      </c>
      <c r="O190" s="2537"/>
      <c r="P190" s="2539">
        <f t="shared" si="75"/>
        <v>1</v>
      </c>
      <c r="Q190" s="2540">
        <f t="shared" si="76"/>
        <v>0</v>
      </c>
      <c r="R190" s="2541" t="str">
        <f t="shared" si="77"/>
        <v>-</v>
      </c>
    </row>
    <row r="191" spans="1:18" s="25" customFormat="1" ht="13.5" customHeight="1">
      <c r="A191" s="2198" t="s">
        <v>188</v>
      </c>
      <c r="B191" s="2581">
        <v>1</v>
      </c>
      <c r="C191" s="2583"/>
      <c r="D191" s="2565"/>
      <c r="E191" s="2536"/>
      <c r="F191" s="2524">
        <v>1</v>
      </c>
      <c r="G191" s="2536"/>
      <c r="H191" s="2536"/>
      <c r="I191" s="2536"/>
      <c r="J191" s="2524">
        <v>1</v>
      </c>
      <c r="K191" s="2536"/>
      <c r="L191" s="2536"/>
      <c r="M191" s="2536"/>
      <c r="N191" s="2525">
        <v>1</v>
      </c>
      <c r="O191" s="2537"/>
      <c r="P191" s="2539">
        <f t="shared" si="75"/>
        <v>1</v>
      </c>
      <c r="Q191" s="2540">
        <f t="shared" si="76"/>
        <v>0</v>
      </c>
      <c r="R191" s="2541" t="str">
        <f t="shared" si="77"/>
        <v>-</v>
      </c>
    </row>
    <row r="192" spans="1:18" s="25" customFormat="1" ht="13.5" customHeight="1">
      <c r="A192" s="2198" t="s">
        <v>189</v>
      </c>
      <c r="B192" s="2581">
        <v>1</v>
      </c>
      <c r="C192" s="2583"/>
      <c r="D192" s="2596"/>
      <c r="E192" s="2536"/>
      <c r="F192" s="2524">
        <v>1</v>
      </c>
      <c r="G192" s="2525"/>
      <c r="H192" s="2525"/>
      <c r="I192" s="2525"/>
      <c r="J192" s="2524">
        <v>1</v>
      </c>
      <c r="K192" s="2525"/>
      <c r="L192" s="2525"/>
      <c r="M192" s="2525"/>
      <c r="N192" s="2525">
        <v>1</v>
      </c>
      <c r="O192" s="2526"/>
      <c r="P192" s="2539">
        <f t="shared" si="75"/>
        <v>1</v>
      </c>
      <c r="Q192" s="2540">
        <f t="shared" si="76"/>
        <v>0</v>
      </c>
      <c r="R192" s="2541" t="str">
        <f t="shared" si="77"/>
        <v>-</v>
      </c>
    </row>
    <row r="193" spans="1:18" s="25" customFormat="1" ht="13.5" customHeight="1">
      <c r="A193" s="2198" t="s">
        <v>190</v>
      </c>
      <c r="B193" s="2581">
        <v>1</v>
      </c>
      <c r="C193" s="2583"/>
      <c r="D193" s="2589"/>
      <c r="E193" s="2611"/>
      <c r="F193" s="2524">
        <v>1</v>
      </c>
      <c r="G193" s="2525"/>
      <c r="H193" s="2525"/>
      <c r="I193" s="2525"/>
      <c r="J193" s="2524">
        <v>1</v>
      </c>
      <c r="K193" s="2525"/>
      <c r="L193" s="2525"/>
      <c r="M193" s="2525"/>
      <c r="N193" s="2525">
        <v>1</v>
      </c>
      <c r="O193" s="2526"/>
      <c r="P193" s="2539">
        <f t="shared" si="75"/>
        <v>1</v>
      </c>
      <c r="Q193" s="2540">
        <f t="shared" si="76"/>
        <v>0</v>
      </c>
      <c r="R193" s="2541" t="str">
        <f t="shared" si="77"/>
        <v>-</v>
      </c>
    </row>
    <row r="194" spans="1:18" s="25" customFormat="1" ht="13.5" customHeight="1">
      <c r="A194" s="2198" t="s">
        <v>191</v>
      </c>
      <c r="B194" s="2581">
        <v>1</v>
      </c>
      <c r="C194" s="2583"/>
      <c r="D194" s="2565"/>
      <c r="E194" s="2536"/>
      <c r="F194" s="2524">
        <v>1</v>
      </c>
      <c r="G194" s="2536"/>
      <c r="H194" s="2536"/>
      <c r="I194" s="2536"/>
      <c r="J194" s="2524">
        <v>1</v>
      </c>
      <c r="K194" s="2536"/>
      <c r="L194" s="2536"/>
      <c r="M194" s="2536"/>
      <c r="N194" s="2525">
        <v>1</v>
      </c>
      <c r="O194" s="2537"/>
      <c r="P194" s="2539">
        <f t="shared" si="75"/>
        <v>1</v>
      </c>
      <c r="Q194" s="2540">
        <f t="shared" si="76"/>
        <v>0</v>
      </c>
      <c r="R194" s="2541" t="str">
        <f t="shared" si="77"/>
        <v>-</v>
      </c>
    </row>
    <row r="195" spans="1:18" s="25" customFormat="1" ht="13.5" customHeight="1">
      <c r="A195" s="2198" t="s">
        <v>192</v>
      </c>
      <c r="B195" s="2581"/>
      <c r="C195" s="2583">
        <v>1</v>
      </c>
      <c r="D195" s="2565"/>
      <c r="E195" s="2536"/>
      <c r="F195" s="2524"/>
      <c r="G195" s="2536">
        <v>1</v>
      </c>
      <c r="H195" s="2536"/>
      <c r="I195" s="2536"/>
      <c r="J195" s="2524"/>
      <c r="K195" s="2536">
        <v>1</v>
      </c>
      <c r="L195" s="2536"/>
      <c r="M195" s="2536"/>
      <c r="N195" s="2525"/>
      <c r="O195" s="2537">
        <v>1</v>
      </c>
      <c r="P195" s="2539">
        <f t="shared" si="75"/>
        <v>0</v>
      </c>
      <c r="Q195" s="2540">
        <f t="shared" si="76"/>
        <v>1</v>
      </c>
      <c r="R195" s="2541" t="str">
        <f t="shared" si="77"/>
        <v>-</v>
      </c>
    </row>
    <row r="196" spans="1:18" s="25" customFormat="1" ht="13.5" customHeight="1">
      <c r="A196" s="2198" t="s">
        <v>193</v>
      </c>
      <c r="B196" s="2581">
        <v>1</v>
      </c>
      <c r="C196" s="2583"/>
      <c r="D196" s="2565"/>
      <c r="E196" s="2536"/>
      <c r="F196" s="2524">
        <v>1</v>
      </c>
      <c r="G196" s="2536"/>
      <c r="H196" s="2536"/>
      <c r="I196" s="2536"/>
      <c r="J196" s="2524">
        <v>1</v>
      </c>
      <c r="K196" s="2536"/>
      <c r="L196" s="2536"/>
      <c r="M196" s="2536"/>
      <c r="N196" s="2525">
        <v>1</v>
      </c>
      <c r="O196" s="2537"/>
      <c r="P196" s="2539">
        <f t="shared" si="75"/>
        <v>1</v>
      </c>
      <c r="Q196" s="2540">
        <f t="shared" si="76"/>
        <v>0</v>
      </c>
      <c r="R196" s="2541" t="str">
        <f t="shared" si="77"/>
        <v>-</v>
      </c>
    </row>
    <row r="197" spans="1:18" s="25" customFormat="1" ht="13.5" customHeight="1">
      <c r="A197" s="2198" t="s">
        <v>194</v>
      </c>
      <c r="B197" s="2581">
        <v>1</v>
      </c>
      <c r="C197" s="2583"/>
      <c r="D197" s="2565"/>
      <c r="E197" s="2536"/>
      <c r="F197" s="2524">
        <v>1</v>
      </c>
      <c r="G197" s="2536"/>
      <c r="H197" s="2536"/>
      <c r="I197" s="2536"/>
      <c r="J197" s="2524">
        <v>1</v>
      </c>
      <c r="K197" s="2536"/>
      <c r="L197" s="2536"/>
      <c r="M197" s="2536"/>
      <c r="N197" s="2525">
        <v>1</v>
      </c>
      <c r="O197" s="2537"/>
      <c r="P197" s="2539">
        <f t="shared" si="75"/>
        <v>1</v>
      </c>
      <c r="Q197" s="2540">
        <f t="shared" si="76"/>
        <v>0</v>
      </c>
      <c r="R197" s="2541" t="str">
        <f t="shared" si="77"/>
        <v>-</v>
      </c>
    </row>
    <row r="198" spans="1:18" s="25" customFormat="1" ht="13.5" customHeight="1">
      <c r="A198" s="2198" t="s">
        <v>195</v>
      </c>
      <c r="B198" s="2581">
        <v>1</v>
      </c>
      <c r="C198" s="2583"/>
      <c r="D198" s="2565"/>
      <c r="E198" s="2536"/>
      <c r="F198" s="2524">
        <v>1</v>
      </c>
      <c r="G198" s="2536"/>
      <c r="H198" s="2536"/>
      <c r="I198" s="2536"/>
      <c r="J198" s="2524">
        <v>1</v>
      </c>
      <c r="K198" s="2536"/>
      <c r="L198" s="2536"/>
      <c r="M198" s="2536"/>
      <c r="N198" s="2525">
        <v>1</v>
      </c>
      <c r="O198" s="2537"/>
      <c r="P198" s="2539">
        <f t="shared" si="75"/>
        <v>1</v>
      </c>
      <c r="Q198" s="2540">
        <f t="shared" si="76"/>
        <v>0</v>
      </c>
      <c r="R198" s="2541" t="str">
        <f t="shared" si="77"/>
        <v>-</v>
      </c>
    </row>
    <row r="199" spans="1:18" s="25" customFormat="1" ht="13.5" customHeight="1">
      <c r="A199" s="2198" t="s">
        <v>196</v>
      </c>
      <c r="B199" s="2581"/>
      <c r="C199" s="2583">
        <v>1</v>
      </c>
      <c r="D199" s="2565"/>
      <c r="E199" s="2536">
        <v>1</v>
      </c>
      <c r="F199" s="2524"/>
      <c r="G199" s="2536"/>
      <c r="H199" s="2536"/>
      <c r="I199" s="2536">
        <v>1</v>
      </c>
      <c r="J199" s="2524"/>
      <c r="K199" s="2536"/>
      <c r="L199" s="2536"/>
      <c r="M199" s="2536"/>
      <c r="N199" s="2525"/>
      <c r="O199" s="2537">
        <v>1</v>
      </c>
      <c r="P199" s="2539">
        <f t="shared" si="75"/>
        <v>0</v>
      </c>
      <c r="Q199" s="2540">
        <f t="shared" si="76"/>
        <v>1</v>
      </c>
      <c r="R199" s="2541" t="str">
        <f t="shared" si="77"/>
        <v>-</v>
      </c>
    </row>
    <row r="200" spans="1:18" s="25" customFormat="1" ht="13.5" customHeight="1">
      <c r="A200" s="2198" t="s">
        <v>197</v>
      </c>
      <c r="B200" s="2581"/>
      <c r="C200" s="2583">
        <v>1</v>
      </c>
      <c r="D200" s="2565"/>
      <c r="E200" s="2536"/>
      <c r="F200" s="2524"/>
      <c r="G200" s="2536">
        <v>1</v>
      </c>
      <c r="H200" s="2536"/>
      <c r="I200" s="2536"/>
      <c r="J200" s="2524"/>
      <c r="K200" s="2536">
        <v>1</v>
      </c>
      <c r="L200" s="2536"/>
      <c r="M200" s="2536"/>
      <c r="N200" s="2525"/>
      <c r="O200" s="2537">
        <v>1</v>
      </c>
      <c r="P200" s="2539">
        <f t="shared" si="75"/>
        <v>0</v>
      </c>
      <c r="Q200" s="2540">
        <f t="shared" si="76"/>
        <v>1</v>
      </c>
      <c r="R200" s="2541" t="str">
        <f t="shared" si="77"/>
        <v>-</v>
      </c>
    </row>
    <row r="201" spans="1:18" s="25" customFormat="1" ht="13.5" customHeight="1">
      <c r="A201" s="2198" t="s">
        <v>198</v>
      </c>
      <c r="B201" s="2581">
        <v>1</v>
      </c>
      <c r="C201" s="2583"/>
      <c r="D201" s="2565"/>
      <c r="E201" s="2536"/>
      <c r="F201" s="2524">
        <v>1</v>
      </c>
      <c r="G201" s="2536"/>
      <c r="H201" s="2536"/>
      <c r="I201" s="2536"/>
      <c r="J201" s="2524">
        <v>1</v>
      </c>
      <c r="K201" s="2536"/>
      <c r="L201" s="2536"/>
      <c r="M201" s="2536"/>
      <c r="N201" s="2525">
        <v>1</v>
      </c>
      <c r="O201" s="2537"/>
      <c r="P201" s="2539">
        <f t="shared" si="75"/>
        <v>1</v>
      </c>
      <c r="Q201" s="2540">
        <f t="shared" si="76"/>
        <v>0</v>
      </c>
      <c r="R201" s="2541" t="str">
        <f t="shared" si="77"/>
        <v>-</v>
      </c>
    </row>
    <row r="202" spans="1:18" s="25" customFormat="1" ht="13.5" customHeight="1">
      <c r="A202" s="2198" t="s">
        <v>199</v>
      </c>
      <c r="B202" s="2581">
        <v>1</v>
      </c>
      <c r="C202" s="2583"/>
      <c r="D202" s="2565"/>
      <c r="E202" s="2536"/>
      <c r="F202" s="2524">
        <v>1</v>
      </c>
      <c r="G202" s="2536"/>
      <c r="H202" s="2536"/>
      <c r="I202" s="2536"/>
      <c r="J202" s="2524">
        <v>1</v>
      </c>
      <c r="K202" s="2536"/>
      <c r="L202" s="2536"/>
      <c r="M202" s="2536"/>
      <c r="N202" s="2525">
        <v>1</v>
      </c>
      <c r="O202" s="2537"/>
      <c r="P202" s="2539">
        <f t="shared" si="75"/>
        <v>1</v>
      </c>
      <c r="Q202" s="2540">
        <f t="shared" si="76"/>
        <v>0</v>
      </c>
      <c r="R202" s="2541" t="str">
        <f t="shared" si="77"/>
        <v>-</v>
      </c>
    </row>
    <row r="203" spans="1:18" s="25" customFormat="1" ht="13.5" customHeight="1">
      <c r="A203" s="2198" t="s">
        <v>200</v>
      </c>
      <c r="B203" s="2581">
        <v>1</v>
      </c>
      <c r="C203" s="2583"/>
      <c r="D203" s="2565"/>
      <c r="E203" s="2536"/>
      <c r="F203" s="2524">
        <v>1</v>
      </c>
      <c r="G203" s="2536"/>
      <c r="H203" s="2536"/>
      <c r="I203" s="2536"/>
      <c r="J203" s="2524">
        <v>1</v>
      </c>
      <c r="K203" s="2536"/>
      <c r="L203" s="2536"/>
      <c r="M203" s="2536"/>
      <c r="N203" s="2525">
        <v>1</v>
      </c>
      <c r="O203" s="2537"/>
      <c r="P203" s="2539">
        <f t="shared" si="75"/>
        <v>1</v>
      </c>
      <c r="Q203" s="2540">
        <f t="shared" si="76"/>
        <v>0</v>
      </c>
      <c r="R203" s="2541" t="str">
        <f t="shared" si="77"/>
        <v>-</v>
      </c>
    </row>
    <row r="204" spans="1:18" s="25" customFormat="1" ht="13.5" customHeight="1">
      <c r="A204" s="2198" t="s">
        <v>201</v>
      </c>
      <c r="B204" s="2581">
        <v>1</v>
      </c>
      <c r="C204" s="2583"/>
      <c r="D204" s="2565"/>
      <c r="E204" s="2536"/>
      <c r="F204" s="2524">
        <v>1</v>
      </c>
      <c r="G204" s="2536"/>
      <c r="H204" s="2536"/>
      <c r="I204" s="2536"/>
      <c r="J204" s="2524">
        <v>1</v>
      </c>
      <c r="K204" s="2536"/>
      <c r="L204" s="2536"/>
      <c r="M204" s="2536"/>
      <c r="N204" s="2525">
        <v>1</v>
      </c>
      <c r="O204" s="2537"/>
      <c r="P204" s="2539">
        <f t="shared" si="75"/>
        <v>1</v>
      </c>
      <c r="Q204" s="2540">
        <f t="shared" si="76"/>
        <v>0</v>
      </c>
      <c r="R204" s="2541" t="str">
        <f t="shared" si="77"/>
        <v>-</v>
      </c>
    </row>
    <row r="205" spans="1:18" s="25" customFormat="1" ht="13.5" customHeight="1">
      <c r="A205" s="2198" t="s">
        <v>202</v>
      </c>
      <c r="B205" s="2581">
        <v>1</v>
      </c>
      <c r="C205" s="2583"/>
      <c r="D205" s="2565"/>
      <c r="E205" s="2536"/>
      <c r="F205" s="2524">
        <v>1</v>
      </c>
      <c r="G205" s="2536"/>
      <c r="H205" s="2536"/>
      <c r="I205" s="2536"/>
      <c r="J205" s="2524">
        <v>1</v>
      </c>
      <c r="K205" s="2536"/>
      <c r="L205" s="2536"/>
      <c r="M205" s="2536"/>
      <c r="N205" s="2525">
        <v>1</v>
      </c>
      <c r="O205" s="2537"/>
      <c r="P205" s="2539">
        <f t="shared" si="75"/>
        <v>1</v>
      </c>
      <c r="Q205" s="2540">
        <f t="shared" si="76"/>
        <v>0</v>
      </c>
      <c r="R205" s="2541" t="str">
        <f t="shared" si="77"/>
        <v>-</v>
      </c>
    </row>
    <row r="206" spans="1:18" s="25" customFormat="1" ht="13.5" customHeight="1">
      <c r="A206" s="2198" t="s">
        <v>203</v>
      </c>
      <c r="B206" s="2581"/>
      <c r="C206" s="2583">
        <v>1</v>
      </c>
      <c r="D206" s="2565"/>
      <c r="E206" s="2536"/>
      <c r="F206" s="2524"/>
      <c r="G206" s="2536">
        <v>1</v>
      </c>
      <c r="H206" s="2536"/>
      <c r="I206" s="2536"/>
      <c r="J206" s="2524"/>
      <c r="K206" s="2536">
        <v>1</v>
      </c>
      <c r="L206" s="2536"/>
      <c r="M206" s="2536"/>
      <c r="N206" s="2525"/>
      <c r="O206" s="2537">
        <v>1</v>
      </c>
      <c r="P206" s="2539">
        <f t="shared" si="75"/>
        <v>0</v>
      </c>
      <c r="Q206" s="2540">
        <f t="shared" si="76"/>
        <v>1</v>
      </c>
      <c r="R206" s="2541" t="str">
        <f t="shared" si="77"/>
        <v>-</v>
      </c>
    </row>
    <row r="207" spans="1:18" s="25" customFormat="1" ht="13.5" customHeight="1">
      <c r="A207" s="2198" t="s">
        <v>204</v>
      </c>
      <c r="B207" s="2581">
        <v>1</v>
      </c>
      <c r="C207" s="2583"/>
      <c r="D207" s="2565"/>
      <c r="E207" s="2536"/>
      <c r="F207" s="2524">
        <v>1</v>
      </c>
      <c r="G207" s="2536"/>
      <c r="H207" s="2536"/>
      <c r="I207" s="2536"/>
      <c r="J207" s="2524">
        <v>1</v>
      </c>
      <c r="K207" s="2536"/>
      <c r="L207" s="2536"/>
      <c r="M207" s="2536"/>
      <c r="N207" s="2525">
        <v>1</v>
      </c>
      <c r="O207" s="2537"/>
      <c r="P207" s="2539">
        <f t="shared" si="75"/>
        <v>1</v>
      </c>
      <c r="Q207" s="2540">
        <f t="shared" si="76"/>
        <v>0</v>
      </c>
      <c r="R207" s="2541" t="str">
        <f t="shared" si="77"/>
        <v>-</v>
      </c>
    </row>
    <row r="208" spans="1:18" s="25" customFormat="1" ht="13.5" customHeight="1" thickBot="1">
      <c r="A208" s="2544" t="s">
        <v>41</v>
      </c>
      <c r="B208" s="2545">
        <f t="shared" ref="B208:R208" si="78">SUM(B178:B207)</f>
        <v>25</v>
      </c>
      <c r="C208" s="2545">
        <f t="shared" si="78"/>
        <v>5</v>
      </c>
      <c r="D208" s="2545">
        <f t="shared" si="78"/>
        <v>2</v>
      </c>
      <c r="E208" s="2545">
        <f t="shared" si="78"/>
        <v>1</v>
      </c>
      <c r="F208" s="2545">
        <f t="shared" si="78"/>
        <v>25</v>
      </c>
      <c r="G208" s="2545">
        <f t="shared" si="78"/>
        <v>4</v>
      </c>
      <c r="H208" s="2545">
        <f t="shared" si="78"/>
        <v>0</v>
      </c>
      <c r="I208" s="2545">
        <f t="shared" si="78"/>
        <v>1</v>
      </c>
      <c r="J208" s="2545">
        <f t="shared" si="78"/>
        <v>25</v>
      </c>
      <c r="K208" s="2545">
        <f t="shared" si="78"/>
        <v>3</v>
      </c>
      <c r="L208" s="2545">
        <f t="shared" si="78"/>
        <v>0</v>
      </c>
      <c r="M208" s="2545">
        <f t="shared" si="78"/>
        <v>0</v>
      </c>
      <c r="N208" s="2545">
        <f t="shared" si="78"/>
        <v>25</v>
      </c>
      <c r="O208" s="2612">
        <f t="shared" si="78"/>
        <v>5</v>
      </c>
      <c r="P208" s="2549">
        <f t="shared" si="78"/>
        <v>25</v>
      </c>
      <c r="Q208" s="2550">
        <f t="shared" si="78"/>
        <v>5</v>
      </c>
      <c r="R208" s="2551">
        <f t="shared" si="78"/>
        <v>0</v>
      </c>
    </row>
    <row r="210" spans="1:18" s="410" customFormat="1" ht="13.5" customHeight="1" thickBot="1">
      <c r="A210" s="2613" t="s">
        <v>205</v>
      </c>
      <c r="B210" s="2614">
        <f t="shared" ref="B210:R210" si="79">SUM(B32+B52+B71+B82+B110+B141+B149+B166+B175+B208)</f>
        <v>146</v>
      </c>
      <c r="C210" s="2615">
        <f t="shared" si="79"/>
        <v>16</v>
      </c>
      <c r="D210" s="2614">
        <f t="shared" si="79"/>
        <v>11</v>
      </c>
      <c r="E210" s="2616">
        <f t="shared" si="79"/>
        <v>9</v>
      </c>
      <c r="F210" s="2616">
        <f t="shared" si="79"/>
        <v>141</v>
      </c>
      <c r="G210" s="2616">
        <f t="shared" si="79"/>
        <v>12</v>
      </c>
      <c r="H210" s="2616">
        <f t="shared" si="79"/>
        <v>39</v>
      </c>
      <c r="I210" s="2616">
        <f t="shared" si="79"/>
        <v>6</v>
      </c>
      <c r="J210" s="2617">
        <f t="shared" si="79"/>
        <v>97</v>
      </c>
      <c r="K210" s="2617">
        <f t="shared" si="79"/>
        <v>8</v>
      </c>
      <c r="L210" s="2617">
        <f t="shared" si="79"/>
        <v>4</v>
      </c>
      <c r="M210" s="2617">
        <f t="shared" si="79"/>
        <v>0</v>
      </c>
      <c r="N210" s="2617">
        <f t="shared" si="79"/>
        <v>141</v>
      </c>
      <c r="O210" s="2618">
        <f t="shared" si="79"/>
        <v>16</v>
      </c>
      <c r="P210" s="2619">
        <f t="shared" si="79"/>
        <v>146</v>
      </c>
      <c r="Q210" s="2620">
        <f t="shared" si="79"/>
        <v>16</v>
      </c>
      <c r="R210" s="2621">
        <f t="shared" si="79"/>
        <v>0</v>
      </c>
    </row>
    <row r="211" spans="1:18" s="25" customFormat="1" ht="9.75" customHeight="1" thickBot="1">
      <c r="A211" s="506"/>
      <c r="B211" s="1100" t="s">
        <v>206</v>
      </c>
      <c r="C211" s="1101">
        <f>+B210+C210</f>
        <v>162</v>
      </c>
      <c r="D211" s="30"/>
      <c r="E211" s="30"/>
      <c r="F211" s="30"/>
      <c r="G211" s="30"/>
      <c r="H211" s="30"/>
      <c r="I211" s="30"/>
      <c r="J211" s="511"/>
      <c r="K211" s="511"/>
      <c r="L211" s="1102" t="s">
        <v>207</v>
      </c>
      <c r="M211" s="1103" t="s">
        <v>208</v>
      </c>
      <c r="N211" s="1102" t="s">
        <v>209</v>
      </c>
      <c r="O211" s="1103" t="s">
        <v>210</v>
      </c>
      <c r="P211" s="1687"/>
      <c r="Q211" s="1688"/>
      <c r="R211" s="1881"/>
    </row>
    <row r="212" spans="1:18" s="583" customFormat="1" ht="13.5" customHeight="1">
      <c r="A212" s="33"/>
      <c r="B212" s="32"/>
      <c r="C212" s="32"/>
      <c r="D212" s="33"/>
      <c r="E212" s="33"/>
      <c r="F212" s="33"/>
      <c r="G212" s="33"/>
      <c r="H212" s="33"/>
      <c r="I212" s="33"/>
      <c r="J212" s="61"/>
      <c r="K212" s="61"/>
      <c r="L212" s="61"/>
      <c r="M212" s="61"/>
      <c r="N212" s="61"/>
      <c r="O212" s="61"/>
      <c r="P212" s="1689"/>
      <c r="Q212" s="1689"/>
      <c r="R212" s="1689"/>
    </row>
    <row r="213" spans="1:18" s="28" customFormat="1" ht="51.75" customHeight="1">
      <c r="A213" s="2622" t="s">
        <v>211</v>
      </c>
      <c r="B213" s="32"/>
      <c r="C213" s="32"/>
      <c r="D213" s="33"/>
      <c r="E213" s="33"/>
      <c r="F213" s="33"/>
      <c r="G213" s="33"/>
      <c r="H213" s="33"/>
      <c r="I213" s="33"/>
      <c r="J213" s="61"/>
      <c r="K213" s="61"/>
      <c r="L213" s="61"/>
      <c r="M213" s="61"/>
      <c r="N213" s="61"/>
      <c r="O213" s="61"/>
      <c r="P213" s="1689"/>
      <c r="Q213" s="1689"/>
      <c r="R213" s="1689"/>
    </row>
    <row r="214" spans="1:18" ht="15.75" customHeight="1">
      <c r="A214" s="2623" t="s">
        <v>212</v>
      </c>
    </row>
  </sheetData>
  <sortState xmlns:xlrd2="http://schemas.microsoft.com/office/spreadsheetml/2017/richdata2" ref="A70:AY77">
    <sortCondition ref="A70:A77"/>
  </sortState>
  <mergeCells count="10">
    <mergeCell ref="D6:O6"/>
    <mergeCell ref="P6:R6"/>
    <mergeCell ref="B7:C7"/>
    <mergeCell ref="D7:E7"/>
    <mergeCell ref="F7:G7"/>
    <mergeCell ref="H7:I7"/>
    <mergeCell ref="J7:K7"/>
    <mergeCell ref="L7:M7"/>
    <mergeCell ref="N7:O7"/>
    <mergeCell ref="P7:R7"/>
  </mergeCells>
  <printOptions horizontalCentered="1"/>
  <pageMargins left="0.31496062992125984" right="0.31496062992125984" top="0.39370078740157483" bottom="0.39370078740157483" header="0.19685039370078741" footer="0.19685039370078741"/>
  <pageSetup paperSize="8" fitToHeight="0" orientation="landscape" r:id="rId1"/>
  <headerFooter>
    <oddHeader>&amp;L&amp;6&amp;A&amp;R&amp;6Page &amp;P of &amp;N</oddHeader>
  </headerFooter>
  <rowBreaks count="3" manualBreakCount="3">
    <brk id="53" max="16383" man="1"/>
    <brk id="115" max="16383" man="1"/>
    <brk id="165" max="16383" man="1"/>
  </rowBreaks>
  <extLst>
    <ext xmlns:mx="http://schemas.microsoft.com/office/mac/excel/2008/main" uri="{64002731-A6B0-56B0-2670-7721B7C09600}">
      <mx:PLV Mode="0" OnePage="0" WScale="0"/>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FF99"/>
  </sheetPr>
  <dimension ref="A1:L242"/>
  <sheetViews>
    <sheetView view="pageBreakPreview" zoomScale="90" zoomScaleSheetLayoutView="90" workbookViewId="0">
      <pane ySplit="7" topLeftCell="A12" activePane="bottomLeft" state="frozen"/>
      <selection activeCell="B23" sqref="B23"/>
      <selection pane="bottomLeft" activeCell="I2" sqref="I2"/>
    </sheetView>
  </sheetViews>
  <sheetFormatPr defaultColWidth="9.140625" defaultRowHeight="15"/>
  <cols>
    <col min="1" max="1" width="40.140625" style="165" bestFit="1" customWidth="1"/>
    <col min="2" max="2" width="18" style="165" bestFit="1" customWidth="1"/>
    <col min="3" max="3" width="13.42578125" style="146" customWidth="1"/>
    <col min="4" max="5" width="13.42578125" style="165" customWidth="1"/>
    <col min="6" max="6" width="13.42578125" style="146" customWidth="1"/>
    <col min="7" max="12" width="13.42578125" style="165" customWidth="1"/>
    <col min="13" max="16384" width="9.140625" style="165"/>
  </cols>
  <sheetData>
    <row r="1" spans="1:12" s="295" customFormat="1" ht="16.5" thickBot="1">
      <c r="A1" s="2138" t="s">
        <v>0</v>
      </c>
      <c r="B1" s="2139"/>
      <c r="C1" s="2140"/>
      <c r="D1" s="2139"/>
      <c r="E1" s="2139"/>
      <c r="F1" s="2140"/>
      <c r="G1" s="2139"/>
      <c r="H1" s="2139"/>
      <c r="I1" s="2139"/>
      <c r="J1" s="2139"/>
      <c r="K1" s="2141"/>
    </row>
    <row r="2" spans="1:12" s="1289" customFormat="1" ht="31.5">
      <c r="A2" s="1290" t="s">
        <v>878</v>
      </c>
      <c r="B2" s="1291"/>
      <c r="C2" s="1292"/>
      <c r="D2" s="1291"/>
      <c r="E2" s="1291"/>
      <c r="F2" s="1292"/>
      <c r="G2" s="1291"/>
      <c r="H2" s="1291"/>
      <c r="I2" s="1291"/>
      <c r="J2" s="1291"/>
      <c r="K2" s="1293"/>
    </row>
    <row r="3" spans="1:12" s="295" customFormat="1" ht="18.75">
      <c r="A3" s="548" t="s">
        <v>974</v>
      </c>
      <c r="B3" s="297"/>
      <c r="C3" s="298"/>
      <c r="D3" s="297"/>
      <c r="E3" s="297"/>
      <c r="F3" s="298"/>
      <c r="G3" s="297"/>
      <c r="H3" s="297"/>
      <c r="I3" s="297"/>
      <c r="J3" s="297"/>
      <c r="K3" s="1294"/>
    </row>
    <row r="4" spans="1:12" s="295" customFormat="1">
      <c r="A4" s="4379">
        <v>44926</v>
      </c>
      <c r="B4" s="4380"/>
      <c r="C4" s="4380"/>
      <c r="D4" s="4380"/>
      <c r="E4" s="4380"/>
      <c r="F4" s="4380"/>
      <c r="G4" s="4380"/>
      <c r="H4" s="4380"/>
      <c r="I4" s="4380"/>
      <c r="J4" s="4380"/>
      <c r="K4" s="4381"/>
      <c r="L4" s="291"/>
    </row>
    <row r="5" spans="1:12" ht="19.5" thickBot="1">
      <c r="A5" s="299"/>
      <c r="B5" s="300"/>
      <c r="C5" s="301"/>
      <c r="D5" s="300"/>
      <c r="E5" s="300"/>
      <c r="F5" s="301"/>
      <c r="G5" s="300"/>
      <c r="H5" s="300"/>
      <c r="I5" s="300"/>
      <c r="J5" s="300"/>
      <c r="K5" s="1295"/>
    </row>
    <row r="6" spans="1:12" s="307" customFormat="1" ht="14.25" thickTop="1" thickBot="1">
      <c r="A6" s="4382" t="s">
        <v>228</v>
      </c>
      <c r="B6" s="302" t="s">
        <v>975</v>
      </c>
      <c r="C6" s="303"/>
      <c r="D6" s="303"/>
      <c r="E6" s="303"/>
      <c r="F6" s="304"/>
      <c r="G6" s="305" t="s">
        <v>976</v>
      </c>
      <c r="H6" s="305"/>
      <c r="I6" s="305"/>
      <c r="J6" s="305"/>
      <c r="K6" s="306"/>
      <c r="L6" s="879"/>
    </row>
    <row r="7" spans="1:12" s="307" customFormat="1" ht="41.25" customHeight="1" thickBot="1">
      <c r="A7" s="4383"/>
      <c r="B7" s="3865" t="s">
        <v>230</v>
      </c>
      <c r="C7" s="3866" t="s">
        <v>977</v>
      </c>
      <c r="D7" s="3866" t="s">
        <v>978</v>
      </c>
      <c r="E7" s="3866" t="s">
        <v>979</v>
      </c>
      <c r="F7" s="3867" t="s">
        <v>980</v>
      </c>
      <c r="G7" s="3868" t="s">
        <v>981</v>
      </c>
      <c r="H7" s="3869" t="s">
        <v>982</v>
      </c>
      <c r="I7" s="3869" t="s">
        <v>983</v>
      </c>
      <c r="J7" s="3869" t="s">
        <v>984</v>
      </c>
      <c r="K7" s="3870" t="s">
        <v>985</v>
      </c>
      <c r="L7" s="880" t="s">
        <v>986</v>
      </c>
    </row>
    <row r="8" spans="1:12" s="145" customFormat="1" ht="14.25" customHeight="1" thickBot="1">
      <c r="A8" s="1663" t="s">
        <v>895</v>
      </c>
      <c r="B8" s="1297"/>
      <c r="C8" s="1298"/>
      <c r="D8" s="1298"/>
      <c r="E8" s="1298"/>
      <c r="F8" s="1299"/>
      <c r="G8" s="1300"/>
      <c r="H8" s="1300"/>
      <c r="I8" s="1298"/>
      <c r="J8" s="1300"/>
      <c r="K8" s="1301"/>
      <c r="L8" s="308"/>
    </row>
    <row r="9" spans="1:12" s="145" customFormat="1" ht="18" customHeight="1">
      <c r="A9" s="3871" t="str">
        <f>'Enrolments + Baptisms AUC'!A10</f>
        <v>Avondale School</v>
      </c>
      <c r="B9" s="3637">
        <f>'Enrolments + Baptisms AUC'!AK10</f>
        <v>50</v>
      </c>
      <c r="C9" s="3872">
        <f>'Enrolments + Baptisms AUC'!Z10</f>
        <v>1</v>
      </c>
      <c r="D9" s="3873">
        <f>'Enrolments + Baptisms AUC'!V10</f>
        <v>192</v>
      </c>
      <c r="E9" s="3873">
        <f>'Enrolments + Baptisms AUC'!W10</f>
        <v>189</v>
      </c>
      <c r="F9" s="3874">
        <f t="shared" ref="F9:F35" si="0">SUM(D9:E9)</f>
        <v>381</v>
      </c>
      <c r="G9" s="3875">
        <f>'Staff AUC'!M10</f>
        <v>28</v>
      </c>
      <c r="H9" s="3873">
        <f>'Staff AUC'!N10</f>
        <v>2</v>
      </c>
      <c r="I9" s="3873">
        <f t="shared" ref="I9:I34" si="1">SUM(G9:H9)</f>
        <v>30</v>
      </c>
      <c r="J9" s="3873">
        <f>'Staff AUC'!H10</f>
        <v>3</v>
      </c>
      <c r="K9" s="3876">
        <f t="shared" ref="K9:K34" si="2">SUM(I9:J9)</f>
        <v>33</v>
      </c>
    </row>
    <row r="10" spans="1:12" s="145" customFormat="1" ht="18" customHeight="1">
      <c r="A10" s="3871" t="str">
        <f>'Enrolments + Baptisms AUC'!A11</f>
        <v>Blue Hills College</v>
      </c>
      <c r="B10" s="3637">
        <f>'Enrolments + Baptisms AUC'!AK11</f>
        <v>5</v>
      </c>
      <c r="C10" s="3872">
        <f>'Enrolments + Baptisms AUC'!Z11</f>
        <v>0</v>
      </c>
      <c r="D10" s="3873">
        <f>'Enrolments + Baptisms AUC'!V11</f>
        <v>6</v>
      </c>
      <c r="E10" s="3873">
        <f>'Enrolments + Baptisms AUC'!W11</f>
        <v>62</v>
      </c>
      <c r="F10" s="3874">
        <f t="shared" si="0"/>
        <v>68</v>
      </c>
      <c r="G10" s="3875">
        <f>'Staff AUC'!M11</f>
        <v>4</v>
      </c>
      <c r="H10" s="3873">
        <f>'Staff AUC'!N11</f>
        <v>3</v>
      </c>
      <c r="I10" s="3873">
        <f t="shared" si="1"/>
        <v>7</v>
      </c>
      <c r="J10" s="3873">
        <f>'Staff AUC'!H11</f>
        <v>1</v>
      </c>
      <c r="K10" s="3876">
        <f t="shared" si="2"/>
        <v>8</v>
      </c>
    </row>
    <row r="11" spans="1:12" s="145" customFormat="1" ht="18" customHeight="1">
      <c r="A11" s="3871" t="str">
        <f>'Enrolments + Baptisms AUC'!A28</f>
        <v>Border Christian College</v>
      </c>
      <c r="B11" s="3637">
        <f>'Enrolments + Baptisms AUC'!AK28</f>
        <v>8</v>
      </c>
      <c r="C11" s="3872">
        <f>'Enrolments + Baptisms AUC'!Z28</f>
        <v>0</v>
      </c>
      <c r="D11" s="3873">
        <f>'Enrolments + Baptisms AUC'!V28</f>
        <v>33</v>
      </c>
      <c r="E11" s="3873">
        <f>'Enrolments + Baptisms AUC'!W28</f>
        <v>57</v>
      </c>
      <c r="F11" s="3874">
        <f t="shared" si="0"/>
        <v>90</v>
      </c>
      <c r="G11" s="3875">
        <f>'Staff AUC'!M28</f>
        <v>9</v>
      </c>
      <c r="H11" s="3873">
        <f>'Staff AUC'!N28</f>
        <v>4</v>
      </c>
      <c r="I11" s="3873">
        <f t="shared" si="1"/>
        <v>13</v>
      </c>
      <c r="J11" s="3873">
        <f>'Staff AUC'!H28</f>
        <v>1</v>
      </c>
      <c r="K11" s="3876">
        <f t="shared" si="2"/>
        <v>14</v>
      </c>
    </row>
    <row r="12" spans="1:12" s="145" customFormat="1" ht="18" customHeight="1">
      <c r="A12" s="3871" t="str">
        <f>'Enrolments + Baptisms AUC'!A51</f>
        <v>Brisbane Adventist College</v>
      </c>
      <c r="B12" s="3637">
        <f>'Enrolments + Baptisms AUC'!AK51</f>
        <v>41</v>
      </c>
      <c r="C12" s="3872">
        <f>'Enrolments + Baptisms AUC'!Z51</f>
        <v>34</v>
      </c>
      <c r="D12" s="3873">
        <f>'Enrolments + Baptisms AUC'!V51</f>
        <v>209</v>
      </c>
      <c r="E12" s="3873">
        <f>'Enrolments + Baptisms AUC'!W51</f>
        <v>90</v>
      </c>
      <c r="F12" s="3874">
        <f t="shared" si="0"/>
        <v>299</v>
      </c>
      <c r="G12" s="3875">
        <f>'Staff AUC'!M51</f>
        <v>26</v>
      </c>
      <c r="H12" s="3873">
        <f>'Staff AUC'!N51</f>
        <v>0</v>
      </c>
      <c r="I12" s="3873">
        <f t="shared" si="1"/>
        <v>26</v>
      </c>
      <c r="J12" s="3873">
        <f>'Staff AUC'!H51</f>
        <v>1</v>
      </c>
      <c r="K12" s="3876">
        <f t="shared" si="2"/>
        <v>27</v>
      </c>
    </row>
    <row r="13" spans="1:12" s="145" customFormat="1" ht="18" customHeight="1">
      <c r="A13" s="3871" t="str">
        <f>'Enrolments + Baptisms AUC'!A23</f>
        <v>Carlisle Adventist Christian College</v>
      </c>
      <c r="B13" s="3637">
        <f>'Enrolments + Baptisms AUC'!AK23</f>
        <v>10</v>
      </c>
      <c r="C13" s="3872">
        <f>'Enrolments + Baptisms AUC'!Z23</f>
        <v>4</v>
      </c>
      <c r="D13" s="3873">
        <f>'Enrolments + Baptisms AUC'!V23</f>
        <v>28</v>
      </c>
      <c r="E13" s="3873">
        <f>'Enrolments + Baptisms AUC'!W23</f>
        <v>89</v>
      </c>
      <c r="F13" s="3874">
        <f t="shared" si="0"/>
        <v>117</v>
      </c>
      <c r="G13" s="3875">
        <f>'Staff AUC'!M23</f>
        <v>5</v>
      </c>
      <c r="H13" s="3873">
        <f>'Staff AUC'!N23</f>
        <v>5</v>
      </c>
      <c r="I13" s="3873">
        <f t="shared" si="1"/>
        <v>10</v>
      </c>
      <c r="J13" s="3873">
        <f>'Staff AUC'!H23</f>
        <v>3</v>
      </c>
      <c r="K13" s="3876">
        <f t="shared" si="2"/>
        <v>13</v>
      </c>
    </row>
    <row r="14" spans="1:12" s="145" customFormat="1" ht="18" customHeight="1">
      <c r="A14" s="3877" t="str">
        <f>'Enrolments + Baptisms AUC'!A44</f>
        <v>Carmel Adventist College Secondary</v>
      </c>
      <c r="B14" s="3637">
        <f>'Enrolments + Baptisms AUC'!AK44</f>
        <v>34</v>
      </c>
      <c r="C14" s="3872">
        <f>'Enrolments + Baptisms AUC'!Z44</f>
        <v>32</v>
      </c>
      <c r="D14" s="3873">
        <f>'Enrolments + Baptisms AUC'!V44</f>
        <v>101</v>
      </c>
      <c r="E14" s="3873">
        <f>'Enrolments + Baptisms AUC'!W44</f>
        <v>102</v>
      </c>
      <c r="F14" s="3874">
        <f t="shared" si="0"/>
        <v>203</v>
      </c>
      <c r="G14" s="3875">
        <f>'Staff AUC'!M44</f>
        <v>15</v>
      </c>
      <c r="H14" s="3873">
        <f>'Staff AUC'!N44</f>
        <v>2</v>
      </c>
      <c r="I14" s="3873">
        <f t="shared" si="1"/>
        <v>17</v>
      </c>
      <c r="J14" s="3873">
        <f>'Staff AUC'!H44</f>
        <v>8</v>
      </c>
      <c r="K14" s="3876">
        <f t="shared" si="2"/>
        <v>25</v>
      </c>
    </row>
    <row r="15" spans="1:12" s="145" customFormat="1" ht="18" customHeight="1">
      <c r="A15" s="3877" t="str">
        <f>'Enrolments + Baptisms AUC'!A12</f>
        <v>Central Coast Adventist School</v>
      </c>
      <c r="B15" s="3637">
        <f>'Enrolments + Baptisms AUC'!AK12</f>
        <v>68</v>
      </c>
      <c r="C15" s="3872">
        <f>'Enrolments + Baptisms AUC'!Z12</f>
        <v>0</v>
      </c>
      <c r="D15" s="3873">
        <f>'Enrolments + Baptisms AUC'!V12</f>
        <v>67</v>
      </c>
      <c r="E15" s="3873">
        <f>'Enrolments + Baptisms AUC'!W12</f>
        <v>478</v>
      </c>
      <c r="F15" s="3874">
        <f t="shared" si="0"/>
        <v>545</v>
      </c>
      <c r="G15" s="3875">
        <f>'Staff AUC'!M12</f>
        <v>39</v>
      </c>
      <c r="H15" s="3873">
        <f>'Staff AUC'!N12</f>
        <v>4</v>
      </c>
      <c r="I15" s="3873">
        <f t="shared" si="1"/>
        <v>43</v>
      </c>
      <c r="J15" s="3873">
        <f>'Staff AUC'!H12</f>
        <v>3</v>
      </c>
      <c r="K15" s="3876">
        <f t="shared" si="2"/>
        <v>46</v>
      </c>
    </row>
    <row r="16" spans="1:12" s="145" customFormat="1" ht="18" customHeight="1">
      <c r="A16" s="3877" t="str">
        <f>'Enrolments + Baptisms AUC'!A52</f>
        <v>Hope Adventist School (previously called Coral Coast Christian School)</v>
      </c>
      <c r="B16" s="3637">
        <f>'Enrolments + Baptisms AUC'!AK52</f>
        <v>0</v>
      </c>
      <c r="C16" s="3872">
        <f>'Enrolments + Baptisms AUC'!Z52</f>
        <v>0</v>
      </c>
      <c r="D16" s="3873">
        <f>'Enrolments + Baptisms AUC'!V52</f>
        <v>0</v>
      </c>
      <c r="E16" s="3873">
        <f>'Enrolments + Baptisms AUC'!W52</f>
        <v>0</v>
      </c>
      <c r="F16" s="3874">
        <f t="shared" ref="F16" si="3">SUM(D16:E16)</f>
        <v>0</v>
      </c>
      <c r="G16" s="3875">
        <f>'Staff AUC'!M52</f>
        <v>0</v>
      </c>
      <c r="H16" s="3873">
        <f>'Staff AUC'!N52</f>
        <v>0</v>
      </c>
      <c r="I16" s="3873">
        <f t="shared" ref="I16" si="4">SUM(G16:H16)</f>
        <v>0</v>
      </c>
      <c r="J16" s="3873">
        <f>'Staff AUC'!H52</f>
        <v>0</v>
      </c>
      <c r="K16" s="3876">
        <f t="shared" ref="K16" si="5">SUM(I16:J16)</f>
        <v>0</v>
      </c>
    </row>
    <row r="17" spans="1:11" s="145" customFormat="1" ht="18" customHeight="1">
      <c r="A17" s="3877" t="str">
        <f>'Enrolments + Baptisms AUC'!A53</f>
        <v>Darling Downs Christian School</v>
      </c>
      <c r="B17" s="3637">
        <f>'Enrolments + Baptisms AUC'!AK53</f>
        <v>16</v>
      </c>
      <c r="C17" s="3872">
        <f>'Enrolments + Baptisms AUC'!Z53</f>
        <v>0</v>
      </c>
      <c r="D17" s="3873">
        <f>'Enrolments + Baptisms AUC'!V53</f>
        <v>20</v>
      </c>
      <c r="E17" s="3873">
        <f>'Enrolments + Baptisms AUC'!W53</f>
        <v>99</v>
      </c>
      <c r="F17" s="3874">
        <f t="shared" si="0"/>
        <v>119</v>
      </c>
      <c r="G17" s="3875">
        <f>'Staff AUC'!M53</f>
        <v>8</v>
      </c>
      <c r="H17" s="3873">
        <f>'Staff AUC'!N53</f>
        <v>3</v>
      </c>
      <c r="I17" s="3873">
        <f t="shared" si="1"/>
        <v>11</v>
      </c>
      <c r="J17" s="3873">
        <f>'Staff AUC'!H53</f>
        <v>1</v>
      </c>
      <c r="K17" s="3876">
        <f t="shared" si="2"/>
        <v>12</v>
      </c>
    </row>
    <row r="18" spans="1:11" s="145" customFormat="1" ht="18" customHeight="1">
      <c r="A18" s="3877" t="str">
        <f>'Enrolments + Baptisms AUC'!A66</f>
        <v>Edinburgh College</v>
      </c>
      <c r="B18" s="3637">
        <f>'Enrolments + Baptisms AUC'!AK66</f>
        <v>15</v>
      </c>
      <c r="C18" s="3872">
        <f>'Enrolments + Baptisms AUC'!Z66</f>
        <v>0</v>
      </c>
      <c r="D18" s="3873">
        <f>'Enrolments + Baptisms AUC'!V66</f>
        <v>49</v>
      </c>
      <c r="E18" s="3873">
        <f>'Enrolments + Baptisms AUC'!W66</f>
        <v>197</v>
      </c>
      <c r="F18" s="3874">
        <f>SUM(D18:E18)</f>
        <v>246</v>
      </c>
      <c r="G18" s="3875">
        <f>'Staff AUC'!M66</f>
        <v>16</v>
      </c>
      <c r="H18" s="3873">
        <f>'Staff AUC'!N66</f>
        <v>7</v>
      </c>
      <c r="I18" s="3873">
        <f>SUM(G18:H18)</f>
        <v>23</v>
      </c>
      <c r="J18" s="3873">
        <f>'Staff AUC'!H66</f>
        <v>5</v>
      </c>
      <c r="K18" s="3876">
        <f>SUM(I18:J18)</f>
        <v>28</v>
      </c>
    </row>
    <row r="19" spans="1:11" s="145" customFormat="1" ht="18" customHeight="1">
      <c r="A19" s="3878" t="str">
        <f>'Enrolments + Baptisms AUC'!A67</f>
        <v>Gilson College Mernda</v>
      </c>
      <c r="B19" s="3637">
        <f>'Enrolments + Baptisms AUC'!AK67</f>
        <v>5</v>
      </c>
      <c r="C19" s="3872">
        <f>'Enrolments + Baptisms AUC'!Z67</f>
        <v>0</v>
      </c>
      <c r="D19" s="3873">
        <f>'Enrolments + Baptisms AUC'!V67</f>
        <v>20</v>
      </c>
      <c r="E19" s="3873">
        <f>'Enrolments + Baptisms AUC'!W67</f>
        <v>82</v>
      </c>
      <c r="F19" s="3874">
        <f>SUM(D19:E19)</f>
        <v>102</v>
      </c>
      <c r="G19" s="3875">
        <f>'Staff AUC'!M67</f>
        <v>9</v>
      </c>
      <c r="H19" s="3873">
        <f>'Staff AUC'!N67</f>
        <v>4</v>
      </c>
      <c r="I19" s="3873">
        <f>SUM(G19:H19)</f>
        <v>13</v>
      </c>
      <c r="J19" s="3873">
        <f>'Staff AUC'!H67</f>
        <v>0</v>
      </c>
      <c r="K19" s="3876">
        <f>SUM(I19:J19)</f>
        <v>13</v>
      </c>
    </row>
    <row r="20" spans="1:11" s="145" customFormat="1" ht="18" customHeight="1">
      <c r="A20" s="3878" t="str">
        <f>'Enrolments + Baptisms AUC'!A68</f>
        <v>Gilson College Taylors Hill</v>
      </c>
      <c r="B20" s="3637">
        <f>'Enrolments + Baptisms AUC'!AK68</f>
        <v>76</v>
      </c>
      <c r="C20" s="3872">
        <f>'Enrolments + Baptisms AUC'!Z68</f>
        <v>0</v>
      </c>
      <c r="D20" s="3873">
        <f>'Enrolments + Baptisms AUC'!V68</f>
        <v>54</v>
      </c>
      <c r="E20" s="3873">
        <f>'Enrolments + Baptisms AUC'!W68</f>
        <v>478</v>
      </c>
      <c r="F20" s="3874">
        <f>SUM(D20:E20)</f>
        <v>532</v>
      </c>
      <c r="G20" s="3875">
        <f>'Staff AUC'!M68</f>
        <v>38</v>
      </c>
      <c r="H20" s="3873">
        <f>'Staff AUC'!N68</f>
        <v>7</v>
      </c>
      <c r="I20" s="3873">
        <f>SUM(G20:H20)</f>
        <v>45</v>
      </c>
      <c r="J20" s="3873">
        <f>'Staff AUC'!H68</f>
        <v>0</v>
      </c>
      <c r="K20" s="3876">
        <f>SUM(I20:J20)</f>
        <v>45</v>
      </c>
    </row>
    <row r="21" spans="1:11" s="145" customFormat="1" ht="18" customHeight="1">
      <c r="A21" s="3878" t="str">
        <f>'General AUC always'!A56</f>
        <v>Ipswich Adventist School</v>
      </c>
      <c r="B21" s="3637">
        <f>'Enrolments + Baptisms AUC'!AK55</f>
        <v>0</v>
      </c>
      <c r="C21" s="3872">
        <f>'Enrolments + Baptisms AUC'!Z55</f>
        <v>0</v>
      </c>
      <c r="D21" s="3873">
        <f>'Enrolments + Baptisms AUC'!V55</f>
        <v>0</v>
      </c>
      <c r="E21" s="3873">
        <f>'Enrolments + Baptisms AUC'!W55</f>
        <v>0</v>
      </c>
      <c r="F21" s="3874">
        <f>SUM(D21:E21)</f>
        <v>0</v>
      </c>
      <c r="G21" s="3875">
        <f>'Staff AUC'!M55</f>
        <v>0</v>
      </c>
      <c r="H21" s="3873">
        <f>'Staff AUC'!N55</f>
        <v>0</v>
      </c>
      <c r="I21" s="3873">
        <f>SUM(G21:H21)</f>
        <v>0</v>
      </c>
      <c r="J21" s="3873">
        <f>'Staff AUC'!H55</f>
        <v>0</v>
      </c>
      <c r="K21" s="3876">
        <f>SUM(I21:J21)</f>
        <v>0</v>
      </c>
    </row>
    <row r="22" spans="1:11" s="145" customFormat="1" ht="18" customHeight="1">
      <c r="A22" s="3878" t="str">
        <f>'Enrolments + Baptisms AUC'!A54</f>
        <v>Gold Coast Christian College</v>
      </c>
      <c r="B22" s="3637">
        <f>'Enrolments + Baptisms AUC'!AK54</f>
        <v>16</v>
      </c>
      <c r="C22" s="3872">
        <f>'Enrolments + Baptisms AUC'!Z54</f>
        <v>5</v>
      </c>
      <c r="D22" s="3873">
        <f>'Enrolments + Baptisms AUC'!V54</f>
        <v>39</v>
      </c>
      <c r="E22" s="3873">
        <f>'Enrolments + Baptisms AUC'!W54</f>
        <v>72</v>
      </c>
      <c r="F22" s="3874">
        <f t="shared" si="0"/>
        <v>111</v>
      </c>
      <c r="G22" s="3875">
        <f>'Staff AUC'!M54</f>
        <v>7</v>
      </c>
      <c r="H22" s="3873">
        <f>'Staff AUC'!N54</f>
        <v>4</v>
      </c>
      <c r="I22" s="3873">
        <f t="shared" si="1"/>
        <v>11</v>
      </c>
      <c r="J22" s="3873">
        <f>'Staff AUC'!H54</f>
        <v>0</v>
      </c>
      <c r="K22" s="3876">
        <f t="shared" si="2"/>
        <v>11</v>
      </c>
    </row>
    <row r="23" spans="1:11" s="145" customFormat="1" ht="18" customHeight="1">
      <c r="A23" s="3878" t="str">
        <f>'Enrolments + Baptisms AUC'!A69</f>
        <v>Henderson College</v>
      </c>
      <c r="B23" s="3637">
        <f>'Enrolments + Baptisms AUC'!AK69</f>
        <v>0</v>
      </c>
      <c r="C23" s="3872">
        <f>'Enrolments + Baptisms AUC'!Z69</f>
        <v>0</v>
      </c>
      <c r="D23" s="3873">
        <f>'Enrolments + Baptisms AUC'!V69</f>
        <v>24</v>
      </c>
      <c r="E23" s="3873">
        <f>'Enrolments + Baptisms AUC'!W69</f>
        <v>57</v>
      </c>
      <c r="F23" s="3874">
        <f t="shared" si="0"/>
        <v>81</v>
      </c>
      <c r="G23" s="3875">
        <f>'Staff AUC'!M69</f>
        <v>6</v>
      </c>
      <c r="H23" s="3873">
        <f>'Staff AUC'!N69</f>
        <v>1</v>
      </c>
      <c r="I23" s="3873">
        <f t="shared" si="1"/>
        <v>7</v>
      </c>
      <c r="J23" s="3873">
        <f>'Staff AUC'!H69</f>
        <v>1</v>
      </c>
      <c r="K23" s="3876">
        <f t="shared" si="2"/>
        <v>8</v>
      </c>
    </row>
    <row r="24" spans="1:11" s="145" customFormat="1" ht="18" customHeight="1">
      <c r="A24" s="3878" t="str">
        <f>'Enrolments + Baptisms AUC'!A70</f>
        <v>Heritage College</v>
      </c>
      <c r="B24" s="3637">
        <f>'Enrolments + Baptisms AUC'!AK70</f>
        <v>17</v>
      </c>
      <c r="C24" s="3872">
        <f>'Enrolments + Baptisms AUC'!Z70</f>
        <v>8</v>
      </c>
      <c r="D24" s="3873">
        <f>'Enrolments + Baptisms AUC'!V70</f>
        <v>76</v>
      </c>
      <c r="E24" s="3873">
        <f>'Enrolments + Baptisms AUC'!W70</f>
        <v>125</v>
      </c>
      <c r="F24" s="3874">
        <f t="shared" si="0"/>
        <v>201</v>
      </c>
      <c r="G24" s="3875">
        <f>'Staff AUC'!M70</f>
        <v>14</v>
      </c>
      <c r="H24" s="3873">
        <f>'Staff AUC'!N70</f>
        <v>4</v>
      </c>
      <c r="I24" s="3873">
        <f>SUM(G24:H24)</f>
        <v>18</v>
      </c>
      <c r="J24" s="3873">
        <f>'Staff AUC'!H70</f>
        <v>5</v>
      </c>
      <c r="K24" s="3876">
        <f>SUM(I24:J24)</f>
        <v>23</v>
      </c>
    </row>
    <row r="25" spans="1:11" s="145" customFormat="1" ht="18" customHeight="1">
      <c r="A25" s="3878" t="str">
        <f>'Enrolments + Baptisms AUC'!A61</f>
        <v>Hilliard Christian School</v>
      </c>
      <c r="B25" s="3637">
        <f>'Enrolments + Baptisms AUC'!AK61</f>
        <v>0</v>
      </c>
      <c r="C25" s="3872">
        <f>'Enrolments + Baptisms AUC'!Z61</f>
        <v>3</v>
      </c>
      <c r="D25" s="3873">
        <f>'Enrolments + Baptisms AUC'!V61</f>
        <v>29</v>
      </c>
      <c r="E25" s="3873">
        <f>'Enrolments + Baptisms AUC'!W61</f>
        <v>49</v>
      </c>
      <c r="F25" s="3874">
        <f t="shared" si="0"/>
        <v>78</v>
      </c>
      <c r="G25" s="3875">
        <f>'Staff AUC'!M61</f>
        <v>5</v>
      </c>
      <c r="H25" s="3873">
        <f>'Staff AUC'!N61</f>
        <v>2</v>
      </c>
      <c r="I25" s="3873">
        <f t="shared" si="1"/>
        <v>7</v>
      </c>
      <c r="J25" s="3873">
        <f>'Staff AUC'!H61</f>
        <v>2</v>
      </c>
      <c r="K25" s="3876">
        <f t="shared" si="2"/>
        <v>9</v>
      </c>
    </row>
    <row r="26" spans="1:11" s="145" customFormat="1" ht="18" customHeight="1">
      <c r="A26" s="3878" t="str">
        <f>'Enrolments + Baptisms AUC'!A34</f>
        <v>Hills Adventist College</v>
      </c>
      <c r="B26" s="3637">
        <f>'Enrolments + Baptisms AUC'!AK34</f>
        <v>47</v>
      </c>
      <c r="C26" s="3872">
        <f>'Enrolments + Baptisms AUC'!Z34</f>
        <v>18</v>
      </c>
      <c r="D26" s="3873">
        <f>'Enrolments + Baptisms AUC'!V34</f>
        <v>96</v>
      </c>
      <c r="E26" s="3873">
        <f>'Enrolments + Baptisms AUC'!W34</f>
        <v>336</v>
      </c>
      <c r="F26" s="3874">
        <f t="shared" si="0"/>
        <v>432</v>
      </c>
      <c r="G26" s="3875">
        <f>'Staff AUC'!M34</f>
        <v>18</v>
      </c>
      <c r="H26" s="3873">
        <f>'Staff AUC'!N34</f>
        <v>10</v>
      </c>
      <c r="I26" s="3873">
        <f t="shared" si="1"/>
        <v>28</v>
      </c>
      <c r="J26" s="3873">
        <f>'Staff AUC'!H34</f>
        <v>3</v>
      </c>
      <c r="K26" s="3876">
        <f t="shared" si="2"/>
        <v>31</v>
      </c>
    </row>
    <row r="27" spans="1:11" s="145" customFormat="1" ht="18" customHeight="1">
      <c r="A27" s="3878" t="str">
        <f>'General AUC always'!A14</f>
        <v>Kempsey Adventist School</v>
      </c>
      <c r="B27" s="3637">
        <f>'Enrolments + Baptisms AUC'!AK13</f>
        <v>19</v>
      </c>
      <c r="C27" s="3872">
        <f>'Enrolments + Baptisms AUC'!Z13</f>
        <v>0</v>
      </c>
      <c r="D27" s="3873">
        <f>'Enrolments + Baptisms AUC'!V13</f>
        <v>21</v>
      </c>
      <c r="E27" s="3873">
        <f>'Enrolments + Baptisms AUC'!W13</f>
        <v>231</v>
      </c>
      <c r="F27" s="3874">
        <f t="shared" si="0"/>
        <v>252</v>
      </c>
      <c r="G27" s="3875">
        <f>'Staff AUC'!M13</f>
        <v>8</v>
      </c>
      <c r="H27" s="3873">
        <f>'Staff AUC'!N13</f>
        <v>10</v>
      </c>
      <c r="I27" s="3873">
        <f t="shared" si="1"/>
        <v>18</v>
      </c>
      <c r="J27" s="3873">
        <f>'Staff AUC'!H13</f>
        <v>4</v>
      </c>
      <c r="K27" s="3876">
        <f t="shared" si="2"/>
        <v>22</v>
      </c>
    </row>
    <row r="28" spans="1:11" s="145" customFormat="1" ht="18" customHeight="1">
      <c r="A28" s="3878" t="str">
        <f>'Enrolments + Baptisms AUC'!A46</f>
        <v>Landsdale Christian School</v>
      </c>
      <c r="B28" s="3637">
        <f>'Enrolments + Baptisms AUC'!AK46</f>
        <v>9</v>
      </c>
      <c r="C28" s="3872">
        <f>'Enrolments + Baptisms AUC'!Z46</f>
        <v>0</v>
      </c>
      <c r="D28" s="3873">
        <f>'Enrolments + Baptisms AUC'!V46</f>
        <v>21</v>
      </c>
      <c r="E28" s="3873">
        <f>'Enrolments + Baptisms AUC'!W46</f>
        <v>75</v>
      </c>
      <c r="F28" s="3874">
        <f>SUM(D28:E28)</f>
        <v>96</v>
      </c>
      <c r="G28" s="3875">
        <f>'Staff AUC'!M46</f>
        <v>7</v>
      </c>
      <c r="H28" s="3873">
        <f>'Staff AUC'!N46</f>
        <v>3</v>
      </c>
      <c r="I28" s="3873">
        <f>SUM(G28:H28)</f>
        <v>10</v>
      </c>
      <c r="J28" s="3873">
        <f>'Staff AUC'!H46</f>
        <v>1</v>
      </c>
      <c r="K28" s="3876">
        <f>SUM(I28:J28)</f>
        <v>11</v>
      </c>
    </row>
    <row r="29" spans="1:11" s="145" customFormat="1" ht="18" customHeight="1">
      <c r="A29" s="3878" t="str">
        <f>'Enrolments + Baptisms AUC'!A36</f>
        <v>Macarthur Adventist College</v>
      </c>
      <c r="B29" s="3637">
        <f>'Enrolments + Baptisms AUC'!AK36</f>
        <v>36</v>
      </c>
      <c r="C29" s="3872">
        <f>'Enrolments + Baptisms AUC'!Z36</f>
        <v>3</v>
      </c>
      <c r="D29" s="3873">
        <f>'Enrolments + Baptisms AUC'!V36</f>
        <v>110</v>
      </c>
      <c r="E29" s="3873">
        <f>'Enrolments + Baptisms AUC'!W36</f>
        <v>202</v>
      </c>
      <c r="F29" s="3874">
        <f t="shared" si="0"/>
        <v>312</v>
      </c>
      <c r="G29" s="3875">
        <f>'Staff AUC'!M36</f>
        <v>15</v>
      </c>
      <c r="H29" s="3873">
        <f>'Staff AUC'!N36</f>
        <v>9</v>
      </c>
      <c r="I29" s="3873">
        <f t="shared" si="1"/>
        <v>24</v>
      </c>
      <c r="J29" s="3873">
        <f>'Staff AUC'!H36</f>
        <v>0</v>
      </c>
      <c r="K29" s="3876">
        <f t="shared" si="2"/>
        <v>24</v>
      </c>
    </row>
    <row r="30" spans="1:11" s="145" customFormat="1" ht="18" customHeight="1">
      <c r="A30" s="3878" t="str">
        <f>'Enrolments + Baptisms AUC'!A14</f>
        <v>Macaquarie College</v>
      </c>
      <c r="B30" s="3637">
        <f>'Enrolments + Baptisms AUC'!AK14</f>
        <v>44</v>
      </c>
      <c r="C30" s="3872">
        <f>'Enrolments + Baptisms AUC'!Z14</f>
        <v>2</v>
      </c>
      <c r="D30" s="3873">
        <f>'Enrolments + Baptisms AUC'!V14</f>
        <v>95</v>
      </c>
      <c r="E30" s="3873">
        <f>'Enrolments + Baptisms AUC'!W14</f>
        <v>408</v>
      </c>
      <c r="F30" s="3874">
        <f t="shared" si="0"/>
        <v>503</v>
      </c>
      <c r="G30" s="3875">
        <f>'Staff AUC'!M14</f>
        <v>23</v>
      </c>
      <c r="H30" s="3873">
        <f>'Staff AUC'!N14</f>
        <v>17</v>
      </c>
      <c r="I30" s="3873">
        <f t="shared" si="1"/>
        <v>40</v>
      </c>
      <c r="J30" s="3873">
        <f>'Staff AUC'!H14</f>
        <v>5</v>
      </c>
      <c r="K30" s="3876">
        <f t="shared" si="2"/>
        <v>45</v>
      </c>
    </row>
    <row r="31" spans="1:11" s="145" customFormat="1" ht="18" customHeight="1">
      <c r="A31" s="3878" t="str">
        <f>'Enrolments + Baptisms AUC'!A37</f>
        <v>Mountain View Adventist College</v>
      </c>
      <c r="B31" s="3637">
        <f>'Enrolments + Baptisms AUC'!AK37</f>
        <v>42</v>
      </c>
      <c r="C31" s="3872">
        <f>'Enrolments + Baptisms AUC'!Z37</f>
        <v>6</v>
      </c>
      <c r="D31" s="3873">
        <f>'Enrolments + Baptisms AUC'!V37</f>
        <v>122</v>
      </c>
      <c r="E31" s="3873">
        <f>'Enrolments + Baptisms AUC'!W37</f>
        <v>183</v>
      </c>
      <c r="F31" s="3874">
        <f t="shared" si="0"/>
        <v>305</v>
      </c>
      <c r="G31" s="3875">
        <f>'Staff AUC'!M37</f>
        <v>15</v>
      </c>
      <c r="H31" s="3873">
        <f>'Staff AUC'!N37</f>
        <v>7</v>
      </c>
      <c r="I31" s="3873">
        <f t="shared" si="1"/>
        <v>22</v>
      </c>
      <c r="J31" s="3873">
        <f>'Staff AUC'!H37</f>
        <v>0</v>
      </c>
      <c r="K31" s="3876">
        <f t="shared" si="2"/>
        <v>22</v>
      </c>
    </row>
    <row r="32" spans="1:11" s="145" customFormat="1" ht="18" customHeight="1">
      <c r="A32" s="3878" t="str">
        <f>'Enrolments + Baptisms AUC'!A56</f>
        <v>Noosa Christian College</v>
      </c>
      <c r="B32" s="3637">
        <f>'Enrolments + Baptisms AUC'!AK56</f>
        <v>7</v>
      </c>
      <c r="C32" s="3872">
        <f>'Enrolments + Baptisms AUC'!Z56</f>
        <v>0</v>
      </c>
      <c r="D32" s="3873">
        <f>'Enrolments + Baptisms AUC'!V56</f>
        <v>22</v>
      </c>
      <c r="E32" s="3873">
        <f>'Enrolments + Baptisms AUC'!W56</f>
        <v>120</v>
      </c>
      <c r="F32" s="3874">
        <f t="shared" si="0"/>
        <v>142</v>
      </c>
      <c r="G32" s="3875">
        <f>'Staff AUC'!M56</f>
        <v>11</v>
      </c>
      <c r="H32" s="3873">
        <f>'Staff AUC'!N56</f>
        <v>3</v>
      </c>
      <c r="I32" s="3873">
        <f t="shared" si="1"/>
        <v>14</v>
      </c>
      <c r="J32" s="3873">
        <f>'Staff AUC'!H56</f>
        <v>2</v>
      </c>
      <c r="K32" s="3876">
        <f t="shared" si="2"/>
        <v>16</v>
      </c>
    </row>
    <row r="33" spans="1:11" s="145" customFormat="1" ht="18" customHeight="1">
      <c r="A33" s="3878" t="str">
        <f>'Enrolments + Baptisms AUC'!A62</f>
        <v>North West Christian School</v>
      </c>
      <c r="B33" s="3637">
        <f>'Enrolments + Baptisms AUC'!AK62</f>
        <v>9</v>
      </c>
      <c r="C33" s="3872">
        <f>'Enrolments + Baptisms AUC'!Z62</f>
        <v>0</v>
      </c>
      <c r="D33" s="3873">
        <f>'Enrolments + Baptisms AUC'!V62</f>
        <v>11</v>
      </c>
      <c r="E33" s="3873">
        <f>'Enrolments + Baptisms AUC'!W62</f>
        <v>35</v>
      </c>
      <c r="F33" s="3874">
        <f t="shared" si="0"/>
        <v>46</v>
      </c>
      <c r="G33" s="3875">
        <f>'Staff AUC'!M62</f>
        <v>6</v>
      </c>
      <c r="H33" s="3873">
        <f>'Staff AUC'!N62</f>
        <v>0</v>
      </c>
      <c r="I33" s="3873">
        <f t="shared" si="1"/>
        <v>6</v>
      </c>
      <c r="J33" s="3873">
        <f>'Staff AUC'!H62</f>
        <v>1</v>
      </c>
      <c r="K33" s="3876">
        <f t="shared" si="2"/>
        <v>7</v>
      </c>
    </row>
    <row r="34" spans="1:11" s="145" customFormat="1" ht="18" customHeight="1">
      <c r="A34" s="3878" t="str">
        <f>'Enrolments + Baptisms AUC'!A57</f>
        <v>Northpine Christian College</v>
      </c>
      <c r="B34" s="3637">
        <f>'Enrolments + Baptisms AUC'!AK57</f>
        <v>60</v>
      </c>
      <c r="C34" s="3872">
        <f>'Enrolments + Baptisms AUC'!Z57</f>
        <v>14</v>
      </c>
      <c r="D34" s="3873">
        <f>'Enrolments + Baptisms AUC'!V57</f>
        <v>102</v>
      </c>
      <c r="E34" s="3873">
        <f>'Enrolments + Baptisms AUC'!W57</f>
        <v>334</v>
      </c>
      <c r="F34" s="3874">
        <f t="shared" si="0"/>
        <v>436</v>
      </c>
      <c r="G34" s="3875">
        <f>'Staff AUC'!M57</f>
        <v>34</v>
      </c>
      <c r="H34" s="3873">
        <f>'Staff AUC'!N57</f>
        <v>4</v>
      </c>
      <c r="I34" s="3873">
        <f t="shared" si="1"/>
        <v>38</v>
      </c>
      <c r="J34" s="3873">
        <f>'Staff AUC'!H57</f>
        <v>1</v>
      </c>
      <c r="K34" s="3876">
        <f t="shared" si="2"/>
        <v>39</v>
      </c>
    </row>
    <row r="35" spans="1:11" s="145" customFormat="1" ht="18" customHeight="1">
      <c r="A35" s="3878" t="str">
        <f>'General AUC always'!A73</f>
        <v>Nunawading Christian College Secondary</v>
      </c>
      <c r="B35" s="3637">
        <f>'Enrolments + Baptisms AUC'!AK72</f>
        <v>18</v>
      </c>
      <c r="C35" s="3872">
        <f>'Enrolments + Baptisms AUC'!Z72</f>
        <v>0</v>
      </c>
      <c r="D35" s="3873">
        <f>'Enrolments + Baptisms AUC'!V72</f>
        <v>62</v>
      </c>
      <c r="E35" s="3873">
        <f>'Enrolments + Baptisms AUC'!W72</f>
        <v>146</v>
      </c>
      <c r="F35" s="3874">
        <f t="shared" si="0"/>
        <v>208</v>
      </c>
      <c r="G35" s="3875">
        <f>'Staff AUC'!M72</f>
        <v>17</v>
      </c>
      <c r="H35" s="3873">
        <f>'Staff AUC'!N72</f>
        <v>4</v>
      </c>
      <c r="I35" s="3873">
        <f t="shared" ref="I35:I41" si="6">SUM(G35:H35)</f>
        <v>21</v>
      </c>
      <c r="J35" s="3873">
        <f>'Staff AUC'!H72</f>
        <v>1</v>
      </c>
      <c r="K35" s="3876">
        <f t="shared" ref="K35:K41" si="7">SUM(I35:J35)</f>
        <v>22</v>
      </c>
    </row>
    <row r="36" spans="1:11" s="145" customFormat="1" ht="18" customHeight="1">
      <c r="A36" s="3878" t="s">
        <v>394</v>
      </c>
      <c r="B36" s="3637">
        <f>'Enrolments + Baptisms AUC'!AK16</f>
        <v>0</v>
      </c>
      <c r="C36" s="3872">
        <f>'Enrolments + Baptisms AUC'!Z16</f>
        <v>0</v>
      </c>
      <c r="D36" s="3873">
        <f>'Enrolments + Baptisms AUC'!V16</f>
        <v>3</v>
      </c>
      <c r="E36" s="3873">
        <f>'Enrolments + Baptisms AUC'!W16</f>
        <v>26</v>
      </c>
      <c r="F36" s="3874">
        <f t="shared" ref="F36" si="8">SUM(D36:E36)</f>
        <v>29</v>
      </c>
      <c r="G36" s="3875">
        <f>'Staff AUC'!M16</f>
        <v>3</v>
      </c>
      <c r="H36" s="3873">
        <f>'Staff AUC'!N16</f>
        <v>1</v>
      </c>
      <c r="I36" s="3873">
        <f t="shared" ref="I36" si="9">SUM(G36:H36)</f>
        <v>4</v>
      </c>
      <c r="J36" s="3873">
        <f>'Staff AUC'!H16</f>
        <v>0</v>
      </c>
      <c r="K36" s="3876">
        <f t="shared" ref="K36" si="10">SUM(I36:J36)</f>
        <v>4</v>
      </c>
    </row>
    <row r="37" spans="1:11" s="145" customFormat="1" ht="18" customHeight="1">
      <c r="A37" s="3878" t="str">
        <f>'Enrolments + Baptisms AUC'!A76</f>
        <v>Prescott College</v>
      </c>
      <c r="B37" s="3637">
        <f>'Enrolments + Baptisms AUC'!AK76</f>
        <v>38</v>
      </c>
      <c r="C37" s="3872">
        <f>'Enrolments + Baptisms AUC'!Z76</f>
        <v>0</v>
      </c>
      <c r="D37" s="3873">
        <f>'Enrolments + Baptisms AUC'!V76</f>
        <v>58</v>
      </c>
      <c r="E37" s="3873">
        <f>'Enrolments + Baptisms AUC'!W76</f>
        <v>170</v>
      </c>
      <c r="F37" s="3874">
        <f t="shared" ref="F37" si="11">SUM(D37:E37)</f>
        <v>228</v>
      </c>
      <c r="G37" s="3875">
        <f>'Staff AUC'!M76</f>
        <v>28</v>
      </c>
      <c r="H37" s="3873">
        <f>'Staff AUC'!N76</f>
        <v>14</v>
      </c>
      <c r="I37" s="3873">
        <f t="shared" si="6"/>
        <v>42</v>
      </c>
      <c r="J37" s="3873">
        <f>'Staff AUC'!H76</f>
        <v>6</v>
      </c>
      <c r="K37" s="3876">
        <f t="shared" si="7"/>
        <v>48</v>
      </c>
    </row>
    <row r="38" spans="1:11" s="145" customFormat="1" ht="18" customHeight="1">
      <c r="A38" s="3878" t="str">
        <f>'Enrolments + Baptisms AUC'!A77</f>
        <v>Prescott College Southern</v>
      </c>
      <c r="B38" s="3637">
        <f>'Enrolments + Baptisms AUC'!AK77</f>
        <v>43</v>
      </c>
      <c r="C38" s="3872">
        <f>'Enrolments + Baptisms AUC'!Z77</f>
        <v>0</v>
      </c>
      <c r="D38" s="3873">
        <f>'Enrolments + Baptisms AUC'!V77</f>
        <v>22</v>
      </c>
      <c r="E38" s="3873">
        <f>'Enrolments + Baptisms AUC'!W77</f>
        <v>333</v>
      </c>
      <c r="F38" s="3874">
        <f t="shared" ref="F38" si="12">SUM(D38:E38)</f>
        <v>355</v>
      </c>
      <c r="G38" s="3875">
        <f>'Staff AUC'!M77</f>
        <v>13</v>
      </c>
      <c r="H38" s="3873">
        <f>'Staff AUC'!N77</f>
        <v>18</v>
      </c>
      <c r="I38" s="3873">
        <f t="shared" si="6"/>
        <v>31</v>
      </c>
      <c r="J38" s="3873">
        <f>'Staff AUC'!H77</f>
        <v>5</v>
      </c>
      <c r="K38" s="3876">
        <f t="shared" si="7"/>
        <v>36</v>
      </c>
    </row>
    <row r="39" spans="1:11" s="145" customFormat="1" ht="18" customHeight="1">
      <c r="A39" s="3878" t="str">
        <f>'Enrolments + Baptisms AUC'!A78</f>
        <v>Prescott Primary Northern</v>
      </c>
      <c r="B39" s="3637">
        <f>'Enrolments + Baptisms AUC'!AK78</f>
        <v>0</v>
      </c>
      <c r="C39" s="3872">
        <f>'Enrolments + Baptisms AUC'!Z78</f>
        <v>0</v>
      </c>
      <c r="D39" s="3873">
        <f>'Enrolments + Baptisms AUC'!V78</f>
        <v>0</v>
      </c>
      <c r="E39" s="3873">
        <f>'Enrolments + Baptisms AUC'!W78</f>
        <v>0</v>
      </c>
      <c r="F39" s="3874">
        <f t="shared" ref="F39" si="13">SUM(D39:E39)</f>
        <v>0</v>
      </c>
      <c r="G39" s="3875">
        <f>'Staff AUC'!M78</f>
        <v>0</v>
      </c>
      <c r="H39" s="3873">
        <f>'Staff AUC'!N78</f>
        <v>0</v>
      </c>
      <c r="I39" s="3873">
        <f t="shared" si="6"/>
        <v>0</v>
      </c>
      <c r="J39" s="3873">
        <f>'Staff AUC'!H78</f>
        <v>0</v>
      </c>
      <c r="K39" s="3876">
        <f t="shared" si="7"/>
        <v>0</v>
      </c>
    </row>
    <row r="40" spans="1:11" s="145" customFormat="1" ht="18" customHeight="1">
      <c r="A40" s="3877" t="str">
        <f>'Enrolments + Baptisms AUC'!A18</f>
        <v>Tweed Valley Adventist College</v>
      </c>
      <c r="B40" s="3637">
        <f>'Enrolments + Baptisms AUC'!AK18</f>
        <v>15</v>
      </c>
      <c r="C40" s="3872">
        <f>'Enrolments + Baptisms AUC'!Z18</f>
        <v>7</v>
      </c>
      <c r="D40" s="3873">
        <f>'Enrolments + Baptisms AUC'!V18</f>
        <v>60</v>
      </c>
      <c r="E40" s="3873">
        <f>'Enrolments + Baptisms AUC'!W18</f>
        <v>120</v>
      </c>
      <c r="F40" s="3874">
        <f>SUM(D40:E40)</f>
        <v>180</v>
      </c>
      <c r="G40" s="3875">
        <f>'Staff AUC'!M18</f>
        <v>33</v>
      </c>
      <c r="H40" s="3873">
        <f>'Staff AUC'!N18</f>
        <v>0</v>
      </c>
      <c r="I40" s="3873">
        <f t="shared" si="6"/>
        <v>33</v>
      </c>
      <c r="J40" s="3873">
        <f>'Staff AUC'!H18</f>
        <v>1</v>
      </c>
      <c r="K40" s="3876">
        <f t="shared" si="7"/>
        <v>34</v>
      </c>
    </row>
    <row r="41" spans="1:11" s="145" customFormat="1" ht="18" customHeight="1" thickBot="1">
      <c r="A41" s="3877" t="str">
        <f>'Enrolments + Baptisms AUC'!A39</f>
        <v>Wahroonga Adventist School</v>
      </c>
      <c r="B41" s="3637">
        <f>'Enrolments + Baptisms AUC'!AK39</f>
        <v>42</v>
      </c>
      <c r="C41" s="3872">
        <f>'Enrolments + Baptisms AUC'!Z39</f>
        <v>5</v>
      </c>
      <c r="D41" s="3873">
        <f>'Enrolments + Baptisms AUC'!V39</f>
        <v>64</v>
      </c>
      <c r="E41" s="3873">
        <f>'Enrolments + Baptisms AUC'!W39</f>
        <v>266</v>
      </c>
      <c r="F41" s="3874">
        <f>SUM(D41:E41)</f>
        <v>330</v>
      </c>
      <c r="G41" s="3875">
        <f>'Staff AUC'!M39</f>
        <v>25</v>
      </c>
      <c r="H41" s="3873">
        <f>'Staff AUC'!N39</f>
        <v>3</v>
      </c>
      <c r="I41" s="3873">
        <f t="shared" si="6"/>
        <v>28</v>
      </c>
      <c r="J41" s="3873">
        <f>'Staff AUC'!H39</f>
        <v>1</v>
      </c>
      <c r="K41" s="3876">
        <f t="shared" si="7"/>
        <v>29</v>
      </c>
    </row>
    <row r="42" spans="1:11" s="309" customFormat="1" ht="18" customHeight="1" thickTop="1" thickBot="1">
      <c r="A42" s="871"/>
      <c r="B42" s="699">
        <f t="shared" ref="B42:K42" si="14">SUM(B9:B41)</f>
        <v>790</v>
      </c>
      <c r="C42" s="700">
        <f t="shared" si="14"/>
        <v>142</v>
      </c>
      <c r="D42" s="700">
        <f t="shared" si="14"/>
        <v>1816</v>
      </c>
      <c r="E42" s="700">
        <f t="shared" si="14"/>
        <v>5211</v>
      </c>
      <c r="F42" s="873">
        <f t="shared" si="14"/>
        <v>7027</v>
      </c>
      <c r="G42" s="872">
        <f t="shared" si="14"/>
        <v>485</v>
      </c>
      <c r="H42" s="700">
        <f t="shared" si="14"/>
        <v>155</v>
      </c>
      <c r="I42" s="700">
        <f t="shared" si="14"/>
        <v>640</v>
      </c>
      <c r="J42" s="700">
        <f t="shared" si="14"/>
        <v>65</v>
      </c>
      <c r="K42" s="701">
        <f t="shared" si="14"/>
        <v>705</v>
      </c>
    </row>
    <row r="43" spans="1:11" s="145" customFormat="1" ht="18" customHeight="1" thickTop="1" thickBot="1">
      <c r="A43" s="1663" t="s">
        <v>896</v>
      </c>
      <c r="B43" s="1302"/>
      <c r="C43" s="1303"/>
      <c r="D43" s="1303"/>
      <c r="E43" s="1303"/>
      <c r="F43" s="1303"/>
      <c r="G43" s="1304"/>
      <c r="H43" s="1304"/>
      <c r="I43" s="1303"/>
      <c r="J43" s="1304"/>
      <c r="K43" s="1305"/>
    </row>
    <row r="44" spans="1:11" s="310" customFormat="1" ht="18" customHeight="1">
      <c r="A44" s="3878" t="s">
        <v>283</v>
      </c>
      <c r="B44" s="3879">
        <f>'Enrollments + Baptisms NZPUC'!AI10</f>
        <v>23</v>
      </c>
      <c r="C44" s="3873">
        <f>'Enrollments + Baptisms NZPUC'!X10</f>
        <v>0</v>
      </c>
      <c r="D44" s="3873">
        <f>'Enrollments + Baptisms NZPUC'!T10</f>
        <v>60</v>
      </c>
      <c r="E44" s="3873">
        <f>'Enrollments + Baptisms NZPUC'!U10</f>
        <v>81</v>
      </c>
      <c r="F44" s="3874">
        <f>SUM(D44:E44)</f>
        <v>141</v>
      </c>
      <c r="G44" s="3875">
        <f>'Staff NZPUC'!I10</f>
        <v>11</v>
      </c>
      <c r="H44" s="3873">
        <f>'Staff NZPUC'!J10</f>
        <v>7</v>
      </c>
      <c r="I44" s="3873">
        <f>SUM(G44:H44)</f>
        <v>18</v>
      </c>
      <c r="J44" s="3873">
        <f>'Staff NZPUC'!F10</f>
        <v>4</v>
      </c>
      <c r="K44" s="3876">
        <f>SUM(I44:J44)</f>
        <v>22</v>
      </c>
    </row>
    <row r="45" spans="1:11" s="310" customFormat="1" ht="18" customHeight="1">
      <c r="A45" s="3878" t="s">
        <v>288</v>
      </c>
      <c r="B45" s="3879">
        <f>'Enrollments + Baptisms NZPUC'!AI14</f>
        <v>43</v>
      </c>
      <c r="C45" s="3873">
        <f>'Enrollments + Baptisms NZPUC'!X14</f>
        <v>0</v>
      </c>
      <c r="D45" s="3873">
        <f>'Enrollments + Baptisms NZPUC'!T14</f>
        <v>180</v>
      </c>
      <c r="E45" s="3873">
        <f>'Enrollments + Baptisms NZPUC'!U14</f>
        <v>150</v>
      </c>
      <c r="F45" s="3874">
        <f>SUM(D45:E45)</f>
        <v>330</v>
      </c>
      <c r="G45" s="3875">
        <f>'Staff NZPUC'!I14</f>
        <v>13</v>
      </c>
      <c r="H45" s="3873">
        <f>'Staff NZPUC'!J14</f>
        <v>13</v>
      </c>
      <c r="I45" s="3873">
        <f>SUM(G45:H45)</f>
        <v>26</v>
      </c>
      <c r="J45" s="3873">
        <f>'Staff NZPUC'!F14</f>
        <v>6</v>
      </c>
      <c r="K45" s="3876">
        <f>SUM(I45:J45)</f>
        <v>32</v>
      </c>
    </row>
    <row r="46" spans="1:11" s="310" customFormat="1" ht="18" customHeight="1">
      <c r="A46" s="3878" t="s">
        <v>987</v>
      </c>
      <c r="B46" s="3879">
        <f>'Enrollments + Baptisms NZPUC'!AI30</f>
        <v>18</v>
      </c>
      <c r="C46" s="3873">
        <f>'Enrollments + Baptisms NZPUC'!X30</f>
        <v>0</v>
      </c>
      <c r="D46" s="3873">
        <f>'Enrollments + Baptisms NZPUC'!T30</f>
        <v>63</v>
      </c>
      <c r="E46" s="3873">
        <f>'Enrollments + Baptisms NZPUC'!U30</f>
        <v>46</v>
      </c>
      <c r="F46" s="3874">
        <f>SUM(D46:E46)</f>
        <v>109</v>
      </c>
      <c r="G46" s="3875">
        <f>'Staff NZPUC'!I30</f>
        <v>9</v>
      </c>
      <c r="H46" s="3873">
        <f>'Staff NZPUC'!J30</f>
        <v>3</v>
      </c>
      <c r="I46" s="3873">
        <f>SUM(G46:H46)</f>
        <v>12</v>
      </c>
      <c r="J46" s="3873">
        <f>'Staff NZPUC'!F30</f>
        <v>5</v>
      </c>
      <c r="K46" s="3876">
        <f>SUM(I46:J46)</f>
        <v>17</v>
      </c>
    </row>
    <row r="47" spans="1:11" s="310" customFormat="1" ht="18" customHeight="1">
      <c r="A47" s="3878" t="s">
        <v>988</v>
      </c>
      <c r="B47" s="3879">
        <f>'Enrollments + Baptisms NZPUC'!AI35</f>
        <v>5</v>
      </c>
      <c r="C47" s="3873">
        <f>'Enrollments + Baptisms NZPUC'!X35</f>
        <v>0</v>
      </c>
      <c r="D47" s="3873">
        <f>'Enrollments + Baptisms NZPUC'!T35</f>
        <v>10</v>
      </c>
      <c r="E47" s="3873">
        <f>'Enrollments + Baptisms NZPUC'!U35</f>
        <v>4</v>
      </c>
      <c r="F47" s="3874">
        <f>SUM(D47:E47)</f>
        <v>14</v>
      </c>
      <c r="G47" s="3875">
        <f>'Staff NZPUC'!I35</f>
        <v>1</v>
      </c>
      <c r="H47" s="3873">
        <f>'Staff NZPUC'!J35</f>
        <v>1</v>
      </c>
      <c r="I47" s="3873">
        <f>SUM(G47:H47)</f>
        <v>2</v>
      </c>
      <c r="J47" s="3873">
        <f>'Staff NZPUC'!F35</f>
        <v>1</v>
      </c>
      <c r="K47" s="3876">
        <f>SUM(I47:J47)</f>
        <v>3</v>
      </c>
    </row>
    <row r="48" spans="1:11" s="310" customFormat="1" ht="18" customHeight="1" thickBot="1">
      <c r="A48" s="3878" t="s">
        <v>989</v>
      </c>
      <c r="B48" s="3879">
        <f>'Enrollments + Baptisms NZPUC'!AI41</f>
        <v>46</v>
      </c>
      <c r="C48" s="3873">
        <f>'Enrollments + Baptisms NZPUC'!X41</f>
        <v>8</v>
      </c>
      <c r="D48" s="3873">
        <f>'Enrollments + Baptisms NZPUC'!T41</f>
        <v>71</v>
      </c>
      <c r="E48" s="3873">
        <f>'Enrollments + Baptisms NZPUC'!U41</f>
        <v>137</v>
      </c>
      <c r="F48" s="3874">
        <f>SUM(D48:E48)</f>
        <v>208</v>
      </c>
      <c r="G48" s="3875">
        <f>'Staff NZPUC'!I40</f>
        <v>9</v>
      </c>
      <c r="H48" s="3873">
        <f>'Staff NZPUC'!J40</f>
        <v>10</v>
      </c>
      <c r="I48" s="3873">
        <f>SUM(G48:H48)</f>
        <v>19</v>
      </c>
      <c r="J48" s="3873">
        <f>'Staff NZPUC'!F40</f>
        <v>11</v>
      </c>
      <c r="K48" s="3876">
        <f>SUM(I48:J48)</f>
        <v>30</v>
      </c>
    </row>
    <row r="49" spans="1:11" s="309" customFormat="1" ht="18" customHeight="1" thickTop="1" thickBot="1">
      <c r="A49" s="871"/>
      <c r="B49" s="699">
        <f t="shared" ref="B49:K49" si="15">SUM(B44:B48)</f>
        <v>135</v>
      </c>
      <c r="C49" s="700">
        <f t="shared" si="15"/>
        <v>8</v>
      </c>
      <c r="D49" s="700">
        <f t="shared" si="15"/>
        <v>384</v>
      </c>
      <c r="E49" s="700">
        <f t="shared" si="15"/>
        <v>418</v>
      </c>
      <c r="F49" s="873">
        <f t="shared" si="15"/>
        <v>802</v>
      </c>
      <c r="G49" s="872">
        <f t="shared" si="15"/>
        <v>43</v>
      </c>
      <c r="H49" s="700">
        <f t="shared" si="15"/>
        <v>34</v>
      </c>
      <c r="I49" s="700">
        <f t="shared" si="15"/>
        <v>77</v>
      </c>
      <c r="J49" s="700">
        <f t="shared" si="15"/>
        <v>27</v>
      </c>
      <c r="K49" s="701">
        <f t="shared" si="15"/>
        <v>104</v>
      </c>
    </row>
    <row r="50" spans="1:11" s="145" customFormat="1" ht="18" customHeight="1" thickTop="1" thickBot="1">
      <c r="A50" s="1296" t="s">
        <v>897</v>
      </c>
      <c r="B50" s="1302"/>
      <c r="C50" s="1303"/>
      <c r="D50" s="1303"/>
      <c r="E50" s="1303"/>
      <c r="F50" s="1303"/>
      <c r="G50" s="1304"/>
      <c r="H50" s="1304"/>
      <c r="I50" s="1303"/>
      <c r="J50" s="1304"/>
      <c r="K50" s="1305"/>
    </row>
    <row r="51" spans="1:11" s="145" customFormat="1" ht="18" customHeight="1">
      <c r="A51" s="3878" t="str">
        <f>'Enrolments + Baptisms PNGUM'!A114</f>
        <v>Boliu secondary school</v>
      </c>
      <c r="B51" s="3879">
        <f>'Enrolments + Baptisms PNGUM'!AJ114</f>
        <v>0</v>
      </c>
      <c r="C51" s="3873">
        <f>'Enrolments + Baptisms PNGUM'!Y114</f>
        <v>0</v>
      </c>
      <c r="D51" s="3873">
        <f>'Enrolments + Baptisms PNGUM'!U114</f>
        <v>112</v>
      </c>
      <c r="E51" s="3873">
        <f>'Enrolments + Baptisms PNGUM'!V114</f>
        <v>49</v>
      </c>
      <c r="F51" s="3874">
        <f>D51+E51</f>
        <v>161</v>
      </c>
      <c r="G51" s="3875">
        <f>'Staff PNGUM'!I114</f>
        <v>11</v>
      </c>
      <c r="H51" s="3875">
        <f>'Staff PNGUM'!J114</f>
        <v>1</v>
      </c>
      <c r="I51" s="3873">
        <f t="shared" ref="I51:I65" si="16">SUM(G51:H51)</f>
        <v>12</v>
      </c>
      <c r="J51" s="3875">
        <f>'Staff PNGUM'!F114</f>
        <v>0</v>
      </c>
      <c r="K51" s="3876">
        <f t="shared" ref="K51:K65" si="17">SUM(I51:J51)</f>
        <v>12</v>
      </c>
    </row>
    <row r="52" spans="1:11" s="418" customFormat="1" ht="18" customHeight="1">
      <c r="A52" s="3878" t="str">
        <f>'Enrolments + Baptisms PNGUM'!A184</f>
        <v>Hela Tec Adventist  High School</v>
      </c>
      <c r="B52" s="3879">
        <f>'Enrolments + Baptisms PNGUM'!AJ184</f>
        <v>91</v>
      </c>
      <c r="C52" s="3873">
        <f>'Enrolments + Baptisms PNGUM'!Y184</f>
        <v>30</v>
      </c>
      <c r="D52" s="3873">
        <f>'Enrolments + Baptisms PNGUM'!U184</f>
        <v>100</v>
      </c>
      <c r="E52" s="3873">
        <f>'Enrolments + Baptisms PNGUM'!V184</f>
        <v>87</v>
      </c>
      <c r="F52" s="3874">
        <f>SUM(D52:E52)</f>
        <v>187</v>
      </c>
      <c r="G52" s="3875">
        <f>'Staff PNGUM'!I181</f>
        <v>3</v>
      </c>
      <c r="H52" s="3875">
        <f>'Staff PNGUM'!J181</f>
        <v>5</v>
      </c>
      <c r="I52" s="3873">
        <f t="shared" si="16"/>
        <v>8</v>
      </c>
      <c r="J52" s="3875">
        <f>'Staff PNGUM'!F181</f>
        <v>0</v>
      </c>
      <c r="K52" s="3876">
        <f t="shared" si="17"/>
        <v>8</v>
      </c>
    </row>
    <row r="53" spans="1:11" s="418" customFormat="1" ht="18" customHeight="1">
      <c r="A53" s="3878" t="str">
        <f>'General PNGUM'!A144</f>
        <v>Inonda SDA High School</v>
      </c>
      <c r="B53" s="3879">
        <f>'Enrolments + Baptisms PNGUM'!AJ144</f>
        <v>115</v>
      </c>
      <c r="C53" s="3873">
        <f>'Enrolments + Baptisms PNGUM'!Y144</f>
        <v>30</v>
      </c>
      <c r="D53" s="3873">
        <f>'Enrolments + Baptisms PNGUM'!U144</f>
        <v>100</v>
      </c>
      <c r="E53" s="3873">
        <f>'Enrolments + Baptisms PNGUM'!V144</f>
        <v>142</v>
      </c>
      <c r="F53" s="3874">
        <f>SUM(D53:E53)</f>
        <v>242</v>
      </c>
      <c r="G53" s="3875">
        <f>'Staff PNGUM'!I144</f>
        <v>6</v>
      </c>
      <c r="H53" s="3875">
        <f>'Staff PNGUM'!J144</f>
        <v>1</v>
      </c>
      <c r="I53" s="3873">
        <f t="shared" si="16"/>
        <v>7</v>
      </c>
      <c r="J53" s="3875">
        <f>'Staff PNGUM'!F144</f>
        <v>5</v>
      </c>
      <c r="K53" s="3876">
        <f t="shared" si="17"/>
        <v>12</v>
      </c>
    </row>
    <row r="54" spans="1:11" s="418" customFormat="1" ht="18" customHeight="1">
      <c r="A54" s="3878" t="str">
        <f>'General PNGUM'!A59</f>
        <v>Kabiufa Adventist Secondary</v>
      </c>
      <c r="B54" s="3879">
        <f>'Enrolments + Baptisms PNGUM'!AJ59</f>
        <v>259</v>
      </c>
      <c r="C54" s="3873">
        <f>'Enrolments + Baptisms PNGUM'!Y59</f>
        <v>0</v>
      </c>
      <c r="D54" s="3873">
        <f>'Enrolments + Baptisms PNGUM'!U59</f>
        <v>1089</v>
      </c>
      <c r="E54" s="3873">
        <f>'Enrolments + Baptisms PNGUM'!V59</f>
        <v>223</v>
      </c>
      <c r="F54" s="3874">
        <f>D54+E54</f>
        <v>1312</v>
      </c>
      <c r="G54" s="3875">
        <f>'Staff PNGUM'!I59</f>
        <v>35</v>
      </c>
      <c r="H54" s="3875">
        <f>'Staff PNGUM'!J59</f>
        <v>0</v>
      </c>
      <c r="I54" s="3873">
        <f t="shared" si="16"/>
        <v>35</v>
      </c>
      <c r="J54" s="3875">
        <f>'Staff PNGUM'!F59</f>
        <v>16</v>
      </c>
      <c r="K54" s="3876">
        <f t="shared" si="17"/>
        <v>51</v>
      </c>
    </row>
    <row r="55" spans="1:11" s="418" customFormat="1" ht="18" customHeight="1">
      <c r="A55" s="3878" t="str">
        <f>'Enrolments + Baptisms PNGUM'!A61</f>
        <v>Kama Adventist High</v>
      </c>
      <c r="B55" s="3880">
        <f>'Enrolments + Baptisms PNGUM'!AJ61</f>
        <v>0</v>
      </c>
      <c r="C55" s="3873">
        <f>'Enrolments + Baptisms PNGUM'!Y61</f>
        <v>0</v>
      </c>
      <c r="D55" s="3881">
        <f>'Enrolments + Baptisms PNGUM'!U61</f>
        <v>142</v>
      </c>
      <c r="E55" s="3873">
        <f>'Enrolments + Baptisms PNGUM'!V61</f>
        <v>25</v>
      </c>
      <c r="F55" s="3874">
        <f>D55+E55</f>
        <v>167</v>
      </c>
      <c r="G55" s="3875">
        <f>'Staff PNGUM'!I61</f>
        <v>4</v>
      </c>
      <c r="H55" s="3875">
        <f>'Staff PNGUM'!J61</f>
        <v>0</v>
      </c>
      <c r="I55" s="3881">
        <f t="shared" si="16"/>
        <v>4</v>
      </c>
      <c r="J55" s="3875">
        <f>'Staff PNGUM'!F61</f>
        <v>0</v>
      </c>
      <c r="K55" s="3876">
        <f t="shared" si="17"/>
        <v>4</v>
      </c>
    </row>
    <row r="56" spans="1:11" s="418" customFormat="1" ht="18" customHeight="1">
      <c r="A56" s="3878" t="str">
        <f>'General PNGUM'!A47</f>
        <v>Koiari Park Secondary</v>
      </c>
      <c r="B56" s="3879">
        <f>'Enrolments + Baptisms PNGUM'!AJ47</f>
        <v>217</v>
      </c>
      <c r="C56" s="3873">
        <f>'Enrolments + Baptisms PNGUM'!Y47</f>
        <v>0</v>
      </c>
      <c r="D56" s="3873">
        <f>'Enrolments + Baptisms PNGUM'!U47</f>
        <v>511</v>
      </c>
      <c r="E56" s="3873">
        <f>'Enrolments + Baptisms PNGUM'!V47</f>
        <v>650</v>
      </c>
      <c r="F56" s="3874">
        <f>D56+E56</f>
        <v>1161</v>
      </c>
      <c r="G56" s="3875">
        <f>'Staff PNGUM'!I47</f>
        <v>32</v>
      </c>
      <c r="H56" s="3875">
        <f>'Staff PNGUM'!J47</f>
        <v>0</v>
      </c>
      <c r="I56" s="3873">
        <f t="shared" si="16"/>
        <v>32</v>
      </c>
      <c r="J56" s="3875">
        <f>'Staff PNGUM'!F47</f>
        <v>0</v>
      </c>
      <c r="K56" s="3876">
        <f t="shared" si="17"/>
        <v>32</v>
      </c>
    </row>
    <row r="57" spans="1:11" s="418" customFormat="1" ht="18" customHeight="1">
      <c r="A57" s="3878" t="str">
        <f>'General PNGUM'!A96</f>
        <v>Lokobou Adventist High School</v>
      </c>
      <c r="B57" s="3879">
        <f>'Enrolments + Baptisms PNGUM'!AJ96</f>
        <v>93</v>
      </c>
      <c r="C57" s="3873">
        <f>'Enrolments + Baptisms PNGUM'!Y96</f>
        <v>16</v>
      </c>
      <c r="D57" s="3873">
        <f>'Enrolments + Baptisms PNGUM'!U96</f>
        <v>108</v>
      </c>
      <c r="E57" s="3873">
        <f>'Enrolments + Baptisms PNGUM'!V96</f>
        <v>60</v>
      </c>
      <c r="F57" s="3874">
        <f>D57+E57</f>
        <v>168</v>
      </c>
      <c r="G57" s="3875">
        <f>'Staff PNGUM'!I96</f>
        <v>9</v>
      </c>
      <c r="H57" s="3875">
        <f>'Staff PNGUM'!J96</f>
        <v>1</v>
      </c>
      <c r="I57" s="3873">
        <f t="shared" si="16"/>
        <v>10</v>
      </c>
      <c r="J57" s="3875">
        <f>'Staff PNGUM'!F96</f>
        <v>4</v>
      </c>
      <c r="K57" s="3876">
        <f t="shared" si="17"/>
        <v>14</v>
      </c>
    </row>
    <row r="58" spans="1:11" s="418" customFormat="1" ht="18" customHeight="1">
      <c r="A58" s="3878" t="str">
        <f>'Enrolments + Baptisms PNGUM'!A66</f>
        <v>Moruma Adventist High</v>
      </c>
      <c r="B58" s="3879">
        <f>'Enrolments + Baptisms PNGUM'!AJ66</f>
        <v>175</v>
      </c>
      <c r="C58" s="3873">
        <f>'Enrolments + Baptisms PNGUM'!Y66</f>
        <v>0</v>
      </c>
      <c r="D58" s="3873">
        <f>'Enrolments + Baptisms PNGUM'!U66</f>
        <v>217</v>
      </c>
      <c r="E58" s="3873">
        <f>'Enrolments + Baptisms PNGUM'!V66</f>
        <v>161</v>
      </c>
      <c r="F58" s="3874">
        <f>SUM(D58:E58)</f>
        <v>378</v>
      </c>
      <c r="G58" s="3875">
        <f>'Staff PNGUM'!I66</f>
        <v>11</v>
      </c>
      <c r="H58" s="3875">
        <f>'Staff PNGUM'!J66</f>
        <v>2</v>
      </c>
      <c r="I58" s="3873">
        <f t="shared" si="16"/>
        <v>13</v>
      </c>
      <c r="J58" s="3875">
        <f>'Staff PNGUM'!F66</f>
        <v>1</v>
      </c>
      <c r="K58" s="3876">
        <f t="shared" si="17"/>
        <v>14</v>
      </c>
    </row>
    <row r="59" spans="1:11" s="418" customFormat="1" ht="18" customHeight="1">
      <c r="A59" s="3878" t="str">
        <f>'General PNGUM'!A49</f>
        <v>Mt. Diamond Secondary</v>
      </c>
      <c r="B59" s="3880">
        <f>'Enrolments + Baptisms PNGUM'!AJ49</f>
        <v>92</v>
      </c>
      <c r="C59" s="3873">
        <f>'Enrolments + Baptisms PNGUM'!Y49</f>
        <v>0</v>
      </c>
      <c r="D59" s="3881">
        <f>'Enrolments + Baptisms PNGUM'!U49</f>
        <v>461</v>
      </c>
      <c r="E59" s="3873">
        <f>'Enrolments + Baptisms PNGUM'!V49</f>
        <v>163</v>
      </c>
      <c r="F59" s="3874">
        <f>D59+E59</f>
        <v>624</v>
      </c>
      <c r="G59" s="3875">
        <f>'Staff PNGUM'!I49</f>
        <v>25</v>
      </c>
      <c r="H59" s="3875">
        <f>'Staff PNGUM'!J49</f>
        <v>0</v>
      </c>
      <c r="I59" s="3881">
        <f t="shared" si="16"/>
        <v>25</v>
      </c>
      <c r="J59" s="3875">
        <f>'Staff PNGUM'!F49</f>
        <v>0</v>
      </c>
      <c r="K59" s="3876">
        <f t="shared" si="17"/>
        <v>25</v>
      </c>
    </row>
    <row r="60" spans="1:11" s="418" customFormat="1" ht="18" customHeight="1">
      <c r="A60" s="3878" t="str">
        <f>'General PNGUM'!A159</f>
        <v>Nagum Adventist Secondary</v>
      </c>
      <c r="B60" s="3879">
        <f>'Enrolments + Baptisms PNGUM'!AJ159</f>
        <v>196</v>
      </c>
      <c r="C60" s="3873">
        <f>'Enrolments + Baptisms PNGUM'!Y159</f>
        <v>31</v>
      </c>
      <c r="D60" s="3873">
        <f>'Enrolments + Baptisms PNGUM'!U159</f>
        <v>274</v>
      </c>
      <c r="E60" s="3873">
        <f>'Enrolments + Baptisms PNGUM'!V159</f>
        <v>173</v>
      </c>
      <c r="F60" s="3874">
        <f t="shared" ref="F60:F65" si="18">SUM(D60:E60)</f>
        <v>447</v>
      </c>
      <c r="G60" s="3875">
        <f>'Staff PNGUM'!I159</f>
        <v>14</v>
      </c>
      <c r="H60" s="3875">
        <f>'Staff PNGUM'!J159</f>
        <v>4</v>
      </c>
      <c r="I60" s="3873">
        <f t="shared" si="16"/>
        <v>18</v>
      </c>
      <c r="J60" s="3875">
        <f>'Staff PNGUM'!F159</f>
        <v>9</v>
      </c>
      <c r="K60" s="3876">
        <f t="shared" si="17"/>
        <v>27</v>
      </c>
    </row>
    <row r="61" spans="1:11" s="418" customFormat="1" ht="18" customHeight="1">
      <c r="A61" s="3878" t="str">
        <f>'Enrolments + Baptisms PNGUM'!A198</f>
        <v>Paglum Adventist Secondary</v>
      </c>
      <c r="B61" s="3879">
        <f>'Enrolments + Baptisms PNGUM'!AJ198</f>
        <v>335</v>
      </c>
      <c r="C61" s="3873">
        <f>'Enrolments + Baptisms PNGUM'!Y198</f>
        <v>50</v>
      </c>
      <c r="D61" s="3873">
        <f>'Enrolments + Baptisms PNGUM'!U198</f>
        <v>400</v>
      </c>
      <c r="E61" s="3873">
        <f>'Enrolments + Baptisms PNGUM'!V198</f>
        <v>313</v>
      </c>
      <c r="F61" s="3874">
        <f t="shared" si="18"/>
        <v>713</v>
      </c>
      <c r="G61" s="3875">
        <f>'Staff PNGUM'!I195</f>
        <v>34</v>
      </c>
      <c r="H61" s="3875">
        <f>'Staff PNGUM'!J195</f>
        <v>6</v>
      </c>
      <c r="I61" s="3873">
        <f t="shared" si="16"/>
        <v>40</v>
      </c>
      <c r="J61" s="3875">
        <f>'Staff PNGUM'!F195</f>
        <v>0</v>
      </c>
      <c r="K61" s="3876">
        <f t="shared" si="17"/>
        <v>40</v>
      </c>
    </row>
    <row r="62" spans="1:11" s="418" customFormat="1" ht="18" customHeight="1">
      <c r="A62" s="3878" t="str">
        <f>'Enrolments + Baptisms PNGUM'!A202</f>
        <v>Pokamil Adventist High School</v>
      </c>
      <c r="B62" s="3879">
        <f>'Enrolments + Baptisms PNGUM'!AJ202</f>
        <v>203</v>
      </c>
      <c r="C62" s="3873">
        <f>'Enrolments + Baptisms PNGUM'!Y202</f>
        <v>29</v>
      </c>
      <c r="D62" s="3873">
        <f>'Enrolments + Baptisms PNGUM'!U202</f>
        <v>100</v>
      </c>
      <c r="E62" s="3873">
        <f>'Enrolments + Baptisms PNGUM'!V202</f>
        <v>320</v>
      </c>
      <c r="F62" s="3874">
        <f t="shared" si="18"/>
        <v>420</v>
      </c>
      <c r="G62" s="3875">
        <f>'Staff PNGUM'!I199</f>
        <v>4</v>
      </c>
      <c r="H62" s="3875">
        <f>'Staff PNGUM'!J199</f>
        <v>6</v>
      </c>
      <c r="I62" s="3873">
        <f t="shared" si="16"/>
        <v>10</v>
      </c>
      <c r="J62" s="3875">
        <f>'Staff PNGUM'!F199</f>
        <v>0</v>
      </c>
      <c r="K62" s="3876">
        <f t="shared" si="17"/>
        <v>10</v>
      </c>
    </row>
    <row r="63" spans="1:11" s="418" customFormat="1" ht="18" customHeight="1">
      <c r="A63" s="3878" t="str">
        <f>'General PNGUM'!A79</f>
        <v>Ragiampun High School</v>
      </c>
      <c r="B63" s="3879">
        <f>'Enrolments + Baptisms PNGUM'!AJ79</f>
        <v>0</v>
      </c>
      <c r="C63" s="3873">
        <f>'Enrolments + Baptisms PNGUM'!Y79</f>
        <v>0</v>
      </c>
      <c r="D63" s="3873">
        <f>'Enrolments + Baptisms PNGUM'!U79</f>
        <v>157</v>
      </c>
      <c r="E63" s="3873">
        <f>'Enrolments + Baptisms PNGUM'!V79</f>
        <v>151</v>
      </c>
      <c r="F63" s="3874">
        <f t="shared" si="18"/>
        <v>308</v>
      </c>
      <c r="G63" s="3875">
        <f>'Staff PNGUM'!I79</f>
        <v>8</v>
      </c>
      <c r="H63" s="3875">
        <f>'Staff PNGUM'!J79</f>
        <v>0</v>
      </c>
      <c r="I63" s="3873">
        <f t="shared" si="16"/>
        <v>8</v>
      </c>
      <c r="J63" s="3875">
        <f>'Staff PNGUM'!F79</f>
        <v>4</v>
      </c>
      <c r="K63" s="3876">
        <f t="shared" si="17"/>
        <v>12</v>
      </c>
    </row>
    <row r="64" spans="1:11" s="418" customFormat="1" ht="18" customHeight="1">
      <c r="A64" s="3878" t="str">
        <f>'Enrolments + Baptisms PNGUM'!A203</f>
        <v>Rakamanda Adventist High school</v>
      </c>
      <c r="B64" s="3879">
        <f>'Enrolments + Baptisms PNGUM'!AJ203</f>
        <v>0</v>
      </c>
      <c r="C64" s="3873">
        <f>'Enrolments + Baptisms PNGUM'!Y203</f>
        <v>10</v>
      </c>
      <c r="D64" s="3873">
        <f>'Enrolments + Baptisms PNGUM'!U203</f>
        <v>120</v>
      </c>
      <c r="E64" s="3873">
        <f>'Enrolments + Baptisms PNGUM'!V203</f>
        <v>80</v>
      </c>
      <c r="F64" s="3874">
        <f t="shared" si="18"/>
        <v>200</v>
      </c>
      <c r="G64" s="3875">
        <f>'Staff PNGUM'!I200</f>
        <v>3</v>
      </c>
      <c r="H64" s="3875">
        <f>'Staff PNGUM'!J200</f>
        <v>15</v>
      </c>
      <c r="I64" s="3873">
        <f t="shared" si="16"/>
        <v>18</v>
      </c>
      <c r="J64" s="3875">
        <f>'Staff PNGUM'!F200</f>
        <v>0</v>
      </c>
      <c r="K64" s="3876">
        <f t="shared" si="17"/>
        <v>18</v>
      </c>
    </row>
    <row r="65" spans="1:11" s="418" customFormat="1" ht="18" customHeight="1" thickBot="1">
      <c r="A65" s="3878" t="str">
        <f>'Enrolments + Baptisms PNGUM'!A209</f>
        <v xml:space="preserve">Upper Nebilyer Adventist secondary </v>
      </c>
      <c r="B65" s="3879">
        <f>'Enrolments + Baptisms PNGUM'!AJ209</f>
        <v>195</v>
      </c>
      <c r="C65" s="3873">
        <f>'Enrolments + Baptisms PNGUM'!Y209</f>
        <v>40</v>
      </c>
      <c r="D65" s="3873">
        <f>'Enrolments + Baptisms PNGUM'!U209</f>
        <v>220</v>
      </c>
      <c r="E65" s="3873">
        <f>'Enrolments + Baptisms PNGUM'!V209</f>
        <v>184</v>
      </c>
      <c r="F65" s="3874">
        <f t="shared" si="18"/>
        <v>404</v>
      </c>
      <c r="G65" s="3875">
        <f>'Staff PNGUM'!I206</f>
        <v>3</v>
      </c>
      <c r="H65" s="3875">
        <f>'Staff PNGUM'!J206</f>
        <v>27</v>
      </c>
      <c r="I65" s="3873">
        <f t="shared" si="16"/>
        <v>30</v>
      </c>
      <c r="J65" s="3875">
        <f>'Staff PNGUM'!F206</f>
        <v>0</v>
      </c>
      <c r="K65" s="3876">
        <f t="shared" si="17"/>
        <v>30</v>
      </c>
    </row>
    <row r="66" spans="1:11" s="419" customFormat="1" ht="18" customHeight="1" thickTop="1" thickBot="1">
      <c r="A66" s="871"/>
      <c r="B66" s="699">
        <f t="shared" ref="B66:K66" si="19">SUM(B51:B65)</f>
        <v>1971</v>
      </c>
      <c r="C66" s="700">
        <f t="shared" si="19"/>
        <v>236</v>
      </c>
      <c r="D66" s="700">
        <f t="shared" si="19"/>
        <v>4111</v>
      </c>
      <c r="E66" s="700">
        <f t="shared" si="19"/>
        <v>2781</v>
      </c>
      <c r="F66" s="873">
        <f t="shared" si="19"/>
        <v>6892</v>
      </c>
      <c r="G66" s="872">
        <f t="shared" si="19"/>
        <v>202</v>
      </c>
      <c r="H66" s="700">
        <f t="shared" si="19"/>
        <v>68</v>
      </c>
      <c r="I66" s="700">
        <f t="shared" si="19"/>
        <v>270</v>
      </c>
      <c r="J66" s="700">
        <f t="shared" si="19"/>
        <v>39</v>
      </c>
      <c r="K66" s="701">
        <f t="shared" si="19"/>
        <v>309</v>
      </c>
    </row>
    <row r="67" spans="1:11" s="145" customFormat="1" ht="18" customHeight="1" thickTop="1" thickBot="1">
      <c r="A67" s="1296" t="s">
        <v>898</v>
      </c>
      <c r="B67" s="702"/>
      <c r="C67" s="703"/>
      <c r="D67" s="703"/>
      <c r="E67" s="703"/>
      <c r="F67" s="703"/>
      <c r="G67" s="704"/>
      <c r="H67" s="704"/>
      <c r="I67" s="703"/>
      <c r="J67" s="704"/>
      <c r="K67" s="1306"/>
    </row>
    <row r="68" spans="1:11" s="145" customFormat="1" ht="18" customHeight="1" thickBot="1">
      <c r="A68" s="1296" t="s">
        <v>514</v>
      </c>
      <c r="B68" s="1302"/>
      <c r="C68" s="1303"/>
      <c r="D68" s="1303"/>
      <c r="E68" s="1303"/>
      <c r="F68" s="1303"/>
      <c r="G68" s="1304"/>
      <c r="H68" s="1304"/>
      <c r="I68" s="1303"/>
      <c r="J68" s="1304"/>
      <c r="K68" s="1305"/>
    </row>
    <row r="69" spans="1:11" s="201" customFormat="1" ht="18" customHeight="1" thickBot="1">
      <c r="A69" s="3882" t="str">
        <f>'Enrolments + Baptisms TPUM'!B11</f>
        <v xml:space="preserve">Lakina </v>
      </c>
      <c r="B69" s="3883">
        <f>'Enrolments + Baptisms TPUM'!AK11</f>
        <v>16</v>
      </c>
      <c r="C69" s="3884">
        <f>'Enrolments + Baptisms TPUM'!Y11</f>
        <v>0</v>
      </c>
      <c r="D69" s="3884">
        <f>'Enrolments + Baptisms TPUM'!U11</f>
        <v>31</v>
      </c>
      <c r="E69" s="3884">
        <f>'Enrolments + Baptisms TPUM'!V11</f>
        <v>16</v>
      </c>
      <c r="F69" s="2312">
        <f>SUM(D69:E69)</f>
        <v>47</v>
      </c>
      <c r="G69" s="1307">
        <f>'Staff TPUM'!I11</f>
        <v>4</v>
      </c>
      <c r="H69" s="3884">
        <f>'Staff TPUM'!J11</f>
        <v>2</v>
      </c>
      <c r="I69" s="3884">
        <f>SUM(G69:H69)</f>
        <v>6</v>
      </c>
      <c r="J69" s="3884">
        <f>'Staff TPUM'!F11</f>
        <v>0</v>
      </c>
      <c r="K69" s="3885">
        <f>SUM(I69:J69)</f>
        <v>6</v>
      </c>
    </row>
    <row r="70" spans="1:11" s="145" customFormat="1" ht="18" customHeight="1" thickBot="1">
      <c r="A70" s="1296" t="s">
        <v>517</v>
      </c>
      <c r="B70" s="1302"/>
      <c r="C70" s="1303"/>
      <c r="D70" s="1303"/>
      <c r="E70" s="1303"/>
      <c r="F70" s="1303"/>
      <c r="G70" s="1304"/>
      <c r="H70" s="1304"/>
      <c r="I70" s="1303"/>
      <c r="J70" s="1304"/>
      <c r="K70" s="1305"/>
    </row>
    <row r="71" spans="1:11" s="201" customFormat="1" ht="18" customHeight="1">
      <c r="A71" s="3882" t="str">
        <f>'Enrolments + Baptisms TPUM'!B21</f>
        <v>Navesau</v>
      </c>
      <c r="B71" s="3883">
        <f>'Enrolments + Baptisms TPUM'!AK21</f>
        <v>30</v>
      </c>
      <c r="C71" s="3884">
        <f>'Enrolments + Baptisms TPUM'!Y21</f>
        <v>0</v>
      </c>
      <c r="D71" s="3884">
        <f>'Enrolments + Baptisms TPUM'!U21</f>
        <v>120</v>
      </c>
      <c r="E71" s="3884">
        <f>'Enrolments + Baptisms TPUM'!V21</f>
        <v>14</v>
      </c>
      <c r="F71" s="2312">
        <f>SUM(D71:E71)</f>
        <v>134</v>
      </c>
      <c r="G71" s="1307">
        <f>'Staff TPUM'!I20</f>
        <v>19</v>
      </c>
      <c r="H71" s="3884">
        <f>'Staff TPUM'!J20</f>
        <v>0</v>
      </c>
      <c r="I71" s="3884">
        <f>SUM(G71:H71)</f>
        <v>19</v>
      </c>
      <c r="J71" s="3884">
        <f>'Staff TPUM'!F20</f>
        <v>6</v>
      </c>
      <c r="K71" s="3885">
        <f>SUM(I71:J71)</f>
        <v>25</v>
      </c>
    </row>
    <row r="72" spans="1:11" s="201" customFormat="1" ht="18" customHeight="1" thickBot="1">
      <c r="A72" s="3882" t="str">
        <f>'Enrolments + Baptisms TPUM'!B23</f>
        <v>Suva Adventist College</v>
      </c>
      <c r="B72" s="3883">
        <f>'Enrolments + Baptisms TPUM'!AK23</f>
        <v>37</v>
      </c>
      <c r="C72" s="3884">
        <f>'Enrolments + Baptisms TPUM'!Y23</f>
        <v>0</v>
      </c>
      <c r="D72" s="3884">
        <f>'Enrolments + Baptisms TPUM'!U23</f>
        <v>194</v>
      </c>
      <c r="E72" s="3884">
        <f>'Enrolments + Baptisms TPUM'!V23</f>
        <v>61</v>
      </c>
      <c r="F72" s="2312">
        <f>SUM(D72:E72)</f>
        <v>255</v>
      </c>
      <c r="G72" s="1307">
        <f>'Staff TPUM'!I22</f>
        <v>13</v>
      </c>
      <c r="H72" s="3884">
        <f>'Staff TPUM'!J22</f>
        <v>13</v>
      </c>
      <c r="I72" s="3884">
        <f>SUM(G72:H72)</f>
        <v>26</v>
      </c>
      <c r="J72" s="3884">
        <f>'Staff TPUM'!F22</f>
        <v>1</v>
      </c>
      <c r="K72" s="3885">
        <f>SUM(I72:J72)</f>
        <v>27</v>
      </c>
    </row>
    <row r="73" spans="1:11" s="145" customFormat="1" ht="18" customHeight="1" thickBot="1">
      <c r="A73" s="1296" t="s">
        <v>544</v>
      </c>
      <c r="B73" s="1302"/>
      <c r="C73" s="1303"/>
      <c r="D73" s="1303"/>
      <c r="E73" s="1303"/>
      <c r="F73" s="1303"/>
      <c r="G73" s="1304"/>
      <c r="H73" s="1304"/>
      <c r="I73" s="1303"/>
      <c r="J73" s="1304"/>
      <c r="K73" s="1305"/>
    </row>
    <row r="74" spans="1:11" s="201" customFormat="1" ht="18" customHeight="1" thickBot="1">
      <c r="A74" s="3882" t="str">
        <f>'Enrolments + Baptisms TPUM'!B30</f>
        <v>Kauma Adventist High School</v>
      </c>
      <c r="B74" s="3883">
        <f>'Enrolments + Baptisms TPUM'!AK30</f>
        <v>39</v>
      </c>
      <c r="C74" s="3884">
        <f>'Enrolments + Baptisms TPUM'!Y30</f>
        <v>80</v>
      </c>
      <c r="D74" s="3884">
        <f>'Enrolments + Baptisms TPUM'!U30</f>
        <v>124</v>
      </c>
      <c r="E74" s="3884">
        <f>'Enrolments + Baptisms TPUM'!V30</f>
        <v>221</v>
      </c>
      <c r="F74" s="2312">
        <f>SUM(D74:E74)</f>
        <v>345</v>
      </c>
      <c r="G74" s="1307">
        <f>'Staff TPUM'!I29</f>
        <v>21</v>
      </c>
      <c r="H74" s="3884">
        <f>'Staff TPUM'!J29</f>
        <v>3</v>
      </c>
      <c r="I74" s="3884">
        <f>SUM(G74:H74)</f>
        <v>24</v>
      </c>
      <c r="J74" s="3884">
        <f>'Staff TPUM'!F29</f>
        <v>10</v>
      </c>
      <c r="K74" s="3885">
        <f>SUM(I74:J74)</f>
        <v>34</v>
      </c>
    </row>
    <row r="75" spans="1:11" s="201" customFormat="1" ht="18" customHeight="1" thickBot="1">
      <c r="A75" s="1296" t="s">
        <v>554</v>
      </c>
      <c r="B75" s="1302"/>
      <c r="C75" s="1303"/>
      <c r="D75" s="1303"/>
      <c r="E75" s="1303"/>
      <c r="F75" s="1303"/>
      <c r="G75" s="1304"/>
      <c r="H75" s="1304"/>
      <c r="I75" s="1303"/>
      <c r="J75" s="1304"/>
      <c r="K75" s="1305"/>
    </row>
    <row r="76" spans="1:11" s="201" customFormat="1" ht="18" customHeight="1" thickBot="1">
      <c r="A76" s="3878" t="str">
        <f>'Enrolments + Baptisms TPUM'!B38</f>
        <v>Samoa Adventist  (College)</v>
      </c>
      <c r="B76" s="3883">
        <f>'Enrolments + Baptisms TPUM'!AK38</f>
        <v>26</v>
      </c>
      <c r="C76" s="3884">
        <f>'Enrolments + Baptisms TPUM'!Y38</f>
        <v>11</v>
      </c>
      <c r="D76" s="3884">
        <f>'Enrolments + Baptisms TPUM'!U38</f>
        <v>83</v>
      </c>
      <c r="E76" s="3884">
        <f>'Enrolments + Baptisms TPUM'!V38</f>
        <v>74</v>
      </c>
      <c r="F76" s="2312">
        <f>SUM(D76:E76)</f>
        <v>157</v>
      </c>
      <c r="G76" s="1307">
        <f>'Staff TPUM'!I37</f>
        <v>12</v>
      </c>
      <c r="H76" s="3884">
        <f>'Staff TPUM'!J37</f>
        <v>0</v>
      </c>
      <c r="I76" s="3884">
        <f>SUM(G76:H76)</f>
        <v>12</v>
      </c>
      <c r="J76" s="3884">
        <f>'Staff TPUM'!F37</f>
        <v>4</v>
      </c>
      <c r="K76" s="3885">
        <f>SUM(I76:J76)</f>
        <v>16</v>
      </c>
    </row>
    <row r="77" spans="1:11" s="201" customFormat="1" ht="18" customHeight="1" thickBot="1">
      <c r="A77" s="1296" t="s">
        <v>990</v>
      </c>
      <c r="B77" s="1302"/>
      <c r="C77" s="1303"/>
      <c r="D77" s="1303"/>
      <c r="E77" s="1303"/>
      <c r="F77" s="1303"/>
      <c r="G77" s="1304"/>
      <c r="H77" s="1304"/>
      <c r="I77" s="1303"/>
      <c r="J77" s="1304"/>
      <c r="K77" s="1305"/>
    </row>
    <row r="78" spans="1:11" s="201" customFormat="1" ht="18" customHeight="1" thickBot="1">
      <c r="A78" s="3886" t="s">
        <v>991</v>
      </c>
      <c r="B78" s="1308">
        <f>'Enrolments + Baptisms TPUM'!AK47</f>
        <v>35</v>
      </c>
      <c r="C78" s="1309">
        <f>'Enrolments + Baptisms TPUM'!Y47</f>
        <v>0</v>
      </c>
      <c r="D78" s="1309">
        <f>'Enrolments + Baptisms TPUM'!U47</f>
        <v>45</v>
      </c>
      <c r="E78" s="1309">
        <f>'Enrolments + Baptisms TPUM'!V47</f>
        <v>72</v>
      </c>
      <c r="F78" s="1310">
        <f>SUM(D78:E78)</f>
        <v>117</v>
      </c>
      <c r="G78" s="3875">
        <f>'Staff TPUM'!I46</f>
        <v>5</v>
      </c>
      <c r="H78" s="3873">
        <f>'Staff TPUM'!J46</f>
        <v>0</v>
      </c>
      <c r="I78" s="3873">
        <f>SUM(G78:H78)</f>
        <v>5</v>
      </c>
      <c r="J78" s="3873">
        <f>'Staff TPUM'!F46</f>
        <v>0</v>
      </c>
      <c r="K78" s="3876">
        <f>SUM(I78:J78)</f>
        <v>5</v>
      </c>
    </row>
    <row r="79" spans="1:11" s="201" customFormat="1" ht="18" customHeight="1">
      <c r="A79" s="3886" t="str">
        <f>'Enrolments + Baptisms TPUM'!B52</f>
        <v>Beka Beka Adventist Community High School</v>
      </c>
      <c r="B79" s="1308">
        <f>'Enrolments + Baptisms TPUM'!AK52</f>
        <v>38</v>
      </c>
      <c r="C79" s="1309">
        <f>'Enrolments + Baptisms TPUM'!Y52</f>
        <v>0</v>
      </c>
      <c r="D79" s="1309">
        <f>'Enrolments + Baptisms TPUM'!U52</f>
        <v>360</v>
      </c>
      <c r="E79" s="1309">
        <f>'Enrolments + Baptisms TPUM'!V52</f>
        <v>11</v>
      </c>
      <c r="F79" s="1310">
        <f>SUM(D79:E79)</f>
        <v>371</v>
      </c>
      <c r="G79" s="3875">
        <f>'Staff TPUM'!I51</f>
        <v>18</v>
      </c>
      <c r="H79" s="3873">
        <f>'Staff TPUM'!J51</f>
        <v>0</v>
      </c>
      <c r="I79" s="3873">
        <f>SUM(G79:H79)</f>
        <v>18</v>
      </c>
      <c r="J79" s="3873">
        <f>'Staff TPUM'!F51</f>
        <v>0</v>
      </c>
      <c r="K79" s="3876">
        <f>SUM(I79:J79)</f>
        <v>18</v>
      </c>
    </row>
    <row r="80" spans="1:11" s="201" customFormat="1" ht="18" customHeight="1">
      <c r="A80" s="3886" t="str">
        <f>'Enrolments + Baptisms TPUM'!B53</f>
        <v>Betikama Adventist College</v>
      </c>
      <c r="B80" s="3879">
        <f>'Enrolments + Baptisms TPUM'!AK53</f>
        <v>38</v>
      </c>
      <c r="C80" s="3873">
        <f>'Enrolments + Baptisms TPUM'!Y53</f>
        <v>0</v>
      </c>
      <c r="D80" s="3873">
        <f>'Enrolments + Baptisms TPUM'!U53</f>
        <v>449</v>
      </c>
      <c r="E80" s="3873">
        <f>'Enrolments + Baptisms TPUM'!V53</f>
        <v>63</v>
      </c>
      <c r="F80" s="3874">
        <f t="shared" ref="F80:F90" si="20">SUM(D80:E80)</f>
        <v>512</v>
      </c>
      <c r="G80" s="3875">
        <f>'Staff TPUM'!I52</f>
        <v>29</v>
      </c>
      <c r="H80" s="3873">
        <f>'Staff TPUM'!J52</f>
        <v>0</v>
      </c>
      <c r="I80" s="3873">
        <f t="shared" ref="I80:I90" si="21">SUM(G80:H80)</f>
        <v>29</v>
      </c>
      <c r="J80" s="3873">
        <f>'Staff TPUM'!F52</f>
        <v>12</v>
      </c>
      <c r="K80" s="3876">
        <f t="shared" ref="K80:K90" si="22">SUM(I80:J80)</f>
        <v>41</v>
      </c>
    </row>
    <row r="81" spans="1:11" s="312" customFormat="1" ht="18" customHeight="1">
      <c r="A81" s="3886" t="str">
        <f>'Enrolments + Baptisms TPUM'!B59</f>
        <v>Burns Creek Adventist Community High School</v>
      </c>
      <c r="B81" s="3879">
        <f>'Enrolments + Baptisms TPUM'!AK59</f>
        <v>83</v>
      </c>
      <c r="C81" s="3873">
        <f>'Enrolments + Baptisms TPUM'!Y59</f>
        <v>0</v>
      </c>
      <c r="D81" s="3873">
        <f>'Enrolments + Baptisms TPUM'!U59</f>
        <v>401</v>
      </c>
      <c r="E81" s="3873">
        <f>'Enrolments + Baptisms TPUM'!V59</f>
        <v>145</v>
      </c>
      <c r="F81" s="3874">
        <f t="shared" ref="F81" si="23">SUM(D81:E81)</f>
        <v>546</v>
      </c>
      <c r="G81" s="3875">
        <f>'Staff TPUM'!I58</f>
        <v>26</v>
      </c>
      <c r="H81" s="3873">
        <f>'Staff TPUM'!J58</f>
        <v>0</v>
      </c>
      <c r="I81" s="3873">
        <f t="shared" ref="I81" si="24">SUM(G81:H81)</f>
        <v>26</v>
      </c>
      <c r="J81" s="3873">
        <f>'Staff TPUM'!F58</f>
        <v>0</v>
      </c>
      <c r="K81" s="3876">
        <f t="shared" ref="K81" si="25">SUM(I81:J81)</f>
        <v>26</v>
      </c>
    </row>
    <row r="82" spans="1:11" s="312" customFormat="1" ht="18" customHeight="1">
      <c r="A82" s="3886" t="str">
        <f>'Enrolments + Baptisms TPUM'!B60</f>
        <v>Buruku Adventist Community High School</v>
      </c>
      <c r="B82" s="3879">
        <f>'Enrolments + Baptisms TPUM'!AK60</f>
        <v>22</v>
      </c>
      <c r="C82" s="3873">
        <f>'Enrolments + Baptisms TPUM'!Y60</f>
        <v>0</v>
      </c>
      <c r="D82" s="3873">
        <f>'Enrolments + Baptisms TPUM'!U60</f>
        <v>140</v>
      </c>
      <c r="E82" s="3873">
        <f>'Enrolments + Baptisms TPUM'!V60</f>
        <v>2</v>
      </c>
      <c r="F82" s="3874">
        <f t="shared" ref="F82" si="26">SUM(D82:E82)</f>
        <v>142</v>
      </c>
      <c r="G82" s="3875">
        <f>'Staff TPUM'!I59</f>
        <v>11</v>
      </c>
      <c r="H82" s="3873">
        <f>'Staff TPUM'!J59</f>
        <v>0</v>
      </c>
      <c r="I82" s="3873">
        <f t="shared" ref="I82" si="27">SUM(G82:H82)</f>
        <v>11</v>
      </c>
      <c r="J82" s="3873">
        <f>'Staff TPUM'!F59</f>
        <v>0</v>
      </c>
      <c r="K82" s="3876">
        <f t="shared" ref="K82" si="28">SUM(I82:J82)</f>
        <v>11</v>
      </c>
    </row>
    <row r="83" spans="1:11" s="312" customFormat="1" ht="18" customHeight="1">
      <c r="A83" s="3886" t="str">
        <f>'Enrolments + Baptisms TPUM'!B62</f>
        <v>Ghobua Adventist Community High School</v>
      </c>
      <c r="B83" s="3879">
        <f>'Enrolments + Baptisms TPUM'!AA62</f>
        <v>15</v>
      </c>
      <c r="C83" s="3873">
        <f>'Enrolments + Baptisms TPUM'!Y62</f>
        <v>15</v>
      </c>
      <c r="D83" s="3873">
        <f>'Enrolments + Baptisms TPUM'!U62</f>
        <v>41</v>
      </c>
      <c r="E83" s="3873">
        <f>'Enrolments + Baptisms TPUM'!V62</f>
        <v>6</v>
      </c>
      <c r="F83" s="3874">
        <f t="shared" ref="F83" si="29">SUM(D83:E83)</f>
        <v>47</v>
      </c>
      <c r="G83" s="3875">
        <f>'Staff TPUM'!I61</f>
        <v>5</v>
      </c>
      <c r="H83" s="3873">
        <f>'Staff TPUM'!J66</f>
        <v>0</v>
      </c>
      <c r="I83" s="3873">
        <f t="shared" ref="I83" si="30">SUM(G83:H83)</f>
        <v>5</v>
      </c>
      <c r="J83" s="3873">
        <f>'Staff TPUM'!F66</f>
        <v>0</v>
      </c>
      <c r="K83" s="3876">
        <f t="shared" ref="K83" si="31">SUM(I83:J83)</f>
        <v>5</v>
      </c>
    </row>
    <row r="84" spans="1:11" s="312" customFormat="1" ht="18" customHeight="1">
      <c r="A84" s="3886" t="str">
        <f>'Enrolments + Baptisms TPUM'!B63</f>
        <v>Gwaunasu Adventist Community High School</v>
      </c>
      <c r="B84" s="3879">
        <f>'Enrolments + Baptisms TPUM'!AK63</f>
        <v>14</v>
      </c>
      <c r="C84" s="3873">
        <f>'Enrolments + Baptisms TPUM'!Y63</f>
        <v>0</v>
      </c>
      <c r="D84" s="3873">
        <f>'Enrolments + Baptisms TPUM'!U63</f>
        <v>78</v>
      </c>
      <c r="E84" s="3873">
        <f>'Enrolments + Baptisms TPUM'!V63</f>
        <v>40</v>
      </c>
      <c r="F84" s="3874">
        <f t="shared" ref="F84" si="32">SUM(D84:E84)</f>
        <v>118</v>
      </c>
      <c r="G84" s="3875">
        <f>'Staff TPUM'!I62</f>
        <v>10</v>
      </c>
      <c r="H84" s="3873">
        <f>'Staff TPUM'!J62</f>
        <v>0</v>
      </c>
      <c r="I84" s="3873">
        <f t="shared" ref="I84" si="33">SUM(G84:H84)</f>
        <v>10</v>
      </c>
      <c r="J84" s="3873">
        <f>'Staff TPUM'!F62</f>
        <v>0</v>
      </c>
      <c r="K84" s="3876">
        <f t="shared" ref="K84" si="34">SUM(I84:J84)</f>
        <v>10</v>
      </c>
    </row>
    <row r="85" spans="1:11" s="312" customFormat="1" ht="18" customHeight="1">
      <c r="A85" s="3886" t="s">
        <v>992</v>
      </c>
      <c r="B85" s="3879">
        <f>'Enrolments + Baptisms TPUM'!AK67</f>
        <v>25</v>
      </c>
      <c r="C85" s="3873">
        <f>'Enrolments + Baptisms TPUM'!Y67</f>
        <v>7</v>
      </c>
      <c r="D85" s="3873">
        <f>'Enrolments + Baptisms TPUM'!U67</f>
        <v>25</v>
      </c>
      <c r="E85" s="3873">
        <f>'Enrolments + Baptisms TPUM'!V67</f>
        <v>71</v>
      </c>
      <c r="F85" s="3874">
        <f t="shared" ref="F85" si="35">SUM(D85:E85)</f>
        <v>96</v>
      </c>
      <c r="G85" s="3875">
        <f>'Staff TPUM'!I66</f>
        <v>5</v>
      </c>
      <c r="H85" s="3873">
        <f>'Staff TPUM'!J63</f>
        <v>0</v>
      </c>
      <c r="I85" s="3873">
        <f t="shared" ref="I85" si="36">SUM(G85:H85)</f>
        <v>5</v>
      </c>
      <c r="J85" s="3873">
        <f>'Staff TPUM'!F63</f>
        <v>0</v>
      </c>
      <c r="K85" s="3876">
        <f t="shared" ref="K85" si="37">SUM(I85:J85)</f>
        <v>5</v>
      </c>
    </row>
    <row r="86" spans="1:11" s="312" customFormat="1" ht="18" customHeight="1">
      <c r="A86" s="3886" t="s">
        <v>993</v>
      </c>
      <c r="B86" s="3879">
        <f>'Enrolments + Baptisms TPUM'!AK68</f>
        <v>20</v>
      </c>
      <c r="C86" s="3873">
        <f>'Enrolments + Baptisms TPUM'!Y68</f>
        <v>0</v>
      </c>
      <c r="D86" s="3873">
        <f>'Enrolments + Baptisms TPUM'!U68</f>
        <v>48</v>
      </c>
      <c r="E86" s="3873">
        <f>'Enrolments + Baptisms TPUM'!V68</f>
        <v>18</v>
      </c>
      <c r="F86" s="3874">
        <f t="shared" ref="F86" si="38">SUM(D86:E86)</f>
        <v>66</v>
      </c>
      <c r="G86" s="3875">
        <f>'Staff TPUM'!I67</f>
        <v>5</v>
      </c>
      <c r="H86" s="3873">
        <f>'Staff TPUM'!J64</f>
        <v>0</v>
      </c>
      <c r="I86" s="3873">
        <f t="shared" ref="I86" si="39">SUM(G86:H86)</f>
        <v>5</v>
      </c>
      <c r="J86" s="3873">
        <f>'Staff TPUM'!F64</f>
        <v>0</v>
      </c>
      <c r="K86" s="3876">
        <f t="shared" ref="K86" si="40">SUM(I86:J86)</f>
        <v>5</v>
      </c>
    </row>
    <row r="87" spans="1:11" s="312" customFormat="1" ht="18" customHeight="1">
      <c r="A87" s="3886" t="str">
        <f>'Enrolments + Baptisms TPUM'!B74</f>
        <v>Jones Adventist College</v>
      </c>
      <c r="B87" s="3879">
        <f>'Enrolments + Baptisms TPUM'!AK74</f>
        <v>66</v>
      </c>
      <c r="C87" s="3873">
        <f>'Enrolments + Baptisms TPUM'!Y74</f>
        <v>0</v>
      </c>
      <c r="D87" s="3873">
        <f>'Enrolments + Baptisms TPUM'!U74</f>
        <v>360</v>
      </c>
      <c r="E87" s="3873">
        <f>'Enrolments + Baptisms TPUM'!V74</f>
        <v>25</v>
      </c>
      <c r="F87" s="3874">
        <f t="shared" ref="F87:F88" si="41">SUM(D87:E87)</f>
        <v>385</v>
      </c>
      <c r="G87" s="3875">
        <f>'Staff TPUM'!I73</f>
        <v>22</v>
      </c>
      <c r="H87" s="3873">
        <f>'Staff TPUM'!J73</f>
        <v>0</v>
      </c>
      <c r="I87" s="3873">
        <f t="shared" ref="I87:I88" si="42">SUM(G87:H87)</f>
        <v>22</v>
      </c>
      <c r="J87" s="3873">
        <f>'Staff TPUM'!F73</f>
        <v>3</v>
      </c>
      <c r="K87" s="3876">
        <f t="shared" ref="K87:K88" si="43">SUM(I87:J87)</f>
        <v>25</v>
      </c>
    </row>
    <row r="88" spans="1:11" s="312" customFormat="1" ht="18" customHeight="1">
      <c r="A88" s="3886" t="str">
        <f>'Enrolments + Baptisms TPUM'!B78</f>
        <v>Kokete Adventist Primary School (2 Ext Jugha, Tandove)</v>
      </c>
      <c r="B88" s="3879">
        <f>'Enrolments + Baptisms TPUM'!AK78</f>
        <v>0</v>
      </c>
      <c r="C88" s="3873">
        <f>'Enrolments + Baptisms TPUM'!Y78</f>
        <v>0</v>
      </c>
      <c r="D88" s="3873">
        <f>'Enrolments + Baptisms TPUM'!U78</f>
        <v>0</v>
      </c>
      <c r="E88" s="3873">
        <f>'Enrolments + Baptisms TPUM'!V78</f>
        <v>0</v>
      </c>
      <c r="F88" s="3874">
        <f t="shared" si="41"/>
        <v>0</v>
      </c>
      <c r="G88" s="3875">
        <f>'Staff TPUM'!I77</f>
        <v>0</v>
      </c>
      <c r="H88" s="3873">
        <f>'Staff TPUM'!J77</f>
        <v>0</v>
      </c>
      <c r="I88" s="3873">
        <f t="shared" si="42"/>
        <v>0</v>
      </c>
      <c r="J88" s="3873">
        <f>'Staff TPUM'!F77</f>
        <v>0</v>
      </c>
      <c r="K88" s="3876">
        <f t="shared" si="43"/>
        <v>0</v>
      </c>
    </row>
    <row r="89" spans="1:11" s="312" customFormat="1" ht="18" customHeight="1">
      <c r="A89" s="3886" t="str">
        <f>'Enrolments + Baptisms TPUM'!B79</f>
        <v>Kopiu Adventist Community High School</v>
      </c>
      <c r="B89" s="3879">
        <f>'Enrolments + Baptisms TPUM'!AK79</f>
        <v>15</v>
      </c>
      <c r="C89" s="3873">
        <f>'Enrolments + Baptisms TPUM'!Y79</f>
        <v>0</v>
      </c>
      <c r="D89" s="3873">
        <f>'Enrolments + Baptisms TPUM'!U79</f>
        <v>86</v>
      </c>
      <c r="E89" s="3873">
        <f>'Enrolments + Baptisms TPUM'!V79</f>
        <v>12</v>
      </c>
      <c r="F89" s="3874">
        <f t="shared" ref="F89" si="44">SUM(D89:E89)</f>
        <v>98</v>
      </c>
      <c r="G89" s="3875">
        <f>'Staff TPUM'!I78</f>
        <v>11</v>
      </c>
      <c r="H89" s="3873">
        <f>'Staff TPUM'!J78</f>
        <v>0</v>
      </c>
      <c r="I89" s="3873">
        <f t="shared" ref="I89" si="45">SUM(G89:H89)</f>
        <v>11</v>
      </c>
      <c r="J89" s="3873">
        <f>'Staff TPUM'!F78</f>
        <v>0</v>
      </c>
      <c r="K89" s="3876">
        <f t="shared" ref="K89" si="46">SUM(I89:J89)</f>
        <v>11</v>
      </c>
    </row>
    <row r="90" spans="1:11" s="201" customFormat="1" ht="18" customHeight="1">
      <c r="A90" s="3886" t="str">
        <f>'Enrolments + Baptisms TPUM'!B80</f>
        <v>Kukele Adventist Community High School</v>
      </c>
      <c r="B90" s="3879">
        <f>'Enrolments + Baptisms TPUM'!AK80</f>
        <v>22</v>
      </c>
      <c r="C90" s="3873">
        <f>'Enrolments + Baptisms TPUM'!Y80</f>
        <v>0</v>
      </c>
      <c r="D90" s="3873">
        <f>'Enrolments + Baptisms TPUM'!U80</f>
        <v>112</v>
      </c>
      <c r="E90" s="3873">
        <f>'Enrolments + Baptisms TPUM'!V80</f>
        <v>20</v>
      </c>
      <c r="F90" s="3874">
        <f t="shared" si="20"/>
        <v>132</v>
      </c>
      <c r="G90" s="3875">
        <f>'Staff TPUM'!I79</f>
        <v>10</v>
      </c>
      <c r="H90" s="3873">
        <f>'Staff TPUM'!J79</f>
        <v>0</v>
      </c>
      <c r="I90" s="3873">
        <f t="shared" si="21"/>
        <v>10</v>
      </c>
      <c r="J90" s="3873">
        <f>'Staff TPUM'!F79</f>
        <v>0</v>
      </c>
      <c r="K90" s="3876">
        <f t="shared" si="22"/>
        <v>10</v>
      </c>
    </row>
    <row r="91" spans="1:11" s="201" customFormat="1" ht="18" customHeight="1">
      <c r="A91" s="3886" t="str">
        <f>'Enrolments + Baptisms TPUM'!B81</f>
        <v>Kukudu Adventist College</v>
      </c>
      <c r="B91" s="3879">
        <f>'Enrolments + Baptisms TPUM'!AK82</f>
        <v>68</v>
      </c>
      <c r="C91" s="3873">
        <f>'Enrolments + Baptisms TPUM'!Y82</f>
        <v>0</v>
      </c>
      <c r="D91" s="3873">
        <f>'Enrolments + Baptisms TPUM'!U82</f>
        <v>420</v>
      </c>
      <c r="E91" s="3873">
        <f>'Enrolments + Baptisms TPUM'!V82</f>
        <v>40</v>
      </c>
      <c r="F91" s="3874">
        <f t="shared" ref="F91" si="47">SUM(D91:E91)</f>
        <v>460</v>
      </c>
      <c r="G91" s="3875">
        <f>'Staff TPUM'!I80</f>
        <v>24</v>
      </c>
      <c r="H91" s="3873">
        <f>'Staff TPUM'!J80</f>
        <v>0</v>
      </c>
      <c r="I91" s="3873">
        <f t="shared" ref="I91" si="48">SUM(G91:H91)</f>
        <v>24</v>
      </c>
      <c r="J91" s="3873">
        <f>'Staff TPUM'!F80</f>
        <v>13</v>
      </c>
      <c r="K91" s="3876">
        <f t="shared" ref="K91" si="49">SUM(I91:J91)</f>
        <v>37</v>
      </c>
    </row>
    <row r="92" spans="1:11" s="201" customFormat="1" ht="18" customHeight="1">
      <c r="A92" s="3886" t="str">
        <f>'Enrolments + Baptisms TPUM'!B83</f>
        <v>Kukum Adventist Community High School (Ext Ravulomata)</v>
      </c>
      <c r="B92" s="3879">
        <f>'Enrolments + Baptisms TPUM'!AK83</f>
        <v>70</v>
      </c>
      <c r="C92" s="3873">
        <f>'Enrolments + Baptisms TPUM'!Y83</f>
        <v>0</v>
      </c>
      <c r="D92" s="3873">
        <f>'Enrolments + Baptisms TPUM'!U83</f>
        <v>189</v>
      </c>
      <c r="E92" s="3873">
        <f>'Enrolments + Baptisms TPUM'!V83</f>
        <v>50</v>
      </c>
      <c r="F92" s="3874">
        <f t="shared" ref="F92" si="50">SUM(D92:E92)</f>
        <v>239</v>
      </c>
      <c r="G92" s="3875">
        <f>'Staff TPUM'!I82</f>
        <v>5</v>
      </c>
      <c r="H92" s="3873">
        <f>'Staff TPUM'!J82</f>
        <v>0</v>
      </c>
      <c r="I92" s="3873">
        <f t="shared" ref="I92" si="51">SUM(G92:H92)</f>
        <v>5</v>
      </c>
      <c r="J92" s="3873">
        <f>'Staff TPUM'!F82</f>
        <v>0</v>
      </c>
      <c r="K92" s="3876">
        <f t="shared" ref="K92" si="52">SUM(I92:J92)</f>
        <v>5</v>
      </c>
    </row>
    <row r="93" spans="1:11" s="201" customFormat="1" ht="18" customHeight="1">
      <c r="A93" s="3886" t="str">
        <f>'Enrolments + Baptisms TPUM'!B87</f>
        <v>Luluga Adventist Community High School</v>
      </c>
      <c r="B93" s="3879">
        <f>'Enrolments + Baptisms TPUM'!AK87</f>
        <v>30</v>
      </c>
      <c r="C93" s="3873">
        <f>'Enrolments + Baptisms TPUM'!Y87</f>
        <v>0</v>
      </c>
      <c r="D93" s="3873">
        <f>'Enrolments + Baptisms TPUM'!U87</f>
        <v>30</v>
      </c>
      <c r="E93" s="3873">
        <f>'Enrolments + Baptisms TPUM'!V87</f>
        <v>45</v>
      </c>
      <c r="F93" s="3874">
        <f t="shared" ref="F93" si="53">SUM(D93:E93)</f>
        <v>75</v>
      </c>
      <c r="G93" s="3875">
        <f>'Staff TPUM'!I86</f>
        <v>5</v>
      </c>
      <c r="H93" s="3873">
        <f>'Staff TPUM'!J86</f>
        <v>0</v>
      </c>
      <c r="I93" s="3873">
        <f t="shared" ref="I93" si="54">SUM(G93:H93)</f>
        <v>5</v>
      </c>
      <c r="J93" s="3873">
        <f>'Staff TPUM'!F86</f>
        <v>0</v>
      </c>
      <c r="K93" s="3876">
        <f t="shared" ref="K93" si="55">SUM(I93:J93)</f>
        <v>5</v>
      </c>
    </row>
    <row r="94" spans="1:11" s="201" customFormat="1" ht="18" customHeight="1">
      <c r="A94" s="3886" t="str">
        <f>'Enrolments + Baptisms TPUM'!B101</f>
        <v>Ngonihau Adventist Community High School</v>
      </c>
      <c r="B94" s="3879">
        <f>'Enrolments + Baptisms TPUM'!AK101</f>
        <v>133</v>
      </c>
      <c r="C94" s="3873">
        <f>'Enrolments + Baptisms TPUM'!Y101</f>
        <v>0</v>
      </c>
      <c r="D94" s="3873">
        <f>'Enrolments + Baptisms TPUM'!U101</f>
        <v>80</v>
      </c>
      <c r="E94" s="3873">
        <f>'Enrolments + Baptisms TPUM'!V101</f>
        <v>294</v>
      </c>
      <c r="F94" s="3874">
        <f t="shared" ref="F94" si="56">SUM(D94:E94)</f>
        <v>374</v>
      </c>
      <c r="G94" s="3875">
        <f>'Staff TPUM'!I100</f>
        <v>11</v>
      </c>
      <c r="H94" s="3873">
        <f>'Staff TPUM'!J100</f>
        <v>0</v>
      </c>
      <c r="I94" s="3873">
        <f t="shared" ref="I94" si="57">SUM(G94:H94)</f>
        <v>11</v>
      </c>
      <c r="J94" s="3873">
        <f>'Staff TPUM'!F100</f>
        <v>0</v>
      </c>
      <c r="K94" s="3876">
        <f t="shared" ref="K94" si="58">SUM(I94:J94)</f>
        <v>11</v>
      </c>
    </row>
    <row r="95" spans="1:11" s="201" customFormat="1" ht="18" customHeight="1">
      <c r="A95" s="3886" t="str">
        <f>'Enrolments + Baptisms TPUM'!B105</f>
        <v>Patupaele Adventist Community High School</v>
      </c>
      <c r="B95" s="3879">
        <f>'Enrolments + Baptisms TPUM'!AA105</f>
        <v>42</v>
      </c>
      <c r="C95" s="3873">
        <f>'Enrolments + Baptisms TPUM'!Y105</f>
        <v>0</v>
      </c>
      <c r="D95" s="3873">
        <f>'Enrolments + Baptisms TPUM'!U105</f>
        <v>154</v>
      </c>
      <c r="E95" s="3873">
        <f>'Enrolments + Baptisms TPUM'!V105</f>
        <v>11</v>
      </c>
      <c r="F95" s="3874">
        <f t="shared" ref="F95" si="59">SUM(D95:E95)</f>
        <v>165</v>
      </c>
      <c r="G95" s="3875">
        <f>'Staff TPUM'!I104</f>
        <v>5</v>
      </c>
      <c r="H95" s="3873">
        <f>'Staff TPUM'!J104</f>
        <v>0</v>
      </c>
      <c r="I95" s="3873">
        <f t="shared" ref="I95" si="60">SUM(G95:H95)</f>
        <v>5</v>
      </c>
      <c r="J95" s="3873">
        <f>'Staff TPUM'!F104</f>
        <v>0</v>
      </c>
      <c r="K95" s="3876">
        <f t="shared" ref="K95" si="61">SUM(I95:J95)</f>
        <v>5</v>
      </c>
    </row>
    <row r="96" spans="1:11" s="201" customFormat="1" ht="18" customHeight="1">
      <c r="A96" s="3886" t="str">
        <f>'Enrolments + Baptisms TPUM'!B109</f>
        <v>Puzivai Adventist Community High School (Ext Gorabara)</v>
      </c>
      <c r="B96" s="3879">
        <f>'Enrolments + Baptisms TPUM'!AK109</f>
        <v>0</v>
      </c>
      <c r="C96" s="3873">
        <f>'Enrolments + Baptisms TPUM'!Y109</f>
        <v>0</v>
      </c>
      <c r="D96" s="3873">
        <f>'Enrolments + Baptisms TPUM'!U109</f>
        <v>240</v>
      </c>
      <c r="E96" s="3873">
        <f>'Enrolments + Baptisms TPUM'!V109</f>
        <v>21</v>
      </c>
      <c r="F96" s="3874">
        <f t="shared" ref="F96" si="62">SUM(D96:E96)</f>
        <v>261</v>
      </c>
      <c r="G96" s="3875">
        <f>'Staff TPUM'!I126</f>
        <v>11</v>
      </c>
      <c r="H96" s="3873">
        <f>'Staff TPUM'!J108</f>
        <v>0</v>
      </c>
      <c r="I96" s="3873">
        <f t="shared" ref="I96" si="63">SUM(G96:H96)</f>
        <v>11</v>
      </c>
      <c r="J96" s="3873">
        <f>'Staff TPUM'!F108</f>
        <v>0</v>
      </c>
      <c r="K96" s="3876">
        <f t="shared" ref="K96" si="64">SUM(I96:J96)</f>
        <v>11</v>
      </c>
    </row>
    <row r="97" spans="1:12" s="201" customFormat="1" ht="18" customHeight="1">
      <c r="A97" s="3886" t="str">
        <f>'Enrolments + Baptisms TPUM'!B111</f>
        <v>Rate Adventist Community High School</v>
      </c>
      <c r="B97" s="3879">
        <f>'Enrolments + Baptisms TPUM'!AK111</f>
        <v>30</v>
      </c>
      <c r="C97" s="3873">
        <f>'Enrolments + Baptisms TPUM'!Y111</f>
        <v>0</v>
      </c>
      <c r="D97" s="3873">
        <f>'Enrolments + Baptisms TPUM'!U111</f>
        <v>45</v>
      </c>
      <c r="E97" s="3873">
        <f>'Enrolments + Baptisms TPUM'!V111</f>
        <v>36</v>
      </c>
      <c r="F97" s="3874">
        <f t="shared" ref="F97" si="65">SUM(D97:E97)</f>
        <v>81</v>
      </c>
      <c r="G97" s="3875">
        <f>'Staff TPUM'!I110</f>
        <v>5</v>
      </c>
      <c r="H97" s="3873">
        <f>'Staff TPUM'!J110</f>
        <v>0</v>
      </c>
      <c r="I97" s="3873">
        <f t="shared" ref="I97" si="66">SUM(G97:H97)</f>
        <v>5</v>
      </c>
      <c r="J97" s="3873">
        <f>'Staff TPUM'!F110</f>
        <v>0</v>
      </c>
      <c r="K97" s="3876">
        <f t="shared" ref="K97" si="67">SUM(I97:J97)</f>
        <v>5</v>
      </c>
    </row>
    <row r="98" spans="1:12" s="201" customFormat="1" ht="18" customHeight="1">
      <c r="A98" s="3886" t="str">
        <f>'Enrolments + Baptisms TPUM'!B113</f>
        <v>Rummo Adventist Community High School (Ext Battle Creek)</v>
      </c>
      <c r="B98" s="3879">
        <f>'Enrolments + Baptisms TPUM'!AK113</f>
        <v>30</v>
      </c>
      <c r="C98" s="3873">
        <f>'Enrolments + Baptisms TPUM'!Y113</f>
        <v>0</v>
      </c>
      <c r="D98" s="3873">
        <f>'Enrolments + Baptisms TPUM'!U113</f>
        <v>88</v>
      </c>
      <c r="E98" s="3873">
        <f>'Enrolments + Baptisms TPUM'!V113</f>
        <v>13</v>
      </c>
      <c r="F98" s="3874">
        <f t="shared" ref="F98" si="68">SUM(D98:E98)</f>
        <v>101</v>
      </c>
      <c r="G98" s="3875">
        <f>'Staff TPUM'!I111</f>
        <v>5</v>
      </c>
      <c r="H98" s="3873">
        <f>'Staff TPUM'!J111</f>
        <v>0</v>
      </c>
      <c r="I98" s="3873">
        <f t="shared" ref="I98" si="69">SUM(G98:H98)</f>
        <v>5</v>
      </c>
      <c r="J98" s="3873">
        <f>'Staff TPUM'!F111</f>
        <v>0</v>
      </c>
      <c r="K98" s="3876">
        <f t="shared" ref="K98" si="70">SUM(I98:J98)</f>
        <v>5</v>
      </c>
    </row>
    <row r="99" spans="1:12" s="201" customFormat="1" ht="15.75" customHeight="1">
      <c r="A99" s="3886" t="str">
        <f>'Enrolments + Baptisms TPUM'!B122</f>
        <v>Talakali Adventist Community High School</v>
      </c>
      <c r="B99" s="3879">
        <f>'Enrolments + Baptisms TPUM'!AK122</f>
        <v>20</v>
      </c>
      <c r="C99" s="3873">
        <f>'Enrolments + Baptisms TPUM'!Y122</f>
        <v>0</v>
      </c>
      <c r="D99" s="3873">
        <f>'Enrolments + Baptisms TPUM'!U122</f>
        <v>46</v>
      </c>
      <c r="E99" s="3873">
        <f>'Enrolments + Baptisms TPUM'!V122</f>
        <v>10</v>
      </c>
      <c r="F99" s="3874">
        <f t="shared" ref="F99" si="71">SUM(D99:E99)</f>
        <v>56</v>
      </c>
      <c r="G99" s="3875">
        <f>'Staff TPUM'!I120</f>
        <v>9</v>
      </c>
      <c r="H99" s="3873">
        <f>'Staff TPUM'!J120</f>
        <v>0</v>
      </c>
      <c r="I99" s="3873">
        <f t="shared" ref="I99" si="72">SUM(G99:H99)</f>
        <v>9</v>
      </c>
      <c r="J99" s="3873">
        <f>'Staff TPUM'!F120</f>
        <v>0</v>
      </c>
      <c r="K99" s="3876">
        <f t="shared" ref="K99" si="73">SUM(I99:J99)</f>
        <v>9</v>
      </c>
    </row>
    <row r="100" spans="1:12" s="201" customFormat="1" ht="15.75" customHeight="1">
      <c r="A100" s="3886" t="str">
        <f>'Enrolments + Baptisms TPUM'!B125</f>
        <v>tau adventist community high school</v>
      </c>
      <c r="B100" s="3879">
        <f>'Enrolments + Baptisms TPUM'!AK125</f>
        <v>18</v>
      </c>
      <c r="C100" s="3873">
        <f>'Enrolments + Baptisms TPUM'!Y125</f>
        <v>0</v>
      </c>
      <c r="D100" s="3873">
        <f>'Enrolments + Baptisms TPUM'!U125</f>
        <v>38</v>
      </c>
      <c r="E100" s="3873">
        <f>'Enrolments + Baptisms TPUM'!V125</f>
        <v>17</v>
      </c>
      <c r="F100" s="3874">
        <f t="shared" ref="F100" si="74">SUM(D100:E100)</f>
        <v>55</v>
      </c>
      <c r="G100" s="3875">
        <f>'Staff TPUM'!I123</f>
        <v>5</v>
      </c>
      <c r="H100" s="3873">
        <f>'Staff TPUM'!J123</f>
        <v>0</v>
      </c>
      <c r="I100" s="3873">
        <f t="shared" ref="I100" si="75">SUM(G100:H100)</f>
        <v>5</v>
      </c>
      <c r="J100" s="3873">
        <f>'Staff TPUM'!F123</f>
        <v>0</v>
      </c>
      <c r="K100" s="3876">
        <f t="shared" ref="K100" si="76">SUM(I100:J100)</f>
        <v>5</v>
      </c>
    </row>
    <row r="101" spans="1:12" s="201" customFormat="1" ht="15.75" customHeight="1">
      <c r="A101" s="3886" t="str">
        <f>'Enrolments + Baptisms TPUM'!B128</f>
        <v>Tenakoga Adventist Community High School</v>
      </c>
      <c r="B101" s="3879">
        <f>'Enrolments + Baptisms TPUM'!AK128</f>
        <v>37</v>
      </c>
      <c r="C101" s="3873">
        <f>'Enrolments + Baptisms TPUM'!Y128</f>
        <v>32</v>
      </c>
      <c r="D101" s="3873">
        <f>'Enrolments + Baptisms TPUM'!U128</f>
        <v>242</v>
      </c>
      <c r="E101" s="3873">
        <f>'Enrolments + Baptisms TPUM'!V128</f>
        <v>22</v>
      </c>
      <c r="F101" s="3874">
        <f t="shared" ref="F101" si="77">SUM(D101:E101)</f>
        <v>264</v>
      </c>
      <c r="G101" s="3875">
        <f>'Staff TPUM'!I126</f>
        <v>11</v>
      </c>
      <c r="H101" s="3873">
        <f>'Staff TPUM'!J126</f>
        <v>0</v>
      </c>
      <c r="I101" s="3873">
        <f t="shared" ref="I101" si="78">SUM(G101:H101)</f>
        <v>11</v>
      </c>
      <c r="J101" s="3873">
        <f>'Staff TPUM'!F126</f>
        <v>0</v>
      </c>
      <c r="K101" s="3876">
        <f t="shared" ref="K101" si="79">SUM(I101:J101)</f>
        <v>11</v>
      </c>
    </row>
    <row r="102" spans="1:12" s="201" customFormat="1" ht="15.75" customHeight="1">
      <c r="A102" s="3886" t="str">
        <f>'Enrolments + Baptisms TPUM'!B132</f>
        <v>Townend Adventist Community High School (Ext Tekoa)</v>
      </c>
      <c r="B102" s="3879">
        <f>'Enrolments + Baptisms TPUM'!AK132</f>
        <v>29</v>
      </c>
      <c r="C102" s="3873">
        <f>'Enrolments + Baptisms TPUM'!Y132</f>
        <v>0</v>
      </c>
      <c r="D102" s="3873">
        <f>'Enrolments + Baptisms TPUM'!U132</f>
        <v>60</v>
      </c>
      <c r="E102" s="3873">
        <f>'Enrolments + Baptisms TPUM'!V132</f>
        <v>38</v>
      </c>
      <c r="F102" s="3874">
        <f t="shared" ref="F102" si="80">SUM(D102:E102)</f>
        <v>98</v>
      </c>
      <c r="G102" s="3875">
        <f>'Staff TPUM'!I130</f>
        <v>5</v>
      </c>
      <c r="H102" s="3873">
        <f>'Staff TPUM'!J130</f>
        <v>0</v>
      </c>
      <c r="I102" s="3873">
        <f t="shared" ref="I102" si="81">SUM(G102:H102)</f>
        <v>5</v>
      </c>
      <c r="J102" s="3873">
        <f>'Staff TPUM'!F130</f>
        <v>0</v>
      </c>
      <c r="K102" s="3876">
        <f t="shared" ref="K102" si="82">SUM(I102:J102)</f>
        <v>5</v>
      </c>
    </row>
    <row r="103" spans="1:12" s="201" customFormat="1" ht="15.75" customHeight="1" thickBot="1">
      <c r="A103" s="3886"/>
      <c r="B103" s="3879"/>
      <c r="C103" s="3873"/>
      <c r="D103" s="3873"/>
      <c r="E103" s="3873"/>
      <c r="F103" s="3874"/>
      <c r="G103" s="3875"/>
      <c r="H103" s="3873"/>
      <c r="I103" s="3873"/>
      <c r="J103" s="3873"/>
      <c r="K103" s="3876"/>
    </row>
    <row r="104" spans="1:12" s="201" customFormat="1" ht="18" customHeight="1" thickBot="1">
      <c r="A104" s="1296" t="s">
        <v>678</v>
      </c>
      <c r="B104" s="1302"/>
      <c r="C104" s="1303"/>
      <c r="D104" s="1303"/>
      <c r="E104" s="1303"/>
      <c r="F104" s="1303"/>
      <c r="G104" s="1304"/>
      <c r="H104" s="1304"/>
      <c r="I104" s="1303"/>
      <c r="J104" s="1304"/>
      <c r="K104" s="1305"/>
    </row>
    <row r="105" spans="1:12" s="201" customFormat="1" ht="18" customHeight="1" thickBot="1">
      <c r="A105" s="2327" t="str">
        <f>'Enrolments + Baptisms TPUM'!B146</f>
        <v>Beulah College</v>
      </c>
      <c r="B105" s="1308">
        <f>'Enrolments + Baptisms TPUM'!AK146</f>
        <v>12</v>
      </c>
      <c r="C105" s="1309">
        <f>'Enrolments + Baptisms TPUM'!Y146</f>
        <v>0</v>
      </c>
      <c r="D105" s="1309">
        <f>'Enrolments + Baptisms TPUM'!U146</f>
        <v>140</v>
      </c>
      <c r="E105" s="1309">
        <f>'Enrolments + Baptisms TPUM'!V146</f>
        <v>168</v>
      </c>
      <c r="F105" s="1310">
        <f>SUM(D105:E105)</f>
        <v>308</v>
      </c>
      <c r="G105" s="3875">
        <f>'Staff TPUM'!I144</f>
        <v>20</v>
      </c>
      <c r="H105" s="3873">
        <f>'Staff TPUM'!J144</f>
        <v>1</v>
      </c>
      <c r="I105" s="3873">
        <f>SUM(G105:H105)</f>
        <v>21</v>
      </c>
      <c r="J105" s="3873">
        <f>'Staff TPUM'!F144</f>
        <v>5</v>
      </c>
      <c r="K105" s="3876">
        <f>SUM(I105:J105)</f>
        <v>26</v>
      </c>
      <c r="L105" s="313"/>
    </row>
    <row r="106" spans="1:12" s="201" customFormat="1" ht="18" customHeight="1" thickBot="1">
      <c r="A106" s="2327" t="str">
        <f>'Enrolments + Baptisms TPUM'!B148</f>
        <v>Hilliard Primary (Memorial School)</v>
      </c>
      <c r="B106" s="3887">
        <f>'Enrolments + Baptisms TPUM'!AK148</f>
        <v>29</v>
      </c>
      <c r="C106" s="3888">
        <f>'Enrolments + Baptisms TPUM'!Y148</f>
        <v>6</v>
      </c>
      <c r="D106" s="1309">
        <f>'Enrolments + Baptisms TPUM'!U148</f>
        <v>19</v>
      </c>
      <c r="E106" s="1309">
        <f>'Enrolments + Baptisms TPUM'!V148</f>
        <v>47</v>
      </c>
      <c r="F106" s="1310">
        <f>SUM(D106:E106)</f>
        <v>66</v>
      </c>
      <c r="G106" s="3875">
        <f>'Staff TPUM'!I146</f>
        <v>1</v>
      </c>
      <c r="H106" s="3873">
        <f>'Staff TPUM'!J146</f>
        <v>0</v>
      </c>
      <c r="I106" s="3873">
        <f>SUM(G106:H106)</f>
        <v>1</v>
      </c>
      <c r="J106" s="3873">
        <f>'Staff TPUM'!F146</f>
        <v>0</v>
      </c>
      <c r="K106" s="3876">
        <f>SUM(I106:J106)</f>
        <v>1</v>
      </c>
      <c r="L106" s="313"/>
    </row>
    <row r="107" spans="1:12" s="201" customFormat="1" ht="18" customHeight="1" thickBot="1">
      <c r="A107" s="1837" t="str">
        <f>'Enrolments + Baptisms TPUM'!B149</f>
        <v>Mizpah Adventist High School</v>
      </c>
      <c r="B107" s="3887">
        <f>'Enrolments + Baptisms TPUM'!AK149</f>
        <v>25</v>
      </c>
      <c r="C107" s="3888">
        <f>'Enrolments + Baptisms TPUM'!Y149</f>
        <v>0</v>
      </c>
      <c r="D107" s="1309">
        <f>'Enrolments + Baptisms TPUM'!U149</f>
        <v>18</v>
      </c>
      <c r="E107" s="1309">
        <f>'Enrolments + Baptisms TPUM'!V149</f>
        <v>98</v>
      </c>
      <c r="F107" s="1310">
        <f>SUM(D107:E107)</f>
        <v>116</v>
      </c>
      <c r="G107" s="3875">
        <f>'Staff TPUM'!I147</f>
        <v>7</v>
      </c>
      <c r="H107" s="3873">
        <f>'Staff TPUM'!J147</f>
        <v>1</v>
      </c>
      <c r="I107" s="3873">
        <f>SUM(G107:H107)</f>
        <v>8</v>
      </c>
      <c r="J107" s="3873">
        <f>'Staff TPUM'!F147</f>
        <v>0</v>
      </c>
      <c r="K107" s="3876">
        <f>SUM(I107:J107)</f>
        <v>8</v>
      </c>
      <c r="L107" s="313"/>
    </row>
    <row r="108" spans="1:12" s="201" customFormat="1" ht="18" customHeight="1" thickBot="1">
      <c r="A108" s="1296" t="s">
        <v>689</v>
      </c>
      <c r="B108" s="1302"/>
      <c r="C108" s="1303"/>
      <c r="D108" s="1303"/>
      <c r="E108" s="1303"/>
      <c r="F108" s="1303"/>
      <c r="G108" s="1304"/>
      <c r="H108" s="1304"/>
      <c r="I108" s="1303"/>
      <c r="J108" s="1304"/>
      <c r="K108" s="1305"/>
    </row>
    <row r="109" spans="1:12" s="201" customFormat="1" ht="18" customHeight="1" thickBot="1">
      <c r="A109" s="3886" t="str">
        <f>'Enrolments + Baptisms TPUM'!B158</f>
        <v>Aore Adventist Academy</v>
      </c>
      <c r="B109" s="1308">
        <f>'Enrolments + Baptisms TPUM'!AK158</f>
        <v>44</v>
      </c>
      <c r="C109" s="1309">
        <f>'Enrolments + Baptisms TPUM'!Y158</f>
        <v>18</v>
      </c>
      <c r="D109" s="1309">
        <f>'Enrolments + Baptisms TPUM'!U158</f>
        <v>310</v>
      </c>
      <c r="E109" s="1309">
        <f>'Enrolments + Baptisms TPUM'!V158</f>
        <v>54</v>
      </c>
      <c r="F109" s="1310">
        <f t="shared" ref="F109:F112" si="83">SUM(D109:E109)</f>
        <v>364</v>
      </c>
      <c r="G109" s="3875">
        <f>'Staff TPUM'!I155</f>
        <v>20</v>
      </c>
      <c r="H109" s="3873">
        <f>'Staff TPUM'!J155</f>
        <v>3</v>
      </c>
      <c r="I109" s="3873">
        <f t="shared" ref="I109:I116" si="84">SUM(G109:H109)</f>
        <v>23</v>
      </c>
      <c r="J109" s="3873">
        <f>'Staff TPUM'!F155</f>
        <v>11</v>
      </c>
      <c r="K109" s="3876">
        <f t="shared" ref="K109:K116" si="85">SUM(I109:J109)</f>
        <v>34</v>
      </c>
    </row>
    <row r="110" spans="1:12" s="201" customFormat="1" ht="18" customHeight="1">
      <c r="A110" s="3886" t="str">
        <f>'Enrolments + Baptisms TPUM'!B162</f>
        <v>Entan-Vui (Hebron) SDA School</v>
      </c>
      <c r="B110" s="1308">
        <f>'Enrolments + Baptisms TPUM'!AK162</f>
        <v>11</v>
      </c>
      <c r="C110" s="1309" t="str">
        <f>'Enrolments + Baptisms TPUM'!Y162</f>
        <v xml:space="preserve"> </v>
      </c>
      <c r="D110" s="1309">
        <f>'Enrolments + Baptisms TPUM'!U162</f>
        <v>24</v>
      </c>
      <c r="E110" s="1309">
        <f>'Enrolments + Baptisms TPUM'!V162</f>
        <v>44</v>
      </c>
      <c r="F110" s="1310">
        <f t="shared" ref="F110" si="86">SUM(D110:E110)</f>
        <v>68</v>
      </c>
      <c r="G110" s="3875">
        <f>'Staff TPUM'!I159</f>
        <v>6</v>
      </c>
      <c r="H110" s="3873">
        <f>'Staff TPUM'!J159</f>
        <v>0</v>
      </c>
      <c r="I110" s="3873">
        <f t="shared" ref="I110" si="87">SUM(G110:H110)</f>
        <v>6</v>
      </c>
      <c r="J110" s="3873">
        <f>'Staff TPUM'!F159</f>
        <v>1</v>
      </c>
      <c r="K110" s="3876">
        <f t="shared" ref="K110" si="88">SUM(I110:J110)</f>
        <v>7</v>
      </c>
    </row>
    <row r="111" spans="1:12" s="201" customFormat="1" ht="18" customHeight="1">
      <c r="A111" s="3886" t="str">
        <f>'Enrolments + Baptisms TPUM'!B163</f>
        <v>Epauto Adventist Senopr Secondary School</v>
      </c>
      <c r="B111" s="3879">
        <f>'Enrolments + Baptisms TPUM'!AK163</f>
        <v>54</v>
      </c>
      <c r="C111" s="3873">
        <f>'Enrolments + Baptisms TPUM'!Y163</f>
        <v>23</v>
      </c>
      <c r="D111" s="3873">
        <f>'Enrolments + Baptisms TPUM'!U163</f>
        <v>330</v>
      </c>
      <c r="E111" s="3873">
        <f>'Enrolments + Baptisms TPUM'!V163</f>
        <v>219</v>
      </c>
      <c r="F111" s="3874">
        <f t="shared" si="83"/>
        <v>549</v>
      </c>
      <c r="G111" s="3875">
        <f>'Staff TPUM'!I160</f>
        <v>34</v>
      </c>
      <c r="H111" s="3873">
        <f>'Staff TPUM'!J160</f>
        <v>2</v>
      </c>
      <c r="I111" s="3873">
        <f t="shared" si="84"/>
        <v>36</v>
      </c>
      <c r="J111" s="3873">
        <f>'Staff TPUM'!F160</f>
        <v>5</v>
      </c>
      <c r="K111" s="3876">
        <f t="shared" si="85"/>
        <v>41</v>
      </c>
    </row>
    <row r="112" spans="1:12" s="201" customFormat="1" ht="18" customHeight="1">
      <c r="A112" s="3886" t="str">
        <f>'Enrolments + Baptisms TPUM'!B167</f>
        <v>Kwataparen Adventist Junior Secondary School</v>
      </c>
      <c r="B112" s="3879">
        <f>'Enrolments + Baptisms TPUM'!AK167</f>
        <v>10</v>
      </c>
      <c r="C112" s="3873">
        <f>'Enrolments + Baptisms TPUM'!Y167</f>
        <v>24</v>
      </c>
      <c r="D112" s="3873">
        <f>'Enrolments + Baptisms TPUM'!U167</f>
        <v>237</v>
      </c>
      <c r="E112" s="3873">
        <f>'Enrolments + Baptisms TPUM'!V167</f>
        <v>104</v>
      </c>
      <c r="F112" s="3874">
        <f t="shared" si="83"/>
        <v>341</v>
      </c>
      <c r="G112" s="3875">
        <f>'Staff TPUM'!I164</f>
        <v>17</v>
      </c>
      <c r="H112" s="3873">
        <f>'Staff TPUM'!J164</f>
        <v>0</v>
      </c>
      <c r="I112" s="3873">
        <f t="shared" si="84"/>
        <v>17</v>
      </c>
      <c r="J112" s="3873">
        <f>'Staff TPUM'!F164</f>
        <v>4</v>
      </c>
      <c r="K112" s="3876">
        <f t="shared" si="85"/>
        <v>21</v>
      </c>
    </row>
    <row r="113" spans="1:12" s="201" customFormat="1" ht="18" customHeight="1">
      <c r="A113" s="3886" t="str">
        <f>'Enrolments + Baptisms TPUM'!B176</f>
        <v>Malua Bay Adventist School</v>
      </c>
      <c r="B113" s="3879">
        <f>'Enrolments + Baptisms TPUM'!AK176</f>
        <v>11</v>
      </c>
      <c r="C113" s="3873" t="str">
        <f>'Enrolments + Baptisms TPUM'!Y176</f>
        <v xml:space="preserve"> </v>
      </c>
      <c r="D113" s="3873">
        <f>'Enrolments + Baptisms TPUM'!U176</f>
        <v>58</v>
      </c>
      <c r="E113" s="3873">
        <f>'Enrolments + Baptisms TPUM'!V176</f>
        <v>15</v>
      </c>
      <c r="F113" s="3874">
        <f t="shared" ref="F113" si="89">SUM(D113:E113)</f>
        <v>73</v>
      </c>
      <c r="G113" s="3875">
        <f>'Staff TPUM'!I173</f>
        <v>7</v>
      </c>
      <c r="H113" s="3873">
        <f>'Staff TPUM'!J173</f>
        <v>0</v>
      </c>
      <c r="I113" s="3873">
        <f t="shared" ref="I113" si="90">SUM(G113:H113)</f>
        <v>7</v>
      </c>
      <c r="J113" s="3873">
        <f>'Staff TPUM'!F173</f>
        <v>2</v>
      </c>
      <c r="K113" s="3876">
        <f t="shared" ref="K113" si="91">SUM(I113:J113)</f>
        <v>9</v>
      </c>
    </row>
    <row r="114" spans="1:12" s="201" customFormat="1" ht="18" customHeight="1">
      <c r="A114" s="3886" t="str">
        <f>'Enrolments + Baptisms TPUM'!B179</f>
        <v>Matafanga Adventist Primary School</v>
      </c>
      <c r="B114" s="3879">
        <f>'Enrolments + Baptisms TPUM'!AK179</f>
        <v>0</v>
      </c>
      <c r="C114" s="3873">
        <f>'Enrolments + Baptisms TPUM'!Y179</f>
        <v>0</v>
      </c>
      <c r="D114" s="3873">
        <f>'Enrolments + Baptisms TPUM'!U179</f>
        <v>0</v>
      </c>
      <c r="E114" s="3873">
        <f>'Enrolments + Baptisms TPUM'!V179</f>
        <v>0</v>
      </c>
      <c r="F114" s="3874">
        <f t="shared" ref="F114" si="92">SUM(D114:E114)</f>
        <v>0</v>
      </c>
      <c r="G114" s="3875"/>
      <c r="H114" s="3873"/>
      <c r="I114" s="3873"/>
      <c r="J114" s="3873"/>
      <c r="K114" s="3876"/>
    </row>
    <row r="115" spans="1:12" s="201" customFormat="1" ht="18" customHeight="1">
      <c r="A115" s="3886" t="str">
        <f>'Enrolments + Baptisms TPUM'!B178</f>
        <v>Maranatha Adventist Junior Secondary School</v>
      </c>
      <c r="B115" s="3879">
        <f>'Enrolments + Baptisms TPUM'!AK178</f>
        <v>30</v>
      </c>
      <c r="C115" s="3873">
        <f>'Enrolments + Baptisms TPUM'!Y178</f>
        <v>18</v>
      </c>
      <c r="D115" s="3873">
        <f>'Enrolments + Baptisms TPUM'!U178</f>
        <v>107</v>
      </c>
      <c r="E115" s="3873">
        <f>'Enrolments + Baptisms TPUM'!V178</f>
        <v>20</v>
      </c>
      <c r="F115" s="3874">
        <f t="shared" ref="F115" si="93">SUM(D115:E115)</f>
        <v>127</v>
      </c>
      <c r="G115" s="3875">
        <f>'Staff TPUM'!I175</f>
        <v>6</v>
      </c>
      <c r="H115" s="3873">
        <f>'Staff TPUM'!J175</f>
        <v>0</v>
      </c>
      <c r="I115" s="3873">
        <f t="shared" ref="I115" si="94">SUM(G115:H115)</f>
        <v>6</v>
      </c>
      <c r="J115" s="3873">
        <f>'Staff TPUM'!F175</f>
        <v>3</v>
      </c>
      <c r="K115" s="3876">
        <f t="shared" ref="K115" si="95">SUM(I115:J115)</f>
        <v>9</v>
      </c>
    </row>
    <row r="116" spans="1:12" s="201" customFormat="1" ht="18" customHeight="1" thickBot="1">
      <c r="A116" s="3886" t="str">
        <f>'Enrolments + Baptisms TPUM'!B182</f>
        <v>Port Quimi Adventist Junior Secondary School</v>
      </c>
      <c r="B116" s="3880">
        <f>'Enrolments + Baptisms TPUM'!AK182</f>
        <v>9</v>
      </c>
      <c r="C116" s="3881">
        <f>'Enrolments + Baptisms TPUM'!Y182</f>
        <v>0</v>
      </c>
      <c r="D116" s="3873">
        <f>'Enrolments + Baptisms TPUM'!U182</f>
        <v>58</v>
      </c>
      <c r="E116" s="3873">
        <f>'Enrolments + Baptisms TPUM'!V182</f>
        <v>25</v>
      </c>
      <c r="F116" s="3874">
        <f t="shared" ref="F116" si="96">SUM(D116:E116)</f>
        <v>83</v>
      </c>
      <c r="G116" s="3889">
        <f>'Staff TPUM'!I179</f>
        <v>8</v>
      </c>
      <c r="H116" s="3881">
        <f>'Staff TPUM'!J179</f>
        <v>0</v>
      </c>
      <c r="I116" s="3881">
        <f t="shared" si="84"/>
        <v>8</v>
      </c>
      <c r="J116" s="3881">
        <f>'Staff TPUM'!F179</f>
        <v>4</v>
      </c>
      <c r="K116" s="3890">
        <f t="shared" si="85"/>
        <v>12</v>
      </c>
    </row>
    <row r="117" spans="1:12" s="309" customFormat="1" ht="18" customHeight="1" thickTop="1" thickBot="1">
      <c r="A117" s="311"/>
      <c r="B117" s="874">
        <f t="shared" ref="B117:J117" si="97">SUM(B69:B116)</f>
        <v>1283</v>
      </c>
      <c r="C117" s="875">
        <f t="shared" si="97"/>
        <v>234</v>
      </c>
      <c r="D117" s="875">
        <f t="shared" si="97"/>
        <v>5630</v>
      </c>
      <c r="E117" s="875">
        <f t="shared" si="97"/>
        <v>2262</v>
      </c>
      <c r="F117" s="875">
        <f t="shared" si="97"/>
        <v>7892</v>
      </c>
      <c r="G117" s="876">
        <f t="shared" si="97"/>
        <v>453</v>
      </c>
      <c r="H117" s="875">
        <f t="shared" si="97"/>
        <v>25</v>
      </c>
      <c r="I117" s="875">
        <f t="shared" si="97"/>
        <v>478</v>
      </c>
      <c r="J117" s="875">
        <f t="shared" si="97"/>
        <v>84</v>
      </c>
      <c r="K117" s="877">
        <f>I117+J117</f>
        <v>562</v>
      </c>
      <c r="L117" s="309">
        <f>J117+I117</f>
        <v>562</v>
      </c>
    </row>
    <row r="118" spans="1:12" s="309" customFormat="1" ht="18" customHeight="1" thickTop="1" thickBot="1">
      <c r="A118" s="1311" t="s">
        <v>205</v>
      </c>
      <c r="B118" s="1664">
        <f t="shared" ref="B118:K118" si="98">B117+B66+B49+B42</f>
        <v>4179</v>
      </c>
      <c r="C118" s="1312">
        <f t="shared" si="98"/>
        <v>620</v>
      </c>
      <c r="D118" s="1312">
        <f t="shared" si="98"/>
        <v>11941</v>
      </c>
      <c r="E118" s="1312">
        <f t="shared" si="98"/>
        <v>10672</v>
      </c>
      <c r="F118" s="1313">
        <f t="shared" si="98"/>
        <v>22613</v>
      </c>
      <c r="G118" s="1314">
        <f t="shared" si="98"/>
        <v>1183</v>
      </c>
      <c r="H118" s="1312">
        <f t="shared" si="98"/>
        <v>282</v>
      </c>
      <c r="I118" s="1312">
        <f t="shared" si="98"/>
        <v>1465</v>
      </c>
      <c r="J118" s="1312">
        <f t="shared" si="98"/>
        <v>215</v>
      </c>
      <c r="K118" s="1315">
        <f t="shared" si="98"/>
        <v>1680</v>
      </c>
    </row>
    <row r="119" spans="1:12" s="163" customFormat="1" ht="18" customHeight="1">
      <c r="A119" s="314"/>
      <c r="B119" s="652"/>
      <c r="C119" s="652"/>
      <c r="D119" s="652"/>
      <c r="E119" s="652"/>
      <c r="F119" s="652"/>
      <c r="G119" s="652"/>
      <c r="H119" s="652"/>
      <c r="I119" s="652"/>
      <c r="J119" s="652"/>
      <c r="K119" s="1757"/>
    </row>
    <row r="120" spans="1:12" s="163" customFormat="1" ht="18" customHeight="1">
      <c r="A120" s="878" t="s">
        <v>994</v>
      </c>
      <c r="B120" s="3891">
        <f>'GC Table 6 - Secondary'!F25</f>
        <v>4179</v>
      </c>
      <c r="C120" s="3891">
        <f>'GC Table 6 - Secondary'!F24</f>
        <v>620</v>
      </c>
      <c r="D120" s="3891">
        <f>'GC Table 6 - Secondary'!F22</f>
        <v>11941</v>
      </c>
      <c r="E120" s="3891">
        <f>'GC Table 6 - Secondary'!F23</f>
        <v>10672</v>
      </c>
      <c r="F120" s="3891">
        <f>SUM(D120:E120)</f>
        <v>22613</v>
      </c>
      <c r="G120" s="3891">
        <f>'GC Table 6 - Secondary'!F14</f>
        <v>1183</v>
      </c>
      <c r="H120" s="3891">
        <f>'GC Table 6 - Secondary'!F15</f>
        <v>282</v>
      </c>
      <c r="I120" s="3891">
        <f>G120+H120</f>
        <v>1465</v>
      </c>
      <c r="J120" s="3891">
        <f>'GC Table 6 - Secondary'!F20</f>
        <v>215</v>
      </c>
      <c r="K120" s="3892">
        <f>I120+J120</f>
        <v>1680</v>
      </c>
    </row>
    <row r="121" spans="1:12">
      <c r="A121" s="315"/>
      <c r="C121" s="165"/>
      <c r="F121" s="165"/>
      <c r="K121" s="2106"/>
    </row>
    <row r="122" spans="1:12" ht="15.75" thickBot="1">
      <c r="A122" s="316"/>
      <c r="B122" s="630">
        <f>B120-B118</f>
        <v>0</v>
      </c>
      <c r="C122" s="317"/>
      <c r="D122" s="317"/>
      <c r="E122" s="317"/>
      <c r="F122" s="317"/>
      <c r="G122" s="317"/>
      <c r="H122" s="317"/>
      <c r="I122" s="317"/>
      <c r="J122" s="317"/>
      <c r="K122" s="2142"/>
    </row>
    <row r="124" spans="1:12">
      <c r="A124" s="296" t="s">
        <v>878</v>
      </c>
      <c r="B124" s="297"/>
      <c r="C124" s="298"/>
      <c r="D124" s="297"/>
      <c r="E124" s="297"/>
      <c r="F124" s="298"/>
      <c r="G124" s="297"/>
      <c r="H124" s="297"/>
      <c r="I124" s="297"/>
      <c r="J124" s="297"/>
      <c r="K124" s="1294"/>
    </row>
    <row r="125" spans="1:12" ht="18.75">
      <c r="A125" s="548" t="s">
        <v>974</v>
      </c>
      <c r="B125" s="297"/>
      <c r="C125" s="298"/>
      <c r="D125" s="297"/>
      <c r="E125" s="297"/>
      <c r="F125" s="298"/>
      <c r="G125" s="297"/>
      <c r="H125" s="297"/>
      <c r="I125" s="297"/>
      <c r="J125" s="297"/>
      <c r="K125" s="1294"/>
    </row>
    <row r="126" spans="1:12">
      <c r="A126" s="4379">
        <v>44561</v>
      </c>
      <c r="B126" s="4380"/>
      <c r="C126" s="4380"/>
      <c r="D126" s="4380"/>
      <c r="E126" s="4380"/>
      <c r="F126" s="4380"/>
      <c r="G126" s="4380"/>
      <c r="H126" s="4380"/>
      <c r="I126" s="4380"/>
      <c r="J126" s="4380"/>
      <c r="K126" s="4381"/>
    </row>
    <row r="127" spans="1:12" ht="19.5" thickBot="1">
      <c r="A127" s="299"/>
      <c r="B127" s="300"/>
      <c r="C127" s="301"/>
      <c r="D127" s="300"/>
      <c r="E127" s="300"/>
      <c r="F127" s="301"/>
      <c r="G127" s="300"/>
      <c r="H127" s="300"/>
      <c r="I127" s="300"/>
      <c r="J127" s="300"/>
      <c r="K127" s="1295"/>
    </row>
    <row r="128" spans="1:12" ht="15.75" thickTop="1">
      <c r="A128" s="4384" t="s">
        <v>228</v>
      </c>
      <c r="B128" s="302" t="s">
        <v>975</v>
      </c>
      <c r="C128" s="303"/>
      <c r="D128" s="303"/>
      <c r="E128" s="303"/>
      <c r="F128" s="304"/>
      <c r="G128" s="305" t="s">
        <v>976</v>
      </c>
      <c r="H128" s="305"/>
      <c r="I128" s="305"/>
      <c r="J128" s="305"/>
      <c r="K128" s="306"/>
    </row>
    <row r="129" spans="1:11" ht="39.75" thickBot="1">
      <c r="A129" s="4385"/>
      <c r="B129" s="3865" t="s">
        <v>230</v>
      </c>
      <c r="C129" s="3866" t="s">
        <v>977</v>
      </c>
      <c r="D129" s="3866" t="s">
        <v>978</v>
      </c>
      <c r="E129" s="3866" t="s">
        <v>979</v>
      </c>
      <c r="F129" s="3867" t="s">
        <v>980</v>
      </c>
      <c r="G129" s="3868" t="s">
        <v>981</v>
      </c>
      <c r="H129" s="3869" t="s">
        <v>982</v>
      </c>
      <c r="I129" s="3869" t="s">
        <v>983</v>
      </c>
      <c r="J129" s="3869" t="s">
        <v>984</v>
      </c>
      <c r="K129" s="3870" t="s">
        <v>985</v>
      </c>
    </row>
    <row r="130" spans="1:11" ht="15.75" thickBot="1">
      <c r="A130" s="1663" t="s">
        <v>895</v>
      </c>
      <c r="B130" s="1297"/>
      <c r="C130" s="1298"/>
      <c r="D130" s="1298"/>
      <c r="E130" s="1298"/>
      <c r="F130" s="1299"/>
      <c r="G130" s="1300"/>
      <c r="H130" s="1300"/>
      <c r="I130" s="1298"/>
      <c r="J130" s="1300"/>
      <c r="K130" s="1301"/>
    </row>
    <row r="131" spans="1:11">
      <c r="A131" s="3871" t="s">
        <v>380</v>
      </c>
      <c r="B131" s="3637">
        <v>40</v>
      </c>
      <c r="C131" s="3872">
        <v>7</v>
      </c>
      <c r="D131" s="3873">
        <v>179</v>
      </c>
      <c r="E131" s="3873">
        <v>201</v>
      </c>
      <c r="F131" s="3874">
        <v>380</v>
      </c>
      <c r="G131" s="3875">
        <v>29</v>
      </c>
      <c r="H131" s="3873">
        <v>3</v>
      </c>
      <c r="I131" s="3873">
        <v>32</v>
      </c>
      <c r="J131" s="3873">
        <v>3</v>
      </c>
      <c r="K131" s="3876">
        <v>35</v>
      </c>
    </row>
    <row r="132" spans="1:11">
      <c r="A132" s="3871" t="s">
        <v>382</v>
      </c>
      <c r="B132" s="3637">
        <v>4</v>
      </c>
      <c r="C132" s="3872">
        <v>1</v>
      </c>
      <c r="D132" s="3873">
        <v>6</v>
      </c>
      <c r="E132" s="3873">
        <v>60</v>
      </c>
      <c r="F132" s="3874">
        <v>66</v>
      </c>
      <c r="G132" s="3875">
        <v>4</v>
      </c>
      <c r="H132" s="3873">
        <v>3</v>
      </c>
      <c r="I132" s="3873">
        <v>7</v>
      </c>
      <c r="J132" s="3873">
        <v>1</v>
      </c>
      <c r="K132" s="3876">
        <v>8</v>
      </c>
    </row>
    <row r="133" spans="1:11">
      <c r="A133" s="3871" t="s">
        <v>408</v>
      </c>
      <c r="B133" s="3637">
        <v>3</v>
      </c>
      <c r="C133" s="3872">
        <v>0</v>
      </c>
      <c r="D133" s="3873">
        <v>26</v>
      </c>
      <c r="E133" s="3873">
        <v>55</v>
      </c>
      <c r="F133" s="3874">
        <v>81</v>
      </c>
      <c r="G133" s="3875">
        <v>5</v>
      </c>
      <c r="H133" s="3873">
        <v>1</v>
      </c>
      <c r="I133" s="3873">
        <v>6</v>
      </c>
      <c r="J133" s="3873">
        <v>1</v>
      </c>
      <c r="K133" s="3876">
        <v>7</v>
      </c>
    </row>
    <row r="134" spans="1:11">
      <c r="A134" s="3871" t="s">
        <v>439</v>
      </c>
      <c r="B134" s="3637">
        <v>48</v>
      </c>
      <c r="C134" s="3872">
        <v>47</v>
      </c>
      <c r="D134" s="3873">
        <v>217</v>
      </c>
      <c r="E134" s="3873">
        <v>92</v>
      </c>
      <c r="F134" s="3874">
        <v>309</v>
      </c>
      <c r="G134" s="3875">
        <v>26</v>
      </c>
      <c r="H134" s="3873">
        <v>0</v>
      </c>
      <c r="I134" s="3873">
        <v>26</v>
      </c>
      <c r="J134" s="3873">
        <v>2</v>
      </c>
      <c r="K134" s="3876">
        <v>28</v>
      </c>
    </row>
    <row r="135" spans="1:11">
      <c r="A135" s="3871" t="s">
        <v>403</v>
      </c>
      <c r="B135" s="3637">
        <v>11</v>
      </c>
      <c r="C135" s="3872">
        <v>4</v>
      </c>
      <c r="D135" s="3873">
        <v>20</v>
      </c>
      <c r="E135" s="3873">
        <v>106</v>
      </c>
      <c r="F135" s="3874">
        <v>126</v>
      </c>
      <c r="G135" s="3875">
        <v>11</v>
      </c>
      <c r="H135" s="3873">
        <v>2</v>
      </c>
      <c r="I135" s="3873">
        <v>13</v>
      </c>
      <c r="J135" s="3873">
        <v>2</v>
      </c>
      <c r="K135" s="3876">
        <v>15</v>
      </c>
    </row>
    <row r="136" spans="1:11">
      <c r="A136" s="3877" t="s">
        <v>430</v>
      </c>
      <c r="B136" s="3637">
        <v>27</v>
      </c>
      <c r="C136" s="3872">
        <v>20</v>
      </c>
      <c r="D136" s="3873">
        <v>75</v>
      </c>
      <c r="E136" s="3873">
        <v>115</v>
      </c>
      <c r="F136" s="3874">
        <v>190</v>
      </c>
      <c r="G136" s="3875">
        <v>18</v>
      </c>
      <c r="H136" s="3873">
        <v>2</v>
      </c>
      <c r="I136" s="3873">
        <v>20</v>
      </c>
      <c r="J136" s="3873">
        <v>2</v>
      </c>
      <c r="K136" s="3876">
        <v>22</v>
      </c>
    </row>
    <row r="137" spans="1:11">
      <c r="A137" s="3877" t="s">
        <v>384</v>
      </c>
      <c r="B137" s="3637">
        <v>73</v>
      </c>
      <c r="C137" s="3872">
        <v>0</v>
      </c>
      <c r="D137" s="3873">
        <v>67</v>
      </c>
      <c r="E137" s="3873">
        <v>476</v>
      </c>
      <c r="F137" s="3874">
        <v>543</v>
      </c>
      <c r="G137" s="3875">
        <v>41</v>
      </c>
      <c r="H137" s="3873">
        <v>4</v>
      </c>
      <c r="I137" s="3873">
        <v>45</v>
      </c>
      <c r="J137" s="3873">
        <v>2</v>
      </c>
      <c r="K137" s="3876">
        <v>47</v>
      </c>
    </row>
    <row r="138" spans="1:11">
      <c r="A138" s="3877" t="s">
        <v>441</v>
      </c>
      <c r="B138" s="3637">
        <v>0</v>
      </c>
      <c r="C138" s="3872">
        <v>0</v>
      </c>
      <c r="D138" s="3873">
        <v>0</v>
      </c>
      <c r="E138" s="3873">
        <v>0</v>
      </c>
      <c r="F138" s="3874">
        <v>0</v>
      </c>
      <c r="G138" s="3875">
        <v>0</v>
      </c>
      <c r="H138" s="3873">
        <v>0</v>
      </c>
      <c r="I138" s="3873">
        <v>0</v>
      </c>
      <c r="J138" s="3873">
        <v>0</v>
      </c>
      <c r="K138" s="3876">
        <v>0</v>
      </c>
    </row>
    <row r="139" spans="1:11">
      <c r="A139" s="3877" t="s">
        <v>443</v>
      </c>
      <c r="B139" s="3637">
        <v>17</v>
      </c>
      <c r="C139" s="3872">
        <v>4</v>
      </c>
      <c r="D139" s="3873">
        <v>23</v>
      </c>
      <c r="E139" s="3873">
        <v>89</v>
      </c>
      <c r="F139" s="3874">
        <v>112</v>
      </c>
      <c r="G139" s="3875">
        <v>7</v>
      </c>
      <c r="H139" s="3873">
        <v>4</v>
      </c>
      <c r="I139" s="3873">
        <v>11</v>
      </c>
      <c r="J139" s="3873">
        <v>1</v>
      </c>
      <c r="K139" s="3876">
        <v>12</v>
      </c>
    </row>
    <row r="140" spans="1:11">
      <c r="A140" s="3877" t="s">
        <v>459</v>
      </c>
      <c r="B140" s="3637">
        <v>24</v>
      </c>
      <c r="C140" s="3872">
        <v>6</v>
      </c>
      <c r="D140" s="3873">
        <v>46</v>
      </c>
      <c r="E140" s="3873">
        <v>186</v>
      </c>
      <c r="F140" s="3874">
        <v>232</v>
      </c>
      <c r="G140" s="3875">
        <v>20</v>
      </c>
      <c r="H140" s="3873">
        <v>2</v>
      </c>
      <c r="I140" s="3873">
        <v>22</v>
      </c>
      <c r="J140" s="3873">
        <v>2</v>
      </c>
      <c r="K140" s="3876">
        <v>24</v>
      </c>
    </row>
    <row r="141" spans="1:11">
      <c r="A141" s="3878" t="s">
        <v>461</v>
      </c>
      <c r="B141" s="3637">
        <v>6</v>
      </c>
      <c r="C141" s="3872">
        <v>0</v>
      </c>
      <c r="D141" s="3873">
        <v>17</v>
      </c>
      <c r="E141" s="3873">
        <v>72</v>
      </c>
      <c r="F141" s="3874">
        <v>89</v>
      </c>
      <c r="G141" s="3875">
        <v>10</v>
      </c>
      <c r="H141" s="3873">
        <v>2</v>
      </c>
      <c r="I141" s="3873">
        <v>12</v>
      </c>
      <c r="J141" s="3873">
        <v>0</v>
      </c>
      <c r="K141" s="3876">
        <v>12</v>
      </c>
    </row>
    <row r="142" spans="1:11">
      <c r="A142" s="3878" t="s">
        <v>463</v>
      </c>
      <c r="B142" s="3637">
        <v>79</v>
      </c>
      <c r="C142" s="3872">
        <v>6</v>
      </c>
      <c r="D142" s="3873">
        <v>51</v>
      </c>
      <c r="E142" s="3873">
        <v>479</v>
      </c>
      <c r="F142" s="3874">
        <v>530</v>
      </c>
      <c r="G142" s="3875">
        <v>39</v>
      </c>
      <c r="H142" s="3873">
        <v>8</v>
      </c>
      <c r="I142" s="3873">
        <v>47</v>
      </c>
      <c r="J142" s="3873">
        <v>2</v>
      </c>
      <c r="K142" s="3876">
        <v>49</v>
      </c>
    </row>
    <row r="143" spans="1:11">
      <c r="A143" s="3878" t="s">
        <v>447</v>
      </c>
      <c r="B143" s="3637">
        <v>0</v>
      </c>
      <c r="C143" s="3872">
        <v>0</v>
      </c>
      <c r="D143" s="3873">
        <v>0</v>
      </c>
      <c r="E143" s="3873">
        <v>0</v>
      </c>
      <c r="F143" s="3874">
        <v>0</v>
      </c>
      <c r="G143" s="3875">
        <v>0</v>
      </c>
      <c r="H143" s="3873">
        <v>0</v>
      </c>
      <c r="I143" s="3873">
        <v>0</v>
      </c>
      <c r="J143" s="3873">
        <v>0</v>
      </c>
      <c r="K143" s="3876">
        <v>0</v>
      </c>
    </row>
    <row r="144" spans="1:11">
      <c r="A144" s="3878" t="s">
        <v>445</v>
      </c>
      <c r="B144" s="3637">
        <v>21</v>
      </c>
      <c r="C144" s="3872">
        <v>0</v>
      </c>
      <c r="D144" s="3873">
        <v>50</v>
      </c>
      <c r="E144" s="3873">
        <v>91</v>
      </c>
      <c r="F144" s="3874">
        <v>141</v>
      </c>
      <c r="G144" s="3875">
        <v>9</v>
      </c>
      <c r="H144" s="3873">
        <v>2</v>
      </c>
      <c r="I144" s="3873">
        <v>11</v>
      </c>
      <c r="J144" s="3873">
        <v>0</v>
      </c>
      <c r="K144" s="3876">
        <v>11</v>
      </c>
    </row>
    <row r="145" spans="1:11">
      <c r="A145" s="3878" t="s">
        <v>465</v>
      </c>
      <c r="B145" s="3637">
        <v>0</v>
      </c>
      <c r="C145" s="3872">
        <v>0</v>
      </c>
      <c r="D145" s="3873">
        <v>21</v>
      </c>
      <c r="E145" s="3873">
        <v>51</v>
      </c>
      <c r="F145" s="3874">
        <v>72</v>
      </c>
      <c r="G145" s="3875">
        <v>6</v>
      </c>
      <c r="H145" s="3873">
        <v>1</v>
      </c>
      <c r="I145" s="3873">
        <v>7</v>
      </c>
      <c r="J145" s="3873">
        <v>1</v>
      </c>
      <c r="K145" s="3876">
        <v>8</v>
      </c>
    </row>
    <row r="146" spans="1:11">
      <c r="A146" s="3878" t="s">
        <v>467</v>
      </c>
      <c r="B146" s="3637">
        <v>17</v>
      </c>
      <c r="C146" s="3872">
        <v>8</v>
      </c>
      <c r="D146" s="3873">
        <v>71</v>
      </c>
      <c r="E146" s="3873">
        <v>112</v>
      </c>
      <c r="F146" s="3874">
        <v>183</v>
      </c>
      <c r="G146" s="3875">
        <v>14</v>
      </c>
      <c r="H146" s="3873">
        <v>3</v>
      </c>
      <c r="I146" s="3873">
        <v>17</v>
      </c>
      <c r="J146" s="3873">
        <v>5</v>
      </c>
      <c r="K146" s="3876">
        <v>22</v>
      </c>
    </row>
    <row r="147" spans="1:11">
      <c r="A147" s="3878" t="s">
        <v>454</v>
      </c>
      <c r="B147" s="3637">
        <v>0</v>
      </c>
      <c r="C147" s="3872">
        <v>3</v>
      </c>
      <c r="D147" s="3873">
        <v>6</v>
      </c>
      <c r="E147" s="3873">
        <v>62</v>
      </c>
      <c r="F147" s="3874">
        <v>68</v>
      </c>
      <c r="G147" s="3875">
        <v>7</v>
      </c>
      <c r="H147" s="3873">
        <v>0</v>
      </c>
      <c r="I147" s="3873">
        <v>7</v>
      </c>
      <c r="J147" s="3873">
        <v>1</v>
      </c>
      <c r="K147" s="3876">
        <v>8</v>
      </c>
    </row>
    <row r="148" spans="1:11">
      <c r="A148" s="3878" t="s">
        <v>415</v>
      </c>
      <c r="B148" s="3637">
        <v>35</v>
      </c>
      <c r="C148" s="3872">
        <v>8</v>
      </c>
      <c r="D148" s="3873">
        <v>101</v>
      </c>
      <c r="E148" s="3873">
        <v>282</v>
      </c>
      <c r="F148" s="3874">
        <v>383</v>
      </c>
      <c r="G148" s="3875">
        <v>16</v>
      </c>
      <c r="H148" s="3873">
        <v>9</v>
      </c>
      <c r="I148" s="3873">
        <v>25</v>
      </c>
      <c r="J148" s="3873">
        <v>3</v>
      </c>
      <c r="K148" s="3876">
        <v>28</v>
      </c>
    </row>
    <row r="149" spans="1:11">
      <c r="A149" s="3878" t="s">
        <v>388</v>
      </c>
      <c r="B149" s="3637">
        <v>25</v>
      </c>
      <c r="C149" s="3872">
        <v>6</v>
      </c>
      <c r="D149" s="3873">
        <v>25</v>
      </c>
      <c r="E149" s="3873">
        <v>236</v>
      </c>
      <c r="F149" s="3874">
        <v>261</v>
      </c>
      <c r="G149" s="3875">
        <v>11</v>
      </c>
      <c r="H149" s="3873">
        <v>7</v>
      </c>
      <c r="I149" s="3873">
        <v>18</v>
      </c>
      <c r="J149" s="3873">
        <v>1</v>
      </c>
      <c r="K149" s="3876">
        <v>19</v>
      </c>
    </row>
    <row r="150" spans="1:11">
      <c r="A150" s="3878" t="s">
        <v>434</v>
      </c>
      <c r="B150" s="3637">
        <v>10</v>
      </c>
      <c r="C150" s="3872">
        <v>1</v>
      </c>
      <c r="D150" s="3873">
        <v>12</v>
      </c>
      <c r="E150" s="3873">
        <v>72</v>
      </c>
      <c r="F150" s="3874">
        <v>84</v>
      </c>
      <c r="G150" s="3875">
        <v>10</v>
      </c>
      <c r="H150" s="3873">
        <v>0</v>
      </c>
      <c r="I150" s="3873">
        <v>10</v>
      </c>
      <c r="J150" s="3873">
        <v>1</v>
      </c>
      <c r="K150" s="3876">
        <v>11</v>
      </c>
    </row>
    <row r="151" spans="1:11">
      <c r="A151" s="3878" t="s">
        <v>419</v>
      </c>
      <c r="B151" s="3637">
        <v>35</v>
      </c>
      <c r="C151" s="3872">
        <v>3</v>
      </c>
      <c r="D151" s="3873">
        <v>88</v>
      </c>
      <c r="E151" s="3873">
        <v>194</v>
      </c>
      <c r="F151" s="3874">
        <v>282</v>
      </c>
      <c r="G151" s="3875">
        <v>17</v>
      </c>
      <c r="H151" s="3873">
        <v>5</v>
      </c>
      <c r="I151" s="3873">
        <v>22</v>
      </c>
      <c r="J151" s="3873">
        <v>1</v>
      </c>
      <c r="K151" s="3876">
        <v>23</v>
      </c>
    </row>
    <row r="152" spans="1:11">
      <c r="A152" s="3878" t="s">
        <v>390</v>
      </c>
      <c r="B152" s="3637">
        <v>43</v>
      </c>
      <c r="C152" s="3872">
        <v>0</v>
      </c>
      <c r="D152" s="3873">
        <v>83</v>
      </c>
      <c r="E152" s="3873">
        <v>373</v>
      </c>
      <c r="F152" s="3874">
        <v>456</v>
      </c>
      <c r="G152" s="3875">
        <v>24</v>
      </c>
      <c r="H152" s="3873">
        <v>11</v>
      </c>
      <c r="I152" s="3873">
        <v>35</v>
      </c>
      <c r="J152" s="3873">
        <v>5</v>
      </c>
      <c r="K152" s="3876">
        <v>40</v>
      </c>
    </row>
    <row r="153" spans="1:11">
      <c r="A153" s="3878" t="s">
        <v>386</v>
      </c>
      <c r="B153" s="3637">
        <v>0</v>
      </c>
      <c r="C153" s="3872">
        <v>0</v>
      </c>
      <c r="D153" s="3873">
        <v>0</v>
      </c>
      <c r="E153" s="3873">
        <v>0</v>
      </c>
      <c r="F153" s="3874">
        <v>0</v>
      </c>
      <c r="G153" s="3875">
        <v>0</v>
      </c>
      <c r="H153" s="3873">
        <v>0</v>
      </c>
      <c r="I153" s="3873">
        <v>0</v>
      </c>
      <c r="J153" s="3873">
        <v>0</v>
      </c>
      <c r="K153" s="3876">
        <v>0</v>
      </c>
    </row>
    <row r="154" spans="1:11">
      <c r="A154" s="3878" t="s">
        <v>421</v>
      </c>
      <c r="B154" s="3637">
        <v>41</v>
      </c>
      <c r="C154" s="3872">
        <v>0</v>
      </c>
      <c r="D154" s="3873">
        <v>118</v>
      </c>
      <c r="E154" s="3873">
        <v>179</v>
      </c>
      <c r="F154" s="3874">
        <v>297</v>
      </c>
      <c r="G154" s="3875">
        <v>19</v>
      </c>
      <c r="H154" s="3873">
        <v>4</v>
      </c>
      <c r="I154" s="3873">
        <v>23</v>
      </c>
      <c r="J154" s="3873">
        <v>0</v>
      </c>
      <c r="K154" s="3876">
        <v>23</v>
      </c>
    </row>
    <row r="155" spans="1:11">
      <c r="A155" s="3878" t="s">
        <v>449</v>
      </c>
      <c r="B155" s="3637">
        <v>12</v>
      </c>
      <c r="C155" s="3872">
        <v>0</v>
      </c>
      <c r="D155" s="3873">
        <v>21</v>
      </c>
      <c r="E155" s="3873">
        <v>116</v>
      </c>
      <c r="F155" s="3874">
        <v>137</v>
      </c>
      <c r="G155" s="3875">
        <v>10</v>
      </c>
      <c r="H155" s="3873">
        <v>3</v>
      </c>
      <c r="I155" s="3873">
        <v>13</v>
      </c>
      <c r="J155" s="3873">
        <v>2</v>
      </c>
      <c r="K155" s="3876">
        <v>15</v>
      </c>
    </row>
    <row r="156" spans="1:11">
      <c r="A156" s="3878" t="s">
        <v>456</v>
      </c>
      <c r="B156" s="3637">
        <v>3</v>
      </c>
      <c r="C156" s="3872">
        <v>0</v>
      </c>
      <c r="D156" s="3873">
        <v>11</v>
      </c>
      <c r="E156" s="3873">
        <v>33</v>
      </c>
      <c r="F156" s="3874">
        <v>44</v>
      </c>
      <c r="G156" s="3875">
        <v>5</v>
      </c>
      <c r="H156" s="3873">
        <v>0</v>
      </c>
      <c r="I156" s="3873">
        <v>5</v>
      </c>
      <c r="J156" s="3873">
        <v>1</v>
      </c>
      <c r="K156" s="3876">
        <v>6</v>
      </c>
    </row>
    <row r="157" spans="1:11">
      <c r="A157" s="3878" t="s">
        <v>451</v>
      </c>
      <c r="B157" s="3637">
        <v>67</v>
      </c>
      <c r="C157" s="3872">
        <v>0</v>
      </c>
      <c r="D157" s="3873">
        <v>112</v>
      </c>
      <c r="E157" s="3873">
        <v>349</v>
      </c>
      <c r="F157" s="3874">
        <v>461</v>
      </c>
      <c r="G157" s="3875">
        <v>30</v>
      </c>
      <c r="H157" s="3873">
        <v>4</v>
      </c>
      <c r="I157" s="3873">
        <v>34</v>
      </c>
      <c r="J157" s="3873">
        <v>3</v>
      </c>
      <c r="K157" s="3876">
        <v>37</v>
      </c>
    </row>
    <row r="158" spans="1:11">
      <c r="A158" s="3878" t="s">
        <v>471</v>
      </c>
      <c r="B158" s="3637">
        <v>38</v>
      </c>
      <c r="C158" s="3872">
        <v>3</v>
      </c>
      <c r="D158" s="3873">
        <v>80</v>
      </c>
      <c r="E158" s="3873">
        <v>136</v>
      </c>
      <c r="F158" s="3874">
        <v>216</v>
      </c>
      <c r="G158" s="3875">
        <v>17</v>
      </c>
      <c r="H158" s="3873">
        <v>2</v>
      </c>
      <c r="I158" s="3873">
        <v>19</v>
      </c>
      <c r="J158" s="3873">
        <v>2</v>
      </c>
      <c r="K158" s="3876">
        <v>21</v>
      </c>
    </row>
    <row r="159" spans="1:11">
      <c r="A159" s="3878" t="s">
        <v>394</v>
      </c>
      <c r="B159" s="3637">
        <v>0</v>
      </c>
      <c r="C159" s="3872">
        <v>0</v>
      </c>
      <c r="D159" s="3873">
        <v>4</v>
      </c>
      <c r="E159" s="3873">
        <v>10</v>
      </c>
      <c r="F159" s="3874">
        <v>14</v>
      </c>
      <c r="G159" s="3875">
        <v>1</v>
      </c>
      <c r="H159" s="3873">
        <v>0</v>
      </c>
      <c r="I159" s="3873">
        <v>1</v>
      </c>
      <c r="J159" s="3873">
        <v>0</v>
      </c>
      <c r="K159" s="3876">
        <v>1</v>
      </c>
    </row>
    <row r="160" spans="1:11">
      <c r="A160" s="3878" t="s">
        <v>474</v>
      </c>
      <c r="B160" s="3637">
        <v>40</v>
      </c>
      <c r="C160" s="3872">
        <v>0</v>
      </c>
      <c r="D160" s="3873">
        <v>66</v>
      </c>
      <c r="E160" s="3873">
        <v>169</v>
      </c>
      <c r="F160" s="3874">
        <v>235</v>
      </c>
      <c r="G160" s="3875">
        <v>16</v>
      </c>
      <c r="H160" s="3873">
        <v>4</v>
      </c>
      <c r="I160" s="3873">
        <v>20</v>
      </c>
      <c r="J160" s="3873">
        <v>3</v>
      </c>
      <c r="K160" s="3876">
        <v>23</v>
      </c>
    </row>
    <row r="161" spans="1:11">
      <c r="A161" s="3878" t="s">
        <v>476</v>
      </c>
      <c r="B161" s="3637">
        <v>44</v>
      </c>
      <c r="C161" s="3872">
        <v>0</v>
      </c>
      <c r="D161" s="3873">
        <v>20</v>
      </c>
      <c r="E161" s="3873">
        <v>350</v>
      </c>
      <c r="F161" s="3874">
        <v>370</v>
      </c>
      <c r="G161" s="3875">
        <v>14</v>
      </c>
      <c r="H161" s="3873">
        <v>15</v>
      </c>
      <c r="I161" s="3873">
        <v>29</v>
      </c>
      <c r="J161" s="3873">
        <v>7</v>
      </c>
      <c r="K161" s="3876">
        <v>36</v>
      </c>
    </row>
    <row r="162" spans="1:11">
      <c r="A162" s="3878" t="s">
        <v>478</v>
      </c>
      <c r="B162" s="3637">
        <v>0</v>
      </c>
      <c r="C162" s="3872">
        <v>0</v>
      </c>
      <c r="D162" s="3873">
        <v>0</v>
      </c>
      <c r="E162" s="3873">
        <v>0</v>
      </c>
      <c r="F162" s="3874">
        <v>0</v>
      </c>
      <c r="G162" s="3875">
        <v>0</v>
      </c>
      <c r="H162" s="3873">
        <v>0</v>
      </c>
      <c r="I162" s="3873">
        <v>0</v>
      </c>
      <c r="J162" s="3873">
        <v>0</v>
      </c>
      <c r="K162" s="3876">
        <v>0</v>
      </c>
    </row>
    <row r="163" spans="1:11">
      <c r="A163" s="3877" t="s">
        <v>398</v>
      </c>
      <c r="B163" s="3637">
        <v>12</v>
      </c>
      <c r="C163" s="3872">
        <v>0</v>
      </c>
      <c r="D163" s="3873">
        <v>64</v>
      </c>
      <c r="E163" s="3873">
        <v>100</v>
      </c>
      <c r="F163" s="3874">
        <v>164</v>
      </c>
      <c r="G163" s="3875">
        <v>14</v>
      </c>
      <c r="H163" s="3873">
        <v>0</v>
      </c>
      <c r="I163" s="3873">
        <v>14</v>
      </c>
      <c r="J163" s="3873">
        <v>2</v>
      </c>
      <c r="K163" s="3876">
        <v>16</v>
      </c>
    </row>
    <row r="164" spans="1:11" ht="15.75" thickBot="1">
      <c r="A164" s="3877" t="s">
        <v>425</v>
      </c>
      <c r="B164" s="3637">
        <v>37</v>
      </c>
      <c r="C164" s="3872">
        <v>4</v>
      </c>
      <c r="D164" s="3873">
        <v>73</v>
      </c>
      <c r="E164" s="3873">
        <v>253</v>
      </c>
      <c r="F164" s="3874">
        <v>326</v>
      </c>
      <c r="G164" s="3875">
        <v>29</v>
      </c>
      <c r="H164" s="3873">
        <v>1</v>
      </c>
      <c r="I164" s="3873">
        <v>30</v>
      </c>
      <c r="J164" s="3873">
        <v>0</v>
      </c>
      <c r="K164" s="3876">
        <v>30</v>
      </c>
    </row>
    <row r="165" spans="1:11" ht="16.5" thickTop="1" thickBot="1">
      <c r="A165" s="871"/>
      <c r="B165" s="699">
        <v>812</v>
      </c>
      <c r="C165" s="700">
        <v>131</v>
      </c>
      <c r="D165" s="700">
        <v>1753</v>
      </c>
      <c r="E165" s="700">
        <v>5099</v>
      </c>
      <c r="F165" s="873">
        <v>6852</v>
      </c>
      <c r="G165" s="872">
        <v>479</v>
      </c>
      <c r="H165" s="700">
        <v>102</v>
      </c>
      <c r="I165" s="700">
        <v>581</v>
      </c>
      <c r="J165" s="700">
        <v>56</v>
      </c>
      <c r="K165" s="701">
        <v>637</v>
      </c>
    </row>
    <row r="166" spans="1:11" ht="16.5" thickTop="1" thickBot="1">
      <c r="A166" s="1663" t="s">
        <v>896</v>
      </c>
      <c r="B166" s="1302"/>
      <c r="C166" s="1303"/>
      <c r="D166" s="1303"/>
      <c r="E166" s="1303"/>
      <c r="F166" s="1303"/>
      <c r="G166" s="1304"/>
      <c r="H166" s="1304"/>
      <c r="I166" s="1303"/>
      <c r="J166" s="1304"/>
      <c r="K166" s="1305"/>
    </row>
    <row r="167" spans="1:11">
      <c r="A167" s="3878" t="s">
        <v>283</v>
      </c>
      <c r="B167" s="3879">
        <v>32</v>
      </c>
      <c r="C167" s="3873">
        <v>0</v>
      </c>
      <c r="D167" s="3873">
        <v>63</v>
      </c>
      <c r="E167" s="3873">
        <v>84</v>
      </c>
      <c r="F167" s="3874">
        <v>147</v>
      </c>
      <c r="G167" s="3875">
        <v>14</v>
      </c>
      <c r="H167" s="3873">
        <v>4</v>
      </c>
      <c r="I167" s="3873">
        <v>18</v>
      </c>
      <c r="J167" s="3873">
        <v>17</v>
      </c>
      <c r="K167" s="3876">
        <v>35</v>
      </c>
    </row>
    <row r="168" spans="1:11">
      <c r="A168" s="3878" t="s">
        <v>288</v>
      </c>
      <c r="B168" s="3879">
        <v>41</v>
      </c>
      <c r="C168" s="3873">
        <v>0</v>
      </c>
      <c r="D168" s="3873">
        <v>154</v>
      </c>
      <c r="E168" s="3873">
        <v>152</v>
      </c>
      <c r="F168" s="3874">
        <v>306</v>
      </c>
      <c r="G168" s="3875">
        <v>13</v>
      </c>
      <c r="H168" s="3873">
        <v>13</v>
      </c>
      <c r="I168" s="3873">
        <v>26</v>
      </c>
      <c r="J168" s="3873">
        <v>7</v>
      </c>
      <c r="K168" s="3876">
        <v>33</v>
      </c>
    </row>
    <row r="169" spans="1:11">
      <c r="A169" s="3878" t="s">
        <v>987</v>
      </c>
      <c r="B169" s="3879">
        <v>0</v>
      </c>
      <c r="C169" s="3873">
        <v>0</v>
      </c>
      <c r="D169" s="3873">
        <v>60</v>
      </c>
      <c r="E169" s="3873">
        <v>44</v>
      </c>
      <c r="F169" s="3874">
        <v>104</v>
      </c>
      <c r="G169" s="3875">
        <v>9</v>
      </c>
      <c r="H169" s="3873">
        <v>2</v>
      </c>
      <c r="I169" s="3873">
        <v>11</v>
      </c>
      <c r="J169" s="3873">
        <v>0</v>
      </c>
      <c r="K169" s="3876">
        <v>11</v>
      </c>
    </row>
    <row r="170" spans="1:11" s="318" customFormat="1" ht="12.75">
      <c r="A170" s="3878" t="s">
        <v>988</v>
      </c>
      <c r="B170" s="3879">
        <v>0</v>
      </c>
      <c r="C170" s="3873">
        <v>0</v>
      </c>
      <c r="D170" s="3873">
        <v>6</v>
      </c>
      <c r="E170" s="3873">
        <v>8</v>
      </c>
      <c r="F170" s="3874">
        <v>14</v>
      </c>
      <c r="G170" s="3875">
        <v>1</v>
      </c>
      <c r="H170" s="3873">
        <v>1</v>
      </c>
      <c r="I170" s="3873">
        <v>2</v>
      </c>
      <c r="J170" s="3873">
        <v>1</v>
      </c>
      <c r="K170" s="3876">
        <v>3</v>
      </c>
    </row>
    <row r="171" spans="1:11" s="318" customFormat="1" ht="13.5" thickBot="1">
      <c r="A171" s="3878" t="s">
        <v>989</v>
      </c>
      <c r="B171" s="3879">
        <v>46</v>
      </c>
      <c r="C171" s="3873">
        <v>8</v>
      </c>
      <c r="D171" s="3873">
        <v>71</v>
      </c>
      <c r="E171" s="3873">
        <v>137</v>
      </c>
      <c r="F171" s="3874">
        <v>208</v>
      </c>
      <c r="G171" s="3875">
        <v>8</v>
      </c>
      <c r="H171" s="3873">
        <v>6</v>
      </c>
      <c r="I171" s="3873">
        <v>14</v>
      </c>
      <c r="J171" s="3873">
        <v>11</v>
      </c>
      <c r="K171" s="3876">
        <v>25</v>
      </c>
    </row>
    <row r="172" spans="1:11" s="318" customFormat="1" ht="14.25" thickTop="1" thickBot="1">
      <c r="A172" s="871"/>
      <c r="B172" s="699">
        <v>119</v>
      </c>
      <c r="C172" s="700">
        <v>8</v>
      </c>
      <c r="D172" s="700">
        <v>354</v>
      </c>
      <c r="E172" s="700">
        <v>425</v>
      </c>
      <c r="F172" s="873">
        <v>779</v>
      </c>
      <c r="G172" s="872">
        <v>45</v>
      </c>
      <c r="H172" s="700">
        <v>26</v>
      </c>
      <c r="I172" s="700">
        <v>71</v>
      </c>
      <c r="J172" s="700">
        <v>36</v>
      </c>
      <c r="K172" s="701">
        <v>107</v>
      </c>
    </row>
    <row r="173" spans="1:11" s="318" customFormat="1" ht="14.25" thickTop="1" thickBot="1">
      <c r="A173" s="1296" t="s">
        <v>897</v>
      </c>
      <c r="B173" s="1302"/>
      <c r="C173" s="1303"/>
      <c r="D173" s="1303"/>
      <c r="E173" s="1303"/>
      <c r="F173" s="1303"/>
      <c r="G173" s="1304"/>
      <c r="H173" s="1304"/>
      <c r="I173" s="1303"/>
      <c r="J173" s="1304"/>
      <c r="K173" s="1305"/>
    </row>
    <row r="174" spans="1:11" s="318" customFormat="1" ht="12.75">
      <c r="A174" s="3878" t="s">
        <v>995</v>
      </c>
      <c r="B174" s="3879">
        <v>0</v>
      </c>
      <c r="C174" s="3873">
        <v>0</v>
      </c>
      <c r="D174" s="3873">
        <v>112</v>
      </c>
      <c r="E174" s="3873">
        <v>49</v>
      </c>
      <c r="F174" s="3874">
        <v>161</v>
      </c>
      <c r="G174" s="3875">
        <v>11</v>
      </c>
      <c r="H174" s="3873">
        <v>1</v>
      </c>
      <c r="I174" s="3873">
        <v>12</v>
      </c>
      <c r="J174" s="3873">
        <v>0</v>
      </c>
      <c r="K174" s="3876">
        <v>12</v>
      </c>
    </row>
    <row r="175" spans="1:11" s="318" customFormat="1" ht="12.75">
      <c r="A175" s="3878" t="s">
        <v>23</v>
      </c>
      <c r="B175" s="3879">
        <v>0</v>
      </c>
      <c r="C175" s="3873">
        <v>0</v>
      </c>
      <c r="D175" s="3873">
        <v>0</v>
      </c>
      <c r="E175" s="3873">
        <v>0</v>
      </c>
      <c r="F175" s="3874">
        <v>0</v>
      </c>
      <c r="G175" s="3875">
        <v>0</v>
      </c>
      <c r="H175" s="3873">
        <v>0</v>
      </c>
      <c r="I175" s="3873">
        <v>0</v>
      </c>
      <c r="J175" s="3873">
        <v>0</v>
      </c>
      <c r="K175" s="3876">
        <v>0</v>
      </c>
    </row>
    <row r="176" spans="1:11" s="318" customFormat="1" ht="12.75">
      <c r="A176" s="3878" t="s">
        <v>106</v>
      </c>
      <c r="B176" s="3879">
        <v>173</v>
      </c>
      <c r="C176" s="3873">
        <v>3</v>
      </c>
      <c r="D176" s="3873">
        <v>157</v>
      </c>
      <c r="E176" s="3873">
        <v>197</v>
      </c>
      <c r="F176" s="3874">
        <v>354</v>
      </c>
      <c r="G176" s="3875">
        <v>6</v>
      </c>
      <c r="H176" s="3873">
        <v>1</v>
      </c>
      <c r="I176" s="3873">
        <v>7</v>
      </c>
      <c r="J176" s="3873">
        <v>2</v>
      </c>
      <c r="K176" s="3876">
        <v>9</v>
      </c>
    </row>
    <row r="177" spans="1:11" s="318" customFormat="1" ht="12.75">
      <c r="A177" s="3878" t="s">
        <v>66</v>
      </c>
      <c r="B177" s="3879">
        <v>259</v>
      </c>
      <c r="C177" s="3873">
        <v>0</v>
      </c>
      <c r="D177" s="3873">
        <v>1089</v>
      </c>
      <c r="E177" s="3873">
        <v>223</v>
      </c>
      <c r="F177" s="3874">
        <v>1312</v>
      </c>
      <c r="G177" s="3875">
        <v>35</v>
      </c>
      <c r="H177" s="3873">
        <v>0</v>
      </c>
      <c r="I177" s="3873">
        <v>35</v>
      </c>
      <c r="J177" s="3873">
        <v>16</v>
      </c>
      <c r="K177" s="3876">
        <v>51</v>
      </c>
    </row>
    <row r="178" spans="1:11" s="318" customFormat="1" ht="12.75">
      <c r="A178" s="3878" t="s">
        <v>68</v>
      </c>
      <c r="B178" s="3880">
        <v>0</v>
      </c>
      <c r="C178" s="3881">
        <v>0</v>
      </c>
      <c r="D178" s="3881">
        <v>142</v>
      </c>
      <c r="E178" s="3881">
        <v>25</v>
      </c>
      <c r="F178" s="3874">
        <v>167</v>
      </c>
      <c r="G178" s="3889">
        <v>4</v>
      </c>
      <c r="H178" s="3881">
        <v>0</v>
      </c>
      <c r="I178" s="3881">
        <v>4</v>
      </c>
      <c r="J178" s="3881">
        <v>0</v>
      </c>
      <c r="K178" s="3890">
        <v>4</v>
      </c>
    </row>
    <row r="179" spans="1:11" s="318" customFormat="1" ht="12.75">
      <c r="A179" s="3878" t="s">
        <v>127</v>
      </c>
      <c r="B179" s="3879">
        <v>0</v>
      </c>
      <c r="C179" s="3873">
        <v>0</v>
      </c>
      <c r="D179" s="3873">
        <v>0</v>
      </c>
      <c r="E179" s="3873">
        <v>0</v>
      </c>
      <c r="F179" s="3874">
        <v>0</v>
      </c>
      <c r="G179" s="3875">
        <v>0</v>
      </c>
      <c r="H179" s="3873">
        <v>0</v>
      </c>
      <c r="I179" s="3873">
        <v>0</v>
      </c>
      <c r="J179" s="3873">
        <v>0</v>
      </c>
      <c r="K179" s="3876">
        <v>0</v>
      </c>
    </row>
    <row r="180" spans="1:11" s="318" customFormat="1" ht="12.75">
      <c r="A180" s="3878" t="s">
        <v>55</v>
      </c>
      <c r="B180" s="3879">
        <v>169</v>
      </c>
      <c r="C180" s="3873">
        <v>0</v>
      </c>
      <c r="D180" s="3873">
        <v>599</v>
      </c>
      <c r="E180" s="3873">
        <v>461</v>
      </c>
      <c r="F180" s="3874">
        <v>1060</v>
      </c>
      <c r="G180" s="3875">
        <v>32</v>
      </c>
      <c r="H180" s="3873">
        <v>0</v>
      </c>
      <c r="I180" s="3873">
        <v>32</v>
      </c>
      <c r="J180" s="3873">
        <v>0</v>
      </c>
      <c r="K180" s="3876">
        <v>32</v>
      </c>
    </row>
    <row r="181" spans="1:11" s="318" customFormat="1" ht="12.75">
      <c r="A181" s="3878" t="s">
        <v>99</v>
      </c>
      <c r="B181" s="3879">
        <v>93</v>
      </c>
      <c r="C181" s="3873">
        <v>16</v>
      </c>
      <c r="D181" s="3873">
        <v>108</v>
      </c>
      <c r="E181" s="3873">
        <v>60</v>
      </c>
      <c r="F181" s="3874">
        <v>168</v>
      </c>
      <c r="G181" s="3875">
        <v>9</v>
      </c>
      <c r="H181" s="3873">
        <v>1</v>
      </c>
      <c r="I181" s="3873">
        <v>10</v>
      </c>
      <c r="J181" s="3873">
        <v>4</v>
      </c>
      <c r="K181" s="3876">
        <v>14</v>
      </c>
    </row>
    <row r="182" spans="1:11" s="318" customFormat="1" ht="12.75">
      <c r="A182" s="3878" t="s">
        <v>73</v>
      </c>
      <c r="B182" s="3879">
        <v>175</v>
      </c>
      <c r="C182" s="3873">
        <v>0</v>
      </c>
      <c r="D182" s="3873">
        <v>217</v>
      </c>
      <c r="E182" s="3873">
        <v>161</v>
      </c>
      <c r="F182" s="3874">
        <v>378</v>
      </c>
      <c r="G182" s="3875">
        <v>11</v>
      </c>
      <c r="H182" s="3873">
        <v>2</v>
      </c>
      <c r="I182" s="3873">
        <v>13</v>
      </c>
      <c r="J182" s="3873">
        <v>1</v>
      </c>
      <c r="K182" s="3876">
        <v>14</v>
      </c>
    </row>
    <row r="183" spans="1:11" s="318" customFormat="1" ht="12.75">
      <c r="A183" s="3878" t="s">
        <v>57</v>
      </c>
      <c r="B183" s="3880">
        <v>157</v>
      </c>
      <c r="C183" s="3881">
        <v>0</v>
      </c>
      <c r="D183" s="3881">
        <v>455</v>
      </c>
      <c r="E183" s="3881">
        <v>194</v>
      </c>
      <c r="F183" s="3874">
        <v>649</v>
      </c>
      <c r="G183" s="3889">
        <v>27</v>
      </c>
      <c r="H183" s="3881">
        <v>0</v>
      </c>
      <c r="I183" s="3881">
        <v>27</v>
      </c>
      <c r="J183" s="3881">
        <v>0</v>
      </c>
      <c r="K183" s="3890">
        <v>27</v>
      </c>
    </row>
    <row r="184" spans="1:11" s="318" customFormat="1" ht="12.75">
      <c r="A184" s="3878" t="s">
        <v>160</v>
      </c>
      <c r="B184" s="3879">
        <v>0</v>
      </c>
      <c r="C184" s="3873">
        <v>0</v>
      </c>
      <c r="D184" s="3873">
        <v>200</v>
      </c>
      <c r="E184" s="3873">
        <v>196</v>
      </c>
      <c r="F184" s="3874">
        <v>396</v>
      </c>
      <c r="G184" s="3875">
        <v>15</v>
      </c>
      <c r="H184" s="3873">
        <v>3</v>
      </c>
      <c r="I184" s="3873">
        <v>18</v>
      </c>
      <c r="J184" s="3873">
        <v>12</v>
      </c>
      <c r="K184" s="3876">
        <v>30</v>
      </c>
    </row>
    <row r="185" spans="1:11" s="318" customFormat="1" ht="12.75">
      <c r="A185" s="3878" t="s">
        <v>192</v>
      </c>
      <c r="B185" s="3879">
        <v>110</v>
      </c>
      <c r="C185" s="3873">
        <v>0</v>
      </c>
      <c r="D185" s="3873">
        <v>608</v>
      </c>
      <c r="E185" s="3873">
        <v>105</v>
      </c>
      <c r="F185" s="3874">
        <v>713</v>
      </c>
      <c r="G185" s="3875">
        <v>32</v>
      </c>
      <c r="H185" s="3873">
        <v>1</v>
      </c>
      <c r="I185" s="3873">
        <v>33</v>
      </c>
      <c r="J185" s="3873">
        <v>0</v>
      </c>
      <c r="K185" s="3876">
        <v>33</v>
      </c>
    </row>
    <row r="186" spans="1:11" s="318" customFormat="1" ht="12.75">
      <c r="A186" s="3878" t="s">
        <v>84</v>
      </c>
      <c r="B186" s="3879">
        <v>150</v>
      </c>
      <c r="C186" s="3873">
        <v>30</v>
      </c>
      <c r="D186" s="3873">
        <v>157</v>
      </c>
      <c r="E186" s="3873">
        <v>151</v>
      </c>
      <c r="F186" s="3874">
        <v>308</v>
      </c>
      <c r="G186" s="3875">
        <v>8</v>
      </c>
      <c r="H186" s="3873">
        <v>0</v>
      </c>
      <c r="I186" s="3873">
        <v>8</v>
      </c>
      <c r="J186" s="3873">
        <v>4</v>
      </c>
      <c r="K186" s="3876">
        <v>12</v>
      </c>
    </row>
    <row r="187" spans="1:11" s="318" customFormat="1" ht="13.5" thickBot="1">
      <c r="A187" s="3878" t="s">
        <v>996</v>
      </c>
      <c r="B187" s="3879">
        <v>177</v>
      </c>
      <c r="C187" s="3873">
        <v>0</v>
      </c>
      <c r="D187" s="3873">
        <v>334</v>
      </c>
      <c r="E187" s="3873">
        <v>0</v>
      </c>
      <c r="F187" s="3874">
        <v>334</v>
      </c>
      <c r="G187" s="3875">
        <v>13</v>
      </c>
      <c r="H187" s="3873">
        <v>0</v>
      </c>
      <c r="I187" s="3873">
        <v>13</v>
      </c>
      <c r="J187" s="3873">
        <v>0</v>
      </c>
      <c r="K187" s="3876">
        <v>13</v>
      </c>
    </row>
    <row r="188" spans="1:11" s="318" customFormat="1" ht="14.25" thickTop="1" thickBot="1">
      <c r="A188" s="871"/>
      <c r="B188" s="699">
        <v>1463</v>
      </c>
      <c r="C188" s="700">
        <v>49</v>
      </c>
      <c r="D188" s="700">
        <v>4178</v>
      </c>
      <c r="E188" s="700">
        <v>1822</v>
      </c>
      <c r="F188" s="873">
        <v>6000</v>
      </c>
      <c r="G188" s="872">
        <v>203</v>
      </c>
      <c r="H188" s="700">
        <v>9</v>
      </c>
      <c r="I188" s="700">
        <v>212</v>
      </c>
      <c r="J188" s="700">
        <v>39</v>
      </c>
      <c r="K188" s="701">
        <v>251</v>
      </c>
    </row>
    <row r="189" spans="1:11" s="318" customFormat="1" ht="14.25" thickTop="1" thickBot="1">
      <c r="A189" s="1296" t="s">
        <v>898</v>
      </c>
      <c r="B189" s="702"/>
      <c r="C189" s="703"/>
      <c r="D189" s="703"/>
      <c r="E189" s="703"/>
      <c r="F189" s="703"/>
      <c r="G189" s="704"/>
      <c r="H189" s="704"/>
      <c r="I189" s="703"/>
      <c r="J189" s="704"/>
      <c r="K189" s="1306"/>
    </row>
    <row r="190" spans="1:11" s="318" customFormat="1" ht="13.5" thickBot="1">
      <c r="A190" s="1296" t="s">
        <v>514</v>
      </c>
      <c r="B190" s="1302"/>
      <c r="C190" s="1303"/>
      <c r="D190" s="1303"/>
      <c r="E190" s="1303"/>
      <c r="F190" s="1303"/>
      <c r="G190" s="1304"/>
      <c r="H190" s="1304"/>
      <c r="I190" s="1303"/>
      <c r="J190" s="1304"/>
      <c r="K190" s="1305"/>
    </row>
    <row r="191" spans="1:11" s="318" customFormat="1" ht="13.5" thickBot="1">
      <c r="A191" s="3882" t="s">
        <v>515</v>
      </c>
      <c r="B191" s="3883">
        <v>17</v>
      </c>
      <c r="C191" s="3884">
        <v>0</v>
      </c>
      <c r="D191" s="3884">
        <v>31</v>
      </c>
      <c r="E191" s="3884">
        <v>16</v>
      </c>
      <c r="F191" s="2312">
        <v>47</v>
      </c>
      <c r="G191" s="1307">
        <v>5</v>
      </c>
      <c r="H191" s="3884">
        <v>2</v>
      </c>
      <c r="I191" s="3884">
        <v>7</v>
      </c>
      <c r="J191" s="3884">
        <v>1</v>
      </c>
      <c r="K191" s="3885">
        <v>8</v>
      </c>
    </row>
    <row r="192" spans="1:11" s="318" customFormat="1" ht="13.5" thickBot="1">
      <c r="A192" s="1296" t="s">
        <v>517</v>
      </c>
      <c r="B192" s="1302"/>
      <c r="C192" s="1303"/>
      <c r="D192" s="1303"/>
      <c r="E192" s="1303"/>
      <c r="F192" s="1303"/>
      <c r="G192" s="1304"/>
      <c r="H192" s="1304"/>
      <c r="I192" s="1303"/>
      <c r="J192" s="1304"/>
      <c r="K192" s="1305"/>
    </row>
    <row r="193" spans="1:11" s="318" customFormat="1" ht="12.75">
      <c r="A193" s="3882" t="s">
        <v>532</v>
      </c>
      <c r="B193" s="3883">
        <v>24</v>
      </c>
      <c r="C193" s="3884">
        <v>5</v>
      </c>
      <c r="D193" s="3884">
        <v>161</v>
      </c>
      <c r="E193" s="3884">
        <v>8</v>
      </c>
      <c r="F193" s="2312">
        <v>169</v>
      </c>
      <c r="G193" s="1307">
        <v>19</v>
      </c>
      <c r="H193" s="3884">
        <v>0</v>
      </c>
      <c r="I193" s="3884">
        <v>19</v>
      </c>
      <c r="J193" s="3884">
        <v>6</v>
      </c>
      <c r="K193" s="3885">
        <v>25</v>
      </c>
    </row>
    <row r="194" spans="1:11" s="318" customFormat="1" ht="12.75">
      <c r="A194" s="3882" t="s">
        <v>536</v>
      </c>
      <c r="B194" s="3883">
        <v>22</v>
      </c>
      <c r="C194" s="3884">
        <v>0</v>
      </c>
      <c r="D194" s="3884">
        <v>191</v>
      </c>
      <c r="E194" s="3884">
        <v>64</v>
      </c>
      <c r="F194" s="2312">
        <v>255</v>
      </c>
      <c r="G194" s="1307">
        <v>13</v>
      </c>
      <c r="H194" s="3884">
        <v>14</v>
      </c>
      <c r="I194" s="3884">
        <v>27</v>
      </c>
      <c r="J194" s="3884">
        <v>2</v>
      </c>
      <c r="K194" s="3885">
        <v>29</v>
      </c>
    </row>
    <row r="195" spans="1:11" s="318" customFormat="1" ht="13.5" thickBot="1">
      <c r="A195" s="2241" t="s">
        <v>997</v>
      </c>
      <c r="B195" s="3880">
        <v>0</v>
      </c>
      <c r="C195" s="3881">
        <v>0</v>
      </c>
      <c r="D195" s="3884">
        <v>0</v>
      </c>
      <c r="E195" s="3884">
        <v>0</v>
      </c>
      <c r="F195" s="3893">
        <v>0</v>
      </c>
      <c r="G195" s="3889">
        <v>0</v>
      </c>
      <c r="H195" s="3881">
        <v>0</v>
      </c>
      <c r="I195" s="3881">
        <v>0</v>
      </c>
      <c r="J195" s="3881">
        <v>0</v>
      </c>
      <c r="K195" s="3890">
        <v>0</v>
      </c>
    </row>
    <row r="196" spans="1:11" s="318" customFormat="1" ht="13.5" thickBot="1">
      <c r="A196" s="1296" t="s">
        <v>544</v>
      </c>
      <c r="B196" s="1302"/>
      <c r="C196" s="1303"/>
      <c r="D196" s="1303"/>
      <c r="E196" s="1303"/>
      <c r="F196" s="1303"/>
      <c r="G196" s="1304"/>
      <c r="H196" s="1304"/>
      <c r="I196" s="1303"/>
      <c r="J196" s="1304"/>
      <c r="K196" s="1305"/>
    </row>
    <row r="197" spans="1:11" s="318" customFormat="1" ht="13.5" thickBot="1">
      <c r="A197" s="3882" t="s">
        <v>545</v>
      </c>
      <c r="B197" s="3883">
        <v>39</v>
      </c>
      <c r="C197" s="3884">
        <v>80</v>
      </c>
      <c r="D197" s="3884">
        <v>124</v>
      </c>
      <c r="E197" s="3884">
        <v>221</v>
      </c>
      <c r="F197" s="2312">
        <v>345</v>
      </c>
      <c r="G197" s="1307">
        <v>21</v>
      </c>
      <c r="H197" s="3884">
        <v>3</v>
      </c>
      <c r="I197" s="3884">
        <v>24</v>
      </c>
      <c r="J197" s="3884">
        <v>10</v>
      </c>
      <c r="K197" s="3885">
        <v>34</v>
      </c>
    </row>
    <row r="198" spans="1:11" s="318" customFormat="1" ht="13.5" thickBot="1">
      <c r="A198" s="1296" t="s">
        <v>554</v>
      </c>
      <c r="B198" s="1302"/>
      <c r="C198" s="1303"/>
      <c r="D198" s="1303"/>
      <c r="E198" s="1303"/>
      <c r="F198" s="1303"/>
      <c r="G198" s="1304"/>
      <c r="H198" s="1304"/>
      <c r="I198" s="1303"/>
      <c r="J198" s="1304"/>
      <c r="K198" s="1305"/>
    </row>
    <row r="199" spans="1:11" s="318" customFormat="1" ht="13.5" thickBot="1">
      <c r="A199" s="3878" t="s">
        <v>555</v>
      </c>
      <c r="B199" s="3883">
        <v>26</v>
      </c>
      <c r="C199" s="3884">
        <v>11</v>
      </c>
      <c r="D199" s="3884">
        <v>83</v>
      </c>
      <c r="E199" s="3884">
        <v>74</v>
      </c>
      <c r="F199" s="2312">
        <v>157</v>
      </c>
      <c r="G199" s="1307">
        <v>12</v>
      </c>
      <c r="H199" s="3884">
        <v>0</v>
      </c>
      <c r="I199" s="3884">
        <v>12</v>
      </c>
      <c r="J199" s="3884">
        <v>4</v>
      </c>
      <c r="K199" s="3885">
        <v>16</v>
      </c>
    </row>
    <row r="200" spans="1:11" s="318" customFormat="1" ht="13.5" thickBot="1">
      <c r="A200" s="1296" t="s">
        <v>990</v>
      </c>
      <c r="B200" s="1302"/>
      <c r="C200" s="1303"/>
      <c r="D200" s="1303"/>
      <c r="E200" s="1303"/>
      <c r="F200" s="1303"/>
      <c r="G200" s="1304"/>
      <c r="H200" s="1304"/>
      <c r="I200" s="1303"/>
      <c r="J200" s="1304"/>
      <c r="K200" s="1305"/>
    </row>
    <row r="201" spans="1:11" s="318" customFormat="1" ht="13.5" thickBot="1">
      <c r="A201" s="3886" t="s">
        <v>991</v>
      </c>
      <c r="B201" s="1308">
        <v>35</v>
      </c>
      <c r="C201" s="1309">
        <v>0</v>
      </c>
      <c r="D201" s="1309">
        <v>28</v>
      </c>
      <c r="E201" s="1309">
        <v>50</v>
      </c>
      <c r="F201" s="1310">
        <v>78</v>
      </c>
      <c r="G201" s="3875">
        <v>5</v>
      </c>
      <c r="H201" s="3873">
        <v>0</v>
      </c>
      <c r="I201" s="3873">
        <v>5</v>
      </c>
      <c r="J201" s="3873">
        <v>0</v>
      </c>
      <c r="K201" s="3876">
        <v>5</v>
      </c>
    </row>
    <row r="202" spans="1:11" s="318" customFormat="1" ht="12.75">
      <c r="A202" s="3886" t="s">
        <v>575</v>
      </c>
      <c r="B202" s="1308">
        <v>36</v>
      </c>
      <c r="C202" s="1309">
        <v>0</v>
      </c>
      <c r="D202" s="1309">
        <v>350</v>
      </c>
      <c r="E202" s="1309">
        <v>10</v>
      </c>
      <c r="F202" s="1310">
        <v>360</v>
      </c>
      <c r="G202" s="3875">
        <v>18</v>
      </c>
      <c r="H202" s="3873">
        <v>0</v>
      </c>
      <c r="I202" s="3873">
        <v>18</v>
      </c>
      <c r="J202" s="3873">
        <v>0</v>
      </c>
      <c r="K202" s="3876">
        <v>18</v>
      </c>
    </row>
    <row r="203" spans="1:11" s="318" customFormat="1" ht="12.75">
      <c r="A203" s="3886" t="s">
        <v>576</v>
      </c>
      <c r="B203" s="3879">
        <v>36</v>
      </c>
      <c r="C203" s="3873">
        <v>0</v>
      </c>
      <c r="D203" s="3873">
        <v>445</v>
      </c>
      <c r="E203" s="3873">
        <v>72</v>
      </c>
      <c r="F203" s="3874">
        <v>517</v>
      </c>
      <c r="G203" s="3875">
        <v>28</v>
      </c>
      <c r="H203" s="3873">
        <v>0</v>
      </c>
      <c r="I203" s="3873">
        <v>28</v>
      </c>
      <c r="J203" s="3873">
        <v>21</v>
      </c>
      <c r="K203" s="3876">
        <v>49</v>
      </c>
    </row>
    <row r="204" spans="1:11" s="318" customFormat="1" ht="12.75">
      <c r="A204" s="3886" t="s">
        <v>584</v>
      </c>
      <c r="B204" s="3879">
        <v>82</v>
      </c>
      <c r="C204" s="3873">
        <v>1</v>
      </c>
      <c r="D204" s="3873">
        <v>455</v>
      </c>
      <c r="E204" s="3873">
        <v>116</v>
      </c>
      <c r="F204" s="3874">
        <v>571</v>
      </c>
      <c r="G204" s="3875">
        <v>22</v>
      </c>
      <c r="H204" s="3873">
        <v>0</v>
      </c>
      <c r="I204" s="3873">
        <v>22</v>
      </c>
      <c r="J204" s="3873">
        <v>0</v>
      </c>
      <c r="K204" s="3876">
        <v>22</v>
      </c>
    </row>
    <row r="205" spans="1:11" s="318" customFormat="1" ht="12.75">
      <c r="A205" s="3886" t="s">
        <v>585</v>
      </c>
      <c r="B205" s="3879">
        <v>14</v>
      </c>
      <c r="C205" s="3873">
        <v>20</v>
      </c>
      <c r="D205" s="3873">
        <v>106</v>
      </c>
      <c r="E205" s="3873">
        <v>2</v>
      </c>
      <c r="F205" s="3874">
        <v>108</v>
      </c>
      <c r="G205" s="3875">
        <v>11</v>
      </c>
      <c r="H205" s="3873">
        <v>0</v>
      </c>
      <c r="I205" s="3873">
        <v>11</v>
      </c>
      <c r="J205" s="3873">
        <v>0</v>
      </c>
      <c r="K205" s="3876">
        <v>11</v>
      </c>
    </row>
    <row r="206" spans="1:11" s="318" customFormat="1" ht="12.75">
      <c r="A206" s="3886" t="s">
        <v>587</v>
      </c>
      <c r="B206" s="3879">
        <v>16</v>
      </c>
      <c r="C206" s="3873">
        <v>0</v>
      </c>
      <c r="D206" s="3873">
        <v>30</v>
      </c>
      <c r="E206" s="3873">
        <v>11</v>
      </c>
      <c r="F206" s="3874">
        <v>41</v>
      </c>
      <c r="G206" s="3875">
        <v>5</v>
      </c>
      <c r="H206" s="3873">
        <v>0</v>
      </c>
      <c r="I206" s="3873">
        <v>5</v>
      </c>
      <c r="J206" s="3873">
        <v>0</v>
      </c>
      <c r="K206" s="3876">
        <v>5</v>
      </c>
    </row>
    <row r="207" spans="1:11" s="318" customFormat="1" ht="12.75">
      <c r="A207" s="3886" t="s">
        <v>588</v>
      </c>
      <c r="B207" s="3879">
        <v>23</v>
      </c>
      <c r="C207" s="3873">
        <v>0</v>
      </c>
      <c r="D207" s="3873">
        <v>131</v>
      </c>
      <c r="E207" s="3873">
        <v>72</v>
      </c>
      <c r="F207" s="3874">
        <v>203</v>
      </c>
      <c r="G207" s="3875">
        <v>11</v>
      </c>
      <c r="H207" s="3873">
        <v>0</v>
      </c>
      <c r="I207" s="3873">
        <v>11</v>
      </c>
      <c r="J207" s="3873">
        <v>0</v>
      </c>
      <c r="K207" s="3876">
        <v>11</v>
      </c>
    </row>
    <row r="208" spans="1:11" s="318" customFormat="1" ht="12.75">
      <c r="A208" s="3886" t="s">
        <v>992</v>
      </c>
      <c r="B208" s="3879">
        <v>37</v>
      </c>
      <c r="C208" s="3873">
        <v>0</v>
      </c>
      <c r="D208" s="3873">
        <v>30</v>
      </c>
      <c r="E208" s="3873">
        <v>50</v>
      </c>
      <c r="F208" s="3874">
        <v>80</v>
      </c>
      <c r="G208" s="3875">
        <v>5</v>
      </c>
      <c r="H208" s="3873">
        <v>0</v>
      </c>
      <c r="I208" s="3873">
        <v>5</v>
      </c>
      <c r="J208" s="3873">
        <v>0</v>
      </c>
      <c r="K208" s="3876">
        <v>5</v>
      </c>
    </row>
    <row r="209" spans="1:11" s="318" customFormat="1" ht="12.75">
      <c r="A209" s="3886" t="s">
        <v>993</v>
      </c>
      <c r="B209" s="3879">
        <v>21</v>
      </c>
      <c r="C209" s="3873">
        <v>0</v>
      </c>
      <c r="D209" s="3873">
        <v>24</v>
      </c>
      <c r="E209" s="3873">
        <v>4</v>
      </c>
      <c r="F209" s="3874">
        <v>28</v>
      </c>
      <c r="G209" s="3875">
        <v>5</v>
      </c>
      <c r="H209" s="3873">
        <v>0</v>
      </c>
      <c r="I209" s="3873">
        <v>5</v>
      </c>
      <c r="J209" s="3873">
        <v>0</v>
      </c>
      <c r="K209" s="3876">
        <v>5</v>
      </c>
    </row>
    <row r="210" spans="1:11" s="318" customFormat="1" ht="12.75">
      <c r="A210" s="3886" t="s">
        <v>601</v>
      </c>
      <c r="B210" s="3879">
        <v>68</v>
      </c>
      <c r="C210" s="3873">
        <v>0</v>
      </c>
      <c r="D210" s="3873">
        <v>349</v>
      </c>
      <c r="E210" s="3873">
        <v>27</v>
      </c>
      <c r="F210" s="3874">
        <v>376</v>
      </c>
      <c r="G210" s="3875">
        <v>22</v>
      </c>
      <c r="H210" s="3873">
        <v>0</v>
      </c>
      <c r="I210" s="3873">
        <v>22</v>
      </c>
      <c r="J210" s="3873">
        <v>3</v>
      </c>
      <c r="K210" s="3876">
        <v>25</v>
      </c>
    </row>
    <row r="211" spans="1:11" s="318" customFormat="1" ht="12.75">
      <c r="A211" s="3886" t="s">
        <v>606</v>
      </c>
      <c r="B211" s="3879">
        <v>0</v>
      </c>
      <c r="C211" s="3873">
        <v>0</v>
      </c>
      <c r="D211" s="3873">
        <v>0</v>
      </c>
      <c r="E211" s="3873">
        <v>0</v>
      </c>
      <c r="F211" s="3874">
        <v>0</v>
      </c>
      <c r="G211" s="3875">
        <v>0</v>
      </c>
      <c r="H211" s="3873">
        <v>0</v>
      </c>
      <c r="I211" s="3873">
        <v>0</v>
      </c>
      <c r="J211" s="3873">
        <v>0</v>
      </c>
      <c r="K211" s="3876">
        <v>0</v>
      </c>
    </row>
    <row r="212" spans="1:11" s="318" customFormat="1" ht="12.75">
      <c r="A212" s="3886" t="s">
        <v>607</v>
      </c>
      <c r="B212" s="3879">
        <v>13</v>
      </c>
      <c r="C212" s="3873">
        <v>0</v>
      </c>
      <c r="D212" s="3873">
        <v>84</v>
      </c>
      <c r="E212" s="3873">
        <v>5</v>
      </c>
      <c r="F212" s="3874">
        <v>89</v>
      </c>
      <c r="G212" s="3875">
        <v>11</v>
      </c>
      <c r="H212" s="3873">
        <v>0</v>
      </c>
      <c r="I212" s="3873">
        <v>11</v>
      </c>
      <c r="J212" s="3873">
        <v>0</v>
      </c>
      <c r="K212" s="3876">
        <v>11</v>
      </c>
    </row>
    <row r="213" spans="1:11" s="318" customFormat="1" ht="12.75">
      <c r="A213" s="3886" t="s">
        <v>608</v>
      </c>
      <c r="B213" s="3879">
        <v>16</v>
      </c>
      <c r="C213" s="3873">
        <v>0</v>
      </c>
      <c r="D213" s="3873">
        <v>97</v>
      </c>
      <c r="E213" s="3873">
        <v>19</v>
      </c>
      <c r="F213" s="3874">
        <v>116</v>
      </c>
      <c r="G213" s="3875">
        <v>10</v>
      </c>
      <c r="H213" s="3873">
        <v>0</v>
      </c>
      <c r="I213" s="3873">
        <v>10</v>
      </c>
      <c r="J213" s="3873">
        <v>0</v>
      </c>
      <c r="K213" s="3876">
        <v>10</v>
      </c>
    </row>
    <row r="214" spans="1:11" s="318" customFormat="1" ht="12.75">
      <c r="A214" s="3886" t="s">
        <v>609</v>
      </c>
      <c r="B214" s="3879">
        <v>67</v>
      </c>
      <c r="C214" s="3873">
        <v>0</v>
      </c>
      <c r="D214" s="3873">
        <v>414</v>
      </c>
      <c r="E214" s="3873">
        <v>38</v>
      </c>
      <c r="F214" s="3874">
        <v>452</v>
      </c>
      <c r="G214" s="3875">
        <v>25</v>
      </c>
      <c r="H214" s="3873">
        <v>0</v>
      </c>
      <c r="I214" s="3873">
        <v>25</v>
      </c>
      <c r="J214" s="3873">
        <v>13</v>
      </c>
      <c r="K214" s="3876">
        <v>38</v>
      </c>
    </row>
    <row r="215" spans="1:11" s="318" customFormat="1" ht="12.75">
      <c r="A215" s="3886" t="s">
        <v>611</v>
      </c>
      <c r="B215" s="3879">
        <v>75</v>
      </c>
      <c r="C215" s="3873">
        <v>0</v>
      </c>
      <c r="D215" s="3873">
        <v>133</v>
      </c>
      <c r="E215" s="3873">
        <v>28</v>
      </c>
      <c r="F215" s="3874">
        <v>161</v>
      </c>
      <c r="G215" s="3875">
        <v>5</v>
      </c>
      <c r="H215" s="3873">
        <v>0</v>
      </c>
      <c r="I215" s="3873">
        <v>5</v>
      </c>
      <c r="J215" s="3873">
        <v>0</v>
      </c>
      <c r="K215" s="3876">
        <v>5</v>
      </c>
    </row>
    <row r="216" spans="1:11" s="318" customFormat="1" ht="12.75">
      <c r="A216" s="3886" t="s">
        <v>616</v>
      </c>
      <c r="B216" s="3879">
        <v>29</v>
      </c>
      <c r="C216" s="3873">
        <v>0</v>
      </c>
      <c r="D216" s="3873">
        <v>15</v>
      </c>
      <c r="E216" s="3873">
        <v>34</v>
      </c>
      <c r="F216" s="3874">
        <v>49</v>
      </c>
      <c r="G216" s="3875">
        <v>5</v>
      </c>
      <c r="H216" s="3873">
        <v>0</v>
      </c>
      <c r="I216" s="3873">
        <v>5</v>
      </c>
      <c r="J216" s="3873">
        <v>0</v>
      </c>
      <c r="K216" s="3876">
        <v>5</v>
      </c>
    </row>
    <row r="217" spans="1:11" s="318" customFormat="1" ht="12.75">
      <c r="A217" s="3886" t="s">
        <v>631</v>
      </c>
      <c r="B217" s="3879">
        <v>133</v>
      </c>
      <c r="C217" s="3873">
        <v>0</v>
      </c>
      <c r="D217" s="3873">
        <v>80</v>
      </c>
      <c r="E217" s="3873">
        <v>294</v>
      </c>
      <c r="F217" s="3874">
        <v>374</v>
      </c>
      <c r="G217" s="3875">
        <v>8</v>
      </c>
      <c r="H217" s="3873">
        <v>0</v>
      </c>
      <c r="I217" s="3873">
        <v>8</v>
      </c>
      <c r="J217" s="3873">
        <v>0</v>
      </c>
      <c r="K217" s="3876">
        <v>8</v>
      </c>
    </row>
    <row r="218" spans="1:11" s="318" customFormat="1" ht="12.75">
      <c r="A218" s="3886" t="s">
        <v>635</v>
      </c>
      <c r="B218" s="3879">
        <v>42</v>
      </c>
      <c r="C218" s="3873">
        <v>0</v>
      </c>
      <c r="D218" s="3873">
        <v>96</v>
      </c>
      <c r="E218" s="3873">
        <v>7</v>
      </c>
      <c r="F218" s="3874">
        <v>103</v>
      </c>
      <c r="G218" s="3875">
        <v>5</v>
      </c>
      <c r="H218" s="3873">
        <v>0</v>
      </c>
      <c r="I218" s="3873">
        <v>5</v>
      </c>
      <c r="J218" s="3873">
        <v>0</v>
      </c>
      <c r="K218" s="3876">
        <v>5</v>
      </c>
    </row>
    <row r="219" spans="1:11" s="318" customFormat="1" ht="12.75">
      <c r="A219" s="3886" t="s">
        <v>639</v>
      </c>
      <c r="B219" s="3879">
        <v>47</v>
      </c>
      <c r="C219" s="3873">
        <v>0</v>
      </c>
      <c r="D219" s="3873">
        <v>240</v>
      </c>
      <c r="E219" s="3873">
        <v>21</v>
      </c>
      <c r="F219" s="3874">
        <v>261</v>
      </c>
      <c r="G219" s="3875">
        <v>11</v>
      </c>
      <c r="H219" s="3873">
        <v>0</v>
      </c>
      <c r="I219" s="3873">
        <v>11</v>
      </c>
      <c r="J219" s="3873">
        <v>0</v>
      </c>
      <c r="K219" s="3876">
        <v>11</v>
      </c>
    </row>
    <row r="220" spans="1:11" s="318" customFormat="1" ht="12.75">
      <c r="A220" s="3886" t="s">
        <v>998</v>
      </c>
      <c r="B220" s="3879">
        <v>30</v>
      </c>
      <c r="C220" s="3873">
        <v>0</v>
      </c>
      <c r="D220" s="3873">
        <v>29</v>
      </c>
      <c r="E220" s="3873">
        <v>26</v>
      </c>
      <c r="F220" s="3874">
        <v>55</v>
      </c>
      <c r="G220" s="3875">
        <v>5</v>
      </c>
      <c r="H220" s="3873">
        <v>0</v>
      </c>
      <c r="I220" s="3873">
        <v>5</v>
      </c>
      <c r="J220" s="3873">
        <v>0</v>
      </c>
      <c r="K220" s="3876">
        <v>5</v>
      </c>
    </row>
    <row r="221" spans="1:11" s="318" customFormat="1" ht="12.75">
      <c r="A221" s="3886" t="s">
        <v>644</v>
      </c>
      <c r="B221" s="3879">
        <v>30</v>
      </c>
      <c r="C221" s="3873">
        <v>0</v>
      </c>
      <c r="D221" s="3873">
        <v>30</v>
      </c>
      <c r="E221" s="3873">
        <v>39</v>
      </c>
      <c r="F221" s="3874">
        <v>69</v>
      </c>
      <c r="G221" s="3875">
        <v>5</v>
      </c>
      <c r="H221" s="3873">
        <v>0</v>
      </c>
      <c r="I221" s="3873">
        <v>5</v>
      </c>
      <c r="J221" s="3873">
        <v>0</v>
      </c>
      <c r="K221" s="3876">
        <v>5</v>
      </c>
    </row>
    <row r="222" spans="1:11" s="318" customFormat="1" ht="12.75">
      <c r="A222" s="3886" t="s">
        <v>654</v>
      </c>
      <c r="B222" s="3879">
        <v>36</v>
      </c>
      <c r="C222" s="3873">
        <v>0</v>
      </c>
      <c r="D222" s="3873">
        <v>56</v>
      </c>
      <c r="E222" s="3873">
        <v>25</v>
      </c>
      <c r="F222" s="3874">
        <v>81</v>
      </c>
      <c r="G222" s="3875">
        <v>9</v>
      </c>
      <c r="H222" s="3873">
        <v>0</v>
      </c>
      <c r="I222" s="3873">
        <v>9</v>
      </c>
      <c r="J222" s="3873">
        <v>0</v>
      </c>
      <c r="K222" s="3876">
        <v>9</v>
      </c>
    </row>
    <row r="223" spans="1:11" s="318" customFormat="1" ht="12.75">
      <c r="A223" s="3886" t="s">
        <v>768</v>
      </c>
      <c r="B223" s="3879">
        <v>19</v>
      </c>
      <c r="C223" s="3873">
        <v>0</v>
      </c>
      <c r="D223" s="3873">
        <v>33</v>
      </c>
      <c r="E223" s="3873">
        <v>14</v>
      </c>
      <c r="F223" s="3874">
        <v>47</v>
      </c>
      <c r="G223" s="3875">
        <v>5</v>
      </c>
      <c r="H223" s="3873">
        <v>0</v>
      </c>
      <c r="I223" s="3873">
        <v>5</v>
      </c>
      <c r="J223" s="3873">
        <v>0</v>
      </c>
      <c r="K223" s="3876">
        <v>5</v>
      </c>
    </row>
    <row r="224" spans="1:11" s="318" customFormat="1" ht="12.75">
      <c r="A224" s="3886" t="s">
        <v>660</v>
      </c>
      <c r="B224" s="3879">
        <v>54</v>
      </c>
      <c r="C224" s="3873">
        <v>30</v>
      </c>
      <c r="D224" s="3873">
        <v>262</v>
      </c>
      <c r="E224" s="3873">
        <v>22</v>
      </c>
      <c r="F224" s="3874">
        <v>284</v>
      </c>
      <c r="G224" s="3875">
        <v>11</v>
      </c>
      <c r="H224" s="3873">
        <v>0</v>
      </c>
      <c r="I224" s="3873">
        <v>11</v>
      </c>
      <c r="J224" s="3873">
        <v>0</v>
      </c>
      <c r="K224" s="3876">
        <v>11</v>
      </c>
    </row>
    <row r="225" spans="1:11" s="318" customFormat="1" ht="12.75">
      <c r="A225" s="3886" t="s">
        <v>769</v>
      </c>
      <c r="B225" s="3879">
        <v>29</v>
      </c>
      <c r="C225" s="3873">
        <v>0</v>
      </c>
      <c r="D225" s="3873">
        <v>40</v>
      </c>
      <c r="E225" s="3873">
        <v>23</v>
      </c>
      <c r="F225" s="3874">
        <v>63</v>
      </c>
      <c r="G225" s="3875">
        <v>5</v>
      </c>
      <c r="H225" s="3873">
        <v>0</v>
      </c>
      <c r="I225" s="3873">
        <v>5</v>
      </c>
      <c r="J225" s="3873">
        <v>0</v>
      </c>
      <c r="K225" s="3876">
        <v>5</v>
      </c>
    </row>
    <row r="226" spans="1:11" s="318" customFormat="1" ht="13.5" thickBot="1">
      <c r="A226" s="3886"/>
      <c r="B226" s="3879"/>
      <c r="C226" s="3873"/>
      <c r="D226" s="3873"/>
      <c r="E226" s="3873"/>
      <c r="F226" s="3874"/>
      <c r="G226" s="3875"/>
      <c r="H226" s="3873"/>
      <c r="I226" s="3873"/>
      <c r="J226" s="3873"/>
      <c r="K226" s="3876"/>
    </row>
    <row r="227" spans="1:11" s="318" customFormat="1" ht="13.5" thickBot="1">
      <c r="A227" s="1296" t="s">
        <v>678</v>
      </c>
      <c r="B227" s="1302"/>
      <c r="C227" s="1303"/>
      <c r="D227" s="1303"/>
      <c r="E227" s="1303"/>
      <c r="F227" s="1303"/>
      <c r="G227" s="1304"/>
      <c r="H227" s="1304"/>
      <c r="I227" s="1303"/>
      <c r="J227" s="1304"/>
      <c r="K227" s="1305"/>
    </row>
    <row r="228" spans="1:11" ht="15.75" thickBot="1">
      <c r="A228" s="2327" t="s">
        <v>679</v>
      </c>
      <c r="B228" s="1308">
        <v>12</v>
      </c>
      <c r="C228" s="1309">
        <v>21</v>
      </c>
      <c r="D228" s="1309">
        <v>140</v>
      </c>
      <c r="E228" s="1309">
        <v>168</v>
      </c>
      <c r="F228" s="1310">
        <v>308</v>
      </c>
      <c r="G228" s="3875">
        <v>20</v>
      </c>
      <c r="H228" s="3873">
        <v>1</v>
      </c>
      <c r="I228" s="3873">
        <v>21</v>
      </c>
      <c r="J228" s="3873">
        <v>5</v>
      </c>
      <c r="K228" s="3876">
        <v>26</v>
      </c>
    </row>
    <row r="229" spans="1:11" ht="15.75" thickBot="1">
      <c r="A229" s="2327" t="s">
        <v>684</v>
      </c>
      <c r="B229" s="3887">
        <v>22</v>
      </c>
      <c r="C229" s="3888">
        <v>13</v>
      </c>
      <c r="D229" s="1309">
        <v>29</v>
      </c>
      <c r="E229" s="1309">
        <v>85</v>
      </c>
      <c r="F229" s="1310">
        <v>114</v>
      </c>
      <c r="G229" s="3875">
        <v>7</v>
      </c>
      <c r="H229" s="3873">
        <v>1</v>
      </c>
      <c r="I229" s="3873">
        <v>8</v>
      </c>
      <c r="J229" s="3873">
        <v>0</v>
      </c>
      <c r="K229" s="3876">
        <v>8</v>
      </c>
    </row>
    <row r="230" spans="1:11" ht="15.75" thickBot="1">
      <c r="A230" s="1296" t="s">
        <v>689</v>
      </c>
      <c r="B230" s="1302"/>
      <c r="C230" s="1303"/>
      <c r="D230" s="1303"/>
      <c r="E230" s="1303"/>
      <c r="F230" s="1303"/>
      <c r="G230" s="1304"/>
      <c r="H230" s="1304"/>
      <c r="I230" s="1303"/>
      <c r="J230" s="1304"/>
      <c r="K230" s="1305"/>
    </row>
    <row r="231" spans="1:11" ht="15.75" thickBot="1">
      <c r="A231" s="3886" t="s">
        <v>692</v>
      </c>
      <c r="B231" s="1308">
        <v>114</v>
      </c>
      <c r="C231" s="1309">
        <v>14</v>
      </c>
      <c r="D231" s="1309">
        <v>260</v>
      </c>
      <c r="E231" s="1309">
        <v>36</v>
      </c>
      <c r="F231" s="1310">
        <v>296</v>
      </c>
      <c r="G231" s="3875">
        <v>18</v>
      </c>
      <c r="H231" s="3873">
        <v>4</v>
      </c>
      <c r="I231" s="3873">
        <v>22</v>
      </c>
      <c r="J231" s="3873">
        <v>9</v>
      </c>
      <c r="K231" s="3876">
        <v>31</v>
      </c>
    </row>
    <row r="232" spans="1:11">
      <c r="A232" s="3886" t="s">
        <v>702</v>
      </c>
      <c r="B232" s="1308">
        <v>14</v>
      </c>
      <c r="C232" s="1309" t="s">
        <v>147</v>
      </c>
      <c r="D232" s="1309">
        <v>22</v>
      </c>
      <c r="E232" s="1309">
        <v>44</v>
      </c>
      <c r="F232" s="1310">
        <v>66</v>
      </c>
      <c r="G232" s="3875">
        <v>6</v>
      </c>
      <c r="H232" s="3873">
        <v>0</v>
      </c>
      <c r="I232" s="3873">
        <v>6</v>
      </c>
      <c r="J232" s="3873">
        <v>2</v>
      </c>
      <c r="K232" s="3876">
        <v>8</v>
      </c>
    </row>
    <row r="233" spans="1:11">
      <c r="A233" s="3886" t="s">
        <v>704</v>
      </c>
      <c r="B233" s="3879">
        <v>250</v>
      </c>
      <c r="C233" s="3873" t="s">
        <v>147</v>
      </c>
      <c r="D233" s="3873">
        <v>359</v>
      </c>
      <c r="E233" s="3873">
        <v>230</v>
      </c>
      <c r="F233" s="3874">
        <v>589</v>
      </c>
      <c r="G233" s="3875">
        <v>30</v>
      </c>
      <c r="H233" s="3873">
        <v>2</v>
      </c>
      <c r="I233" s="3873">
        <v>32</v>
      </c>
      <c r="J233" s="3873">
        <v>5</v>
      </c>
      <c r="K233" s="3876">
        <v>37</v>
      </c>
    </row>
    <row r="234" spans="1:11">
      <c r="A234" s="3886" t="s">
        <v>712</v>
      </c>
      <c r="B234" s="3879">
        <v>62</v>
      </c>
      <c r="C234" s="3873">
        <v>22</v>
      </c>
      <c r="D234" s="3873">
        <v>148</v>
      </c>
      <c r="E234" s="3873">
        <v>132</v>
      </c>
      <c r="F234" s="3874">
        <v>280</v>
      </c>
      <c r="G234" s="3875">
        <v>15</v>
      </c>
      <c r="H234" s="3873">
        <v>0</v>
      </c>
      <c r="I234" s="3873">
        <v>15</v>
      </c>
      <c r="J234" s="3873">
        <v>4</v>
      </c>
      <c r="K234" s="3876">
        <v>19</v>
      </c>
    </row>
    <row r="235" spans="1:11">
      <c r="A235" s="3886" t="s">
        <v>730</v>
      </c>
      <c r="B235" s="3879">
        <v>11</v>
      </c>
      <c r="C235" s="3873">
        <v>1</v>
      </c>
      <c r="D235" s="3873">
        <v>56</v>
      </c>
      <c r="E235" s="3873">
        <v>8</v>
      </c>
      <c r="F235" s="3874">
        <v>64</v>
      </c>
      <c r="G235" s="3875">
        <v>7</v>
      </c>
      <c r="H235" s="3873">
        <v>0</v>
      </c>
      <c r="I235" s="3873">
        <v>7</v>
      </c>
      <c r="J235" s="3873">
        <v>2</v>
      </c>
      <c r="K235" s="3876">
        <v>9</v>
      </c>
    </row>
    <row r="236" spans="1:11">
      <c r="A236" s="3886" t="s">
        <v>736</v>
      </c>
      <c r="B236" s="3879">
        <v>0</v>
      </c>
      <c r="C236" s="3873">
        <v>0</v>
      </c>
      <c r="D236" s="3873">
        <v>0</v>
      </c>
      <c r="E236" s="3873">
        <v>0</v>
      </c>
      <c r="F236" s="3874">
        <v>0</v>
      </c>
      <c r="G236" s="3875"/>
      <c r="H236" s="3873"/>
      <c r="I236" s="3873"/>
      <c r="J236" s="3873"/>
      <c r="K236" s="3876"/>
    </row>
    <row r="237" spans="1:11">
      <c r="A237" s="3886" t="s">
        <v>734</v>
      </c>
      <c r="B237" s="3879">
        <v>15</v>
      </c>
      <c r="C237" s="3873" t="s">
        <v>147</v>
      </c>
      <c r="D237" s="3873">
        <v>68</v>
      </c>
      <c r="E237" s="3873">
        <v>9</v>
      </c>
      <c r="F237" s="3874">
        <v>77</v>
      </c>
      <c r="G237" s="3875">
        <v>6</v>
      </c>
      <c r="H237" s="3873">
        <v>0</v>
      </c>
      <c r="I237" s="3873">
        <v>6</v>
      </c>
      <c r="J237" s="3873">
        <v>3</v>
      </c>
      <c r="K237" s="3876">
        <v>9</v>
      </c>
    </row>
    <row r="238" spans="1:11" ht="15.75" thickBot="1">
      <c r="A238" s="3886" t="s">
        <v>744</v>
      </c>
      <c r="B238" s="3880">
        <v>19</v>
      </c>
      <c r="C238" s="3881">
        <v>0</v>
      </c>
      <c r="D238" s="3873">
        <v>66</v>
      </c>
      <c r="E238" s="3873">
        <v>33</v>
      </c>
      <c r="F238" s="3874">
        <v>99</v>
      </c>
      <c r="G238" s="3889">
        <v>6</v>
      </c>
      <c r="H238" s="3881">
        <v>0</v>
      </c>
      <c r="I238" s="3881">
        <v>6</v>
      </c>
      <c r="J238" s="3881">
        <v>0</v>
      </c>
      <c r="K238" s="3890">
        <v>6</v>
      </c>
    </row>
    <row r="239" spans="1:11" ht="16.5" thickTop="1" thickBot="1">
      <c r="A239" s="311"/>
      <c r="B239" s="874">
        <v>1635</v>
      </c>
      <c r="C239" s="875">
        <v>218</v>
      </c>
      <c r="D239" s="875">
        <v>5295</v>
      </c>
      <c r="E239" s="875">
        <v>2137</v>
      </c>
      <c r="F239" s="875">
        <v>7432</v>
      </c>
      <c r="G239" s="876">
        <v>437</v>
      </c>
      <c r="H239" s="875">
        <v>27</v>
      </c>
      <c r="I239" s="875">
        <v>464</v>
      </c>
      <c r="J239" s="875">
        <v>90</v>
      </c>
      <c r="K239" s="877">
        <v>554</v>
      </c>
    </row>
    <row r="240" spans="1:11" ht="16.5" thickTop="1" thickBot="1">
      <c r="A240" s="1311" t="s">
        <v>205</v>
      </c>
      <c r="B240" s="1664">
        <v>4029</v>
      </c>
      <c r="C240" s="1312">
        <v>406</v>
      </c>
      <c r="D240" s="1312">
        <v>11580</v>
      </c>
      <c r="E240" s="1312">
        <v>9483</v>
      </c>
      <c r="F240" s="1313">
        <v>21063</v>
      </c>
      <c r="G240" s="1314">
        <v>1164</v>
      </c>
      <c r="H240" s="1312">
        <v>164</v>
      </c>
      <c r="I240" s="1312">
        <v>1328</v>
      </c>
      <c r="J240" s="1312">
        <v>221</v>
      </c>
      <c r="K240" s="1315">
        <v>1549</v>
      </c>
    </row>
    <row r="242" spans="1:11">
      <c r="A242" s="878" t="s">
        <v>994</v>
      </c>
      <c r="B242" s="3891">
        <v>4029</v>
      </c>
      <c r="C242" s="3891">
        <v>406</v>
      </c>
      <c r="D242" s="3891">
        <v>11580</v>
      </c>
      <c r="E242" s="3891">
        <v>9483</v>
      </c>
      <c r="F242" s="3891">
        <v>21063</v>
      </c>
      <c r="G242" s="3891">
        <v>1164</v>
      </c>
      <c r="H242" s="3891">
        <v>164</v>
      </c>
      <c r="I242" s="3891">
        <v>1328</v>
      </c>
      <c r="J242" s="3891">
        <v>221</v>
      </c>
      <c r="K242" s="3892">
        <v>1549</v>
      </c>
    </row>
  </sheetData>
  <sortState xmlns:xlrd2="http://schemas.microsoft.com/office/spreadsheetml/2017/richdata2" ref="A105:O107">
    <sortCondition ref="A105:A107"/>
  </sortState>
  <mergeCells count="4">
    <mergeCell ref="A4:K4"/>
    <mergeCell ref="A6:A7"/>
    <mergeCell ref="A126:K126"/>
    <mergeCell ref="A128:A129"/>
  </mergeCells>
  <printOptions horizontalCentered="1"/>
  <pageMargins left="0.31496062992125984" right="0.31496062992125984" top="0.39370078740157483" bottom="0.39370078740157483" header="0.19685039370078741" footer="0.19685039370078741"/>
  <pageSetup paperSize="8" fitToHeight="0" orientation="landscape" r:id="rId1"/>
  <headerFooter>
    <oddHeader>&amp;L&amp;6&amp;A&amp;R&amp;6Page &amp;P of &amp;N</oddHeader>
  </headerFooter>
  <rowBreaks count="2" manualBreakCount="2">
    <brk id="66" max="10" man="1"/>
    <brk id="105" max="10" man="1"/>
  </rowBreaks>
  <legacyDrawing r:id="rId2"/>
  <extLst>
    <ext xmlns:mx="http://schemas.microsoft.com/office/mac/excel/2008/main" uri="{64002731-A6B0-56B0-2670-7721B7C09600}">
      <mx:PLV Mode="0" OnePage="0" WScale="0"/>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249977111117893"/>
  </sheetPr>
  <dimension ref="A1:F45"/>
  <sheetViews>
    <sheetView view="pageBreakPreview" zoomScaleSheetLayoutView="100" workbookViewId="0">
      <selection activeCell="A12" sqref="A12:XFD12"/>
    </sheetView>
  </sheetViews>
  <sheetFormatPr defaultColWidth="9.140625" defaultRowHeight="15"/>
  <cols>
    <col min="1" max="1" width="52.85546875" style="143" bestFit="1" customWidth="1"/>
    <col min="2" max="6" width="19.42578125" style="143" customWidth="1"/>
    <col min="7" max="12" width="13.42578125" style="143" customWidth="1"/>
    <col min="13" max="16384" width="9.140625" style="143"/>
  </cols>
  <sheetData>
    <row r="1" spans="1:6" ht="16.5" thickBot="1">
      <c r="A1" s="2143" t="s">
        <v>0</v>
      </c>
      <c r="B1" s="2144"/>
      <c r="C1" s="2144"/>
      <c r="D1" s="2144"/>
      <c r="E1" s="2144"/>
      <c r="F1" s="2145"/>
    </row>
    <row r="2" spans="1:6" s="1316" customFormat="1" ht="23.25">
      <c r="A2" s="1317" t="s">
        <v>878</v>
      </c>
      <c r="B2" s="1318"/>
      <c r="C2" s="1318"/>
      <c r="D2" s="1318"/>
      <c r="E2" s="1318"/>
      <c r="F2" s="1319"/>
    </row>
    <row r="3" spans="1:6" ht="18">
      <c r="A3" s="549" t="s">
        <v>999</v>
      </c>
      <c r="B3" s="320"/>
      <c r="C3" s="320"/>
      <c r="D3" s="320"/>
      <c r="E3" s="320"/>
      <c r="F3" s="1320"/>
    </row>
    <row r="4" spans="1:6">
      <c r="A4" s="321">
        <v>44926</v>
      </c>
      <c r="B4" s="320"/>
      <c r="C4" s="320"/>
      <c r="D4" s="320"/>
      <c r="E4" s="320"/>
      <c r="F4" s="1320"/>
    </row>
    <row r="5" spans="1:6" s="323" customFormat="1" ht="24" thickBot="1">
      <c r="A5" s="881" t="s">
        <v>1000</v>
      </c>
      <c r="B5" s="322"/>
      <c r="C5" s="322"/>
      <c r="D5" s="322"/>
      <c r="E5" s="322"/>
      <c r="F5" s="1321"/>
    </row>
    <row r="6" spans="1:6" ht="66" thickBot="1">
      <c r="A6" s="1322" t="s">
        <v>906</v>
      </c>
      <c r="B6" s="1323" t="s">
        <v>895</v>
      </c>
      <c r="C6" s="1324" t="s">
        <v>896</v>
      </c>
      <c r="D6" s="1325" t="s">
        <v>897</v>
      </c>
      <c r="E6" s="1326" t="s">
        <v>898</v>
      </c>
      <c r="F6" s="1327" t="s">
        <v>41</v>
      </c>
    </row>
    <row r="7" spans="1:6" s="285" customFormat="1" ht="19.5" customHeight="1">
      <c r="A7" s="3894" t="s">
        <v>941</v>
      </c>
      <c r="B7" s="3895">
        <f>'General AUC always'!C81</f>
        <v>42</v>
      </c>
      <c r="C7" s="3896">
        <f>'General NZPUC'!D43</f>
        <v>18</v>
      </c>
      <c r="D7" s="3897">
        <f>'General PNGUM'!B210</f>
        <v>146</v>
      </c>
      <c r="E7" s="3898">
        <f>'General TPUM'!D190</f>
        <v>136</v>
      </c>
      <c r="F7" s="3899">
        <f>SUM(B7:E7)</f>
        <v>342</v>
      </c>
    </row>
    <row r="8" spans="1:6" s="285" customFormat="1" ht="19.5" customHeight="1">
      <c r="A8" s="3900" t="s">
        <v>942</v>
      </c>
      <c r="B8" s="3901">
        <f>'General AUC always'!M81</f>
        <v>0</v>
      </c>
      <c r="C8" s="3902">
        <f>'General NZPUC'!N43</f>
        <v>0</v>
      </c>
      <c r="D8" s="3903">
        <f>'General PNGUM'!L210</f>
        <v>4</v>
      </c>
      <c r="E8" s="3904">
        <f>'General TPUM'!N190</f>
        <v>0</v>
      </c>
      <c r="F8" s="3905">
        <f t="shared" ref="F8:F22" si="0">SUM(B8:E8)</f>
        <v>4</v>
      </c>
    </row>
    <row r="9" spans="1:6" s="285" customFormat="1" ht="19.5" customHeight="1">
      <c r="A9" s="3900" t="s">
        <v>943</v>
      </c>
      <c r="B9" s="3901">
        <f>'General AUC always'!O81</f>
        <v>42</v>
      </c>
      <c r="C9" s="3902">
        <f>'General NZPUC'!P43</f>
        <v>18</v>
      </c>
      <c r="D9" s="3903">
        <f>'General PNGUM'!N210</f>
        <v>141</v>
      </c>
      <c r="E9" s="3904">
        <f>'General TPUM'!P190</f>
        <v>136</v>
      </c>
      <c r="F9" s="3905">
        <f t="shared" si="0"/>
        <v>337</v>
      </c>
    </row>
    <row r="10" spans="1:6" s="285" customFormat="1" ht="19.5" customHeight="1">
      <c r="A10" s="3900" t="s">
        <v>944</v>
      </c>
      <c r="B10" s="3901">
        <f>'General AUC always'!C81</f>
        <v>42</v>
      </c>
      <c r="C10" s="3902">
        <f>'General NZPUC'!D43</f>
        <v>18</v>
      </c>
      <c r="D10" s="3903">
        <f>'General PNGUM'!B210</f>
        <v>146</v>
      </c>
      <c r="E10" s="3904">
        <f>'General TPUM'!D190</f>
        <v>136</v>
      </c>
      <c r="F10" s="3905">
        <f t="shared" si="0"/>
        <v>342</v>
      </c>
    </row>
    <row r="11" spans="1:6" s="285" customFormat="1" ht="19.5" customHeight="1">
      <c r="A11" s="3900" t="s">
        <v>1001</v>
      </c>
      <c r="B11" s="3901">
        <f>'Staff AUC'!C80</f>
        <v>533</v>
      </c>
      <c r="C11" s="3902">
        <f>'Staff NZPUC'!B43</f>
        <v>105</v>
      </c>
      <c r="D11" s="3903">
        <f>'Staff PNGUM'!B210</f>
        <v>1040</v>
      </c>
      <c r="E11" s="3904">
        <f>'Staff TPUM'!B188</f>
        <v>881</v>
      </c>
      <c r="F11" s="3905">
        <f t="shared" si="0"/>
        <v>2559</v>
      </c>
    </row>
    <row r="12" spans="1:6" s="285" customFormat="1" ht="19.5" customHeight="1">
      <c r="A12" s="3900" t="s">
        <v>1002</v>
      </c>
      <c r="B12" s="3906">
        <f>'Staff AUC'!K80+'Staff AUC'!I80</f>
        <v>411</v>
      </c>
      <c r="C12" s="3907">
        <f>'Staff NZPUC'!G43</f>
        <v>82</v>
      </c>
      <c r="D12" s="3908">
        <f>'Staff PNGUM'!G210</f>
        <v>914</v>
      </c>
      <c r="E12" s="3909">
        <f>'Staff TPUM'!G188</f>
        <v>853</v>
      </c>
      <c r="F12" s="3905">
        <f t="shared" si="0"/>
        <v>2260</v>
      </c>
    </row>
    <row r="13" spans="1:6" s="285" customFormat="1" ht="19.5" customHeight="1">
      <c r="A13" s="3900" t="s">
        <v>1003</v>
      </c>
      <c r="B13" s="3906">
        <f>'Staff AUC'!L80+'Staff AUC'!J80+1</f>
        <v>198</v>
      </c>
      <c r="C13" s="3907">
        <f>'Staff NZPUC'!H43</f>
        <v>23</v>
      </c>
      <c r="D13" s="3908">
        <f>'Staff PNGUM'!H210</f>
        <v>126</v>
      </c>
      <c r="E13" s="3909">
        <f>'Staff TPUM'!H188</f>
        <v>28</v>
      </c>
      <c r="F13" s="3905">
        <f t="shared" si="0"/>
        <v>375</v>
      </c>
    </row>
    <row r="14" spans="1:6" ht="28.5" customHeight="1">
      <c r="A14" s="3910" t="s">
        <v>945</v>
      </c>
      <c r="B14" s="3911">
        <f>'Staff AUC'!O80</f>
        <v>0</v>
      </c>
      <c r="C14" s="3912">
        <f>'Staff NZPUC'!K43</f>
        <v>13</v>
      </c>
      <c r="D14" s="3913">
        <f>'Staff PNGUM'!K210</f>
        <v>433</v>
      </c>
      <c r="E14" s="3914">
        <f>'Staff TPUM'!K188</f>
        <v>339</v>
      </c>
      <c r="F14" s="3915">
        <f t="shared" si="0"/>
        <v>785</v>
      </c>
    </row>
    <row r="15" spans="1:6" s="285" customFormat="1" ht="19.5" customHeight="1">
      <c r="A15" s="3900" t="s">
        <v>1004</v>
      </c>
      <c r="B15" s="3901">
        <f>'Staff AUC'!U80</f>
        <v>533</v>
      </c>
      <c r="C15" s="3902">
        <f>'Staff NZPUC'!Q43</f>
        <v>105</v>
      </c>
      <c r="D15" s="3903">
        <f>'Staff PNGUM'!Q210</f>
        <v>739</v>
      </c>
      <c r="E15" s="3909">
        <f>'Staff TPUM'!Q188</f>
        <v>717</v>
      </c>
      <c r="F15" s="3905">
        <f t="shared" si="0"/>
        <v>2094</v>
      </c>
    </row>
    <row r="16" spans="1:6" s="285" customFormat="1" ht="19.5" customHeight="1">
      <c r="A16" s="3900" t="s">
        <v>947</v>
      </c>
      <c r="B16" s="3901">
        <f>'Staff AUC'!S80</f>
        <v>533</v>
      </c>
      <c r="C16" s="3902">
        <f>'Staff NZPUC'!O43</f>
        <v>94</v>
      </c>
      <c r="D16" s="3903">
        <f>'Staff PNGUM'!O210</f>
        <v>481</v>
      </c>
      <c r="E16" s="3909">
        <f>'Staff TPUM'!O188</f>
        <v>731</v>
      </c>
      <c r="F16" s="3905">
        <f t="shared" si="0"/>
        <v>1839</v>
      </c>
    </row>
    <row r="17" spans="1:6" s="285" customFormat="1" ht="19.5" customHeight="1">
      <c r="A17" s="3900" t="s">
        <v>948</v>
      </c>
      <c r="B17" s="3901">
        <f>'Staff AUC'!Q80</f>
        <v>533</v>
      </c>
      <c r="C17" s="3902">
        <f>'Staff NZPUC'!M43</f>
        <v>79</v>
      </c>
      <c r="D17" s="3903">
        <f>'Staff PNGUM'!M210</f>
        <v>216</v>
      </c>
      <c r="E17" s="3909">
        <f>'Staff TPUM'!M188</f>
        <v>113</v>
      </c>
      <c r="F17" s="3905">
        <f t="shared" si="0"/>
        <v>941</v>
      </c>
    </row>
    <row r="18" spans="1:6" s="285" customFormat="1" ht="19.5" customHeight="1">
      <c r="A18" s="3900" t="s">
        <v>949</v>
      </c>
      <c r="B18" s="3901">
        <f>'Staff AUC'!G80+'Staff AUC'!F80</f>
        <v>268</v>
      </c>
      <c r="C18" s="3902">
        <f>'Staff NZPUC'!E43</f>
        <v>41</v>
      </c>
      <c r="D18" s="3903">
        <f>'Staff PNGUM'!E210</f>
        <v>37</v>
      </c>
      <c r="E18" s="3909">
        <f>'Staff TPUM'!E188</f>
        <v>38</v>
      </c>
      <c r="F18" s="3905">
        <f t="shared" si="0"/>
        <v>384</v>
      </c>
    </row>
    <row r="19" spans="1:6" s="285" customFormat="1" ht="19.5" customHeight="1">
      <c r="A19" s="3900" t="s">
        <v>919</v>
      </c>
      <c r="B19" s="3901">
        <f>'Enrolments + Baptisms AUC'!T80+'Enrolments + Baptisms AUC'!U80</f>
        <v>8696</v>
      </c>
      <c r="C19" s="3902">
        <f>'Enrollments + Baptisms NZPUC'!R43+'Enrollments + Baptisms NZPUC'!S43</f>
        <v>1716</v>
      </c>
      <c r="D19" s="3903">
        <f>'Enrolments + Baptisms PNGUM'!S213+'Enrolments + Baptisms PNGUM'!T213</f>
        <v>29054</v>
      </c>
      <c r="E19" s="3909">
        <f>'Enrolments + Baptisms TPUM'!S191+'Enrolments + Baptisms TPUM'!T191</f>
        <v>18254</v>
      </c>
      <c r="F19" s="3905">
        <f t="shared" si="0"/>
        <v>57720</v>
      </c>
    </row>
    <row r="20" spans="1:6" s="285" customFormat="1" ht="19.5" customHeight="1">
      <c r="A20" s="3900" t="s">
        <v>1005</v>
      </c>
      <c r="B20" s="3901">
        <f>'Enrolments + Baptisms AUC'!T80</f>
        <v>2249</v>
      </c>
      <c r="C20" s="3902">
        <f>'Enrollments + Baptisms NZPUC'!R43</f>
        <v>945</v>
      </c>
      <c r="D20" s="3903">
        <f>'Enrolments + Baptisms PNGUM'!S213</f>
        <v>20780</v>
      </c>
      <c r="E20" s="3909">
        <f>'Enrolments + Baptisms TPUM'!S191</f>
        <v>12174</v>
      </c>
      <c r="F20" s="3905">
        <f t="shared" si="0"/>
        <v>36148</v>
      </c>
    </row>
    <row r="21" spans="1:6" s="285" customFormat="1" ht="19.5" customHeight="1">
      <c r="A21" s="3900" t="s">
        <v>923</v>
      </c>
      <c r="B21" s="3901">
        <f>'Enrolments + Baptisms AUC'!U80</f>
        <v>6447</v>
      </c>
      <c r="C21" s="3902">
        <f>'Enrollments + Baptisms NZPUC'!S43</f>
        <v>771</v>
      </c>
      <c r="D21" s="3903">
        <f>'Enrolments + Baptisms PNGUM'!T213</f>
        <v>8274</v>
      </c>
      <c r="E21" s="3909">
        <f>'Enrolments + Baptisms TPUM'!T191</f>
        <v>6080</v>
      </c>
      <c r="F21" s="3905">
        <f t="shared" si="0"/>
        <v>21572</v>
      </c>
    </row>
    <row r="22" spans="1:6" s="285" customFormat="1" ht="19.5" customHeight="1" thickBot="1">
      <c r="A22" s="3916" t="s">
        <v>1006</v>
      </c>
      <c r="B22" s="3917">
        <f>'Enrolments + Baptisms AUC'!Y80</f>
        <v>19</v>
      </c>
      <c r="C22" s="3918">
        <f>'Enrollments + Baptisms NZPUC'!W43</f>
        <v>0</v>
      </c>
      <c r="D22" s="3919">
        <f>'Enrolments + Baptisms PNGUM'!X213</f>
        <v>406</v>
      </c>
      <c r="E22" s="3920">
        <f>'Enrolments + Baptisms TPUM'!X191</f>
        <v>41</v>
      </c>
      <c r="F22" s="3921">
        <f t="shared" si="0"/>
        <v>466</v>
      </c>
    </row>
    <row r="23" spans="1:6" ht="19.5" customHeight="1">
      <c r="A23" s="882"/>
      <c r="B23" s="882"/>
      <c r="C23" s="882"/>
      <c r="D23" s="882"/>
      <c r="E23" s="883"/>
    </row>
    <row r="24" spans="1:6">
      <c r="A24" s="289" t="s">
        <v>936</v>
      </c>
      <c r="F24" s="2129"/>
    </row>
    <row r="25" spans="1:6">
      <c r="A25" s="319" t="s">
        <v>878</v>
      </c>
      <c r="B25" s="320"/>
      <c r="C25" s="320"/>
      <c r="D25" s="320"/>
      <c r="E25" s="320"/>
      <c r="F25" s="1320"/>
    </row>
    <row r="26" spans="1:6" ht="18">
      <c r="A26" s="549" t="s">
        <v>999</v>
      </c>
      <c r="B26" s="320"/>
      <c r="C26" s="320"/>
      <c r="D26" s="320"/>
      <c r="E26" s="320"/>
      <c r="F26" s="1320"/>
    </row>
    <row r="27" spans="1:6">
      <c r="A27" s="321">
        <v>44561</v>
      </c>
      <c r="B27" s="320"/>
      <c r="C27" s="320"/>
      <c r="D27" s="320"/>
      <c r="E27" s="320"/>
      <c r="F27" s="1320"/>
    </row>
    <row r="28" spans="1:6" ht="24" thickBot="1">
      <c r="A28" s="881" t="s">
        <v>1000</v>
      </c>
      <c r="B28" s="322"/>
      <c r="C28" s="322"/>
      <c r="D28" s="322"/>
      <c r="E28" s="322"/>
      <c r="F28" s="1321"/>
    </row>
    <row r="29" spans="1:6" s="323" customFormat="1" ht="11.25" customHeight="1" thickBot="1">
      <c r="A29" s="1322" t="s">
        <v>906</v>
      </c>
      <c r="B29" s="1323" t="s">
        <v>895</v>
      </c>
      <c r="C29" s="1324" t="s">
        <v>896</v>
      </c>
      <c r="D29" s="1325" t="s">
        <v>897</v>
      </c>
      <c r="E29" s="1326" t="s">
        <v>898</v>
      </c>
      <c r="F29" s="1327" t="s">
        <v>41</v>
      </c>
    </row>
    <row r="30" spans="1:6">
      <c r="A30" s="3894" t="s">
        <v>941</v>
      </c>
      <c r="B30" s="3895">
        <v>42</v>
      </c>
      <c r="C30" s="3896">
        <v>18</v>
      </c>
      <c r="D30" s="3897">
        <v>139</v>
      </c>
      <c r="E30" s="3898">
        <v>136</v>
      </c>
      <c r="F30" s="3899">
        <v>335</v>
      </c>
    </row>
    <row r="31" spans="1:6" s="285" customFormat="1">
      <c r="A31" s="3900" t="s">
        <v>942</v>
      </c>
      <c r="B31" s="3901">
        <v>0</v>
      </c>
      <c r="C31" s="3902">
        <v>0</v>
      </c>
      <c r="D31" s="3903">
        <v>4</v>
      </c>
      <c r="E31" s="3904">
        <v>0</v>
      </c>
      <c r="F31" s="3905">
        <v>4</v>
      </c>
    </row>
    <row r="32" spans="1:6" s="285" customFormat="1">
      <c r="A32" s="3900" t="s">
        <v>943</v>
      </c>
      <c r="B32" s="3901">
        <v>42</v>
      </c>
      <c r="C32" s="3902">
        <v>18</v>
      </c>
      <c r="D32" s="3903">
        <v>133</v>
      </c>
      <c r="E32" s="3904">
        <v>135</v>
      </c>
      <c r="F32" s="3905">
        <v>328</v>
      </c>
    </row>
    <row r="33" spans="1:6" s="285" customFormat="1">
      <c r="A33" s="3900" t="s">
        <v>944</v>
      </c>
      <c r="B33" s="3901">
        <v>42</v>
      </c>
      <c r="C33" s="3902">
        <v>18</v>
      </c>
      <c r="D33" s="3903">
        <v>139</v>
      </c>
      <c r="E33" s="3904">
        <v>136</v>
      </c>
      <c r="F33" s="3905">
        <v>335</v>
      </c>
    </row>
    <row r="34" spans="1:6" s="285" customFormat="1">
      <c r="A34" s="3900" t="s">
        <v>966</v>
      </c>
      <c r="B34" s="3901">
        <v>580</v>
      </c>
      <c r="C34" s="3902">
        <v>106</v>
      </c>
      <c r="D34" s="3903">
        <v>998</v>
      </c>
      <c r="E34" s="3904">
        <v>824</v>
      </c>
      <c r="F34" s="3905">
        <v>2508</v>
      </c>
    </row>
    <row r="35" spans="1:6" s="285" customFormat="1">
      <c r="A35" s="3900" t="s">
        <v>1002</v>
      </c>
      <c r="B35" s="3906">
        <v>450</v>
      </c>
      <c r="C35" s="3907">
        <v>84</v>
      </c>
      <c r="D35" s="3908">
        <v>903</v>
      </c>
      <c r="E35" s="3909">
        <v>794</v>
      </c>
      <c r="F35" s="3905">
        <v>2231</v>
      </c>
    </row>
    <row r="36" spans="1:6" s="285" customFormat="1">
      <c r="A36" s="3900" t="s">
        <v>1003</v>
      </c>
      <c r="B36" s="3906">
        <v>131</v>
      </c>
      <c r="C36" s="3907">
        <v>22</v>
      </c>
      <c r="D36" s="3908">
        <v>95</v>
      </c>
      <c r="E36" s="3909">
        <v>30</v>
      </c>
      <c r="F36" s="3905">
        <v>278</v>
      </c>
    </row>
    <row r="37" spans="1:6" s="285" customFormat="1" ht="24">
      <c r="A37" s="3910" t="s">
        <v>945</v>
      </c>
      <c r="B37" s="3911">
        <v>0</v>
      </c>
      <c r="C37" s="3912">
        <v>18</v>
      </c>
      <c r="D37" s="3913">
        <v>470</v>
      </c>
      <c r="E37" s="3914">
        <v>361</v>
      </c>
      <c r="F37" s="3915">
        <v>849</v>
      </c>
    </row>
    <row r="38" spans="1:6">
      <c r="A38" s="3900" t="s">
        <v>1004</v>
      </c>
      <c r="B38" s="3901">
        <v>526</v>
      </c>
      <c r="C38" s="3902">
        <v>105</v>
      </c>
      <c r="D38" s="3903">
        <v>772</v>
      </c>
      <c r="E38" s="3909">
        <v>688</v>
      </c>
      <c r="F38" s="3905">
        <v>2091</v>
      </c>
    </row>
    <row r="39" spans="1:6" s="285" customFormat="1">
      <c r="A39" s="3900" t="s">
        <v>947</v>
      </c>
      <c r="B39" s="3901">
        <v>0</v>
      </c>
      <c r="C39" s="3902">
        <v>105</v>
      </c>
      <c r="D39" s="3903">
        <v>496</v>
      </c>
      <c r="E39" s="3909">
        <v>696</v>
      </c>
      <c r="F39" s="3905">
        <v>1297</v>
      </c>
    </row>
    <row r="40" spans="1:6" s="285" customFormat="1">
      <c r="A40" s="3900" t="s">
        <v>948</v>
      </c>
      <c r="B40" s="3901">
        <v>526</v>
      </c>
      <c r="C40" s="3902">
        <v>94</v>
      </c>
      <c r="D40" s="3903">
        <v>239</v>
      </c>
      <c r="E40" s="3909">
        <v>94</v>
      </c>
      <c r="F40" s="3905">
        <v>953</v>
      </c>
    </row>
    <row r="41" spans="1:6" s="285" customFormat="1">
      <c r="A41" s="3900" t="s">
        <v>949</v>
      </c>
      <c r="B41" s="3901">
        <v>273</v>
      </c>
      <c r="C41" s="3902">
        <v>44</v>
      </c>
      <c r="D41" s="3903">
        <v>33</v>
      </c>
      <c r="E41" s="3909">
        <v>33</v>
      </c>
      <c r="F41" s="3905">
        <v>383</v>
      </c>
    </row>
    <row r="42" spans="1:6" s="285" customFormat="1">
      <c r="A42" s="3900" t="s">
        <v>919</v>
      </c>
      <c r="B42" s="3901">
        <v>9933</v>
      </c>
      <c r="C42" s="3902">
        <v>1723</v>
      </c>
      <c r="D42" s="3903">
        <v>25956</v>
      </c>
      <c r="E42" s="3909">
        <v>18940</v>
      </c>
      <c r="F42" s="3905">
        <v>56552</v>
      </c>
    </row>
    <row r="43" spans="1:6" s="285" customFormat="1">
      <c r="A43" s="3900" t="s">
        <v>1005</v>
      </c>
      <c r="B43" s="3901">
        <v>2467</v>
      </c>
      <c r="C43" s="3902">
        <v>939</v>
      </c>
      <c r="D43" s="3903">
        <v>19267</v>
      </c>
      <c r="E43" s="3909">
        <v>12620</v>
      </c>
      <c r="F43" s="3905">
        <v>35293</v>
      </c>
    </row>
    <row r="44" spans="1:6" s="285" customFormat="1">
      <c r="A44" s="3900" t="s">
        <v>923</v>
      </c>
      <c r="B44" s="3901">
        <v>7466</v>
      </c>
      <c r="C44" s="3902">
        <v>784</v>
      </c>
      <c r="D44" s="3903">
        <v>6689</v>
      </c>
      <c r="E44" s="3909">
        <v>6320</v>
      </c>
      <c r="F44" s="3905">
        <v>21259</v>
      </c>
    </row>
    <row r="45" spans="1:6" s="285" customFormat="1" ht="15.75" thickBot="1">
      <c r="A45" s="3916" t="s">
        <v>1006</v>
      </c>
      <c r="B45" s="3917">
        <v>28</v>
      </c>
      <c r="C45" s="3918">
        <v>0</v>
      </c>
      <c r="D45" s="3919">
        <v>98</v>
      </c>
      <c r="E45" s="3920">
        <v>5</v>
      </c>
      <c r="F45" s="3921">
        <v>131</v>
      </c>
    </row>
  </sheetData>
  <printOptions horizontalCentered="1"/>
  <pageMargins left="0.31496062992125984" right="0.31496062992125984" top="0.47244094488188976" bottom="0.39370078740157483" header="0.19685039370078741" footer="0.19685039370078741"/>
  <pageSetup paperSize="8" fitToHeight="0" orientation="landscape" r:id="rId1"/>
  <headerFooter>
    <oddHeader>&amp;L&amp;6&amp;A&amp;R&amp;6Page &amp;P of &amp;N</oddHeader>
  </headerFooter>
  <extLst>
    <ext xmlns:mx="http://schemas.microsoft.com/office/mac/excel/2008/main" uri="{64002731-A6B0-56B0-2670-7721B7C09600}">
      <mx:PLV Mode="0" OnePage="0" WScale="0"/>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L30"/>
  <sheetViews>
    <sheetView view="pageBreakPreview" topLeftCell="A2" zoomScaleSheetLayoutView="100" workbookViewId="0">
      <selection activeCell="B29" sqref="B29"/>
    </sheetView>
  </sheetViews>
  <sheetFormatPr defaultColWidth="9.140625" defaultRowHeight="15"/>
  <cols>
    <col min="1" max="12" width="15.42578125" style="324" customWidth="1"/>
    <col min="13" max="16384" width="9.140625" style="324"/>
  </cols>
  <sheetData>
    <row r="1" spans="1:12" ht="19.5" thickBot="1">
      <c r="A1" s="2146" t="s">
        <v>1007</v>
      </c>
      <c r="B1" s="1333"/>
      <c r="C1" s="1333"/>
      <c r="D1" s="1333"/>
      <c r="E1" s="2147"/>
      <c r="F1" s="2147"/>
      <c r="G1" s="2147"/>
      <c r="H1" s="2147"/>
      <c r="I1" s="1333"/>
      <c r="J1" s="1333"/>
      <c r="K1" s="1333"/>
      <c r="L1" s="1334"/>
    </row>
    <row r="2" spans="1:12" s="1280" customFormat="1" ht="31.5">
      <c r="A2" s="1328" t="s">
        <v>878</v>
      </c>
      <c r="B2" s="1329"/>
      <c r="C2" s="1329"/>
      <c r="D2" s="1329"/>
      <c r="E2" s="1329"/>
      <c r="F2" s="1329"/>
      <c r="G2" s="1329"/>
      <c r="H2" s="1329"/>
      <c r="I2" s="1329"/>
      <c r="J2" s="1329"/>
      <c r="K2" s="1329"/>
      <c r="L2" s="1330"/>
    </row>
    <row r="3" spans="1:12" ht="18.75">
      <c r="A3" s="886" t="s">
        <v>1008</v>
      </c>
      <c r="B3" s="325"/>
      <c r="C3" s="325"/>
      <c r="D3" s="325"/>
      <c r="E3" s="884"/>
      <c r="F3" s="884"/>
      <c r="G3" s="884"/>
      <c r="H3" s="884"/>
      <c r="I3" s="325"/>
      <c r="J3" s="325"/>
      <c r="K3" s="325"/>
      <c r="L3" s="1331"/>
    </row>
    <row r="4" spans="1:12" ht="18.75">
      <c r="A4" s="326" t="s">
        <v>1009</v>
      </c>
      <c r="B4" s="325"/>
      <c r="C4" s="325"/>
      <c r="D4" s="327"/>
      <c r="E4" s="885"/>
      <c r="F4" s="885"/>
      <c r="G4" s="885"/>
      <c r="H4" s="885"/>
      <c r="I4" s="327"/>
      <c r="J4" s="327"/>
      <c r="K4" s="325"/>
      <c r="L4" s="1331"/>
    </row>
    <row r="5" spans="1:12" ht="18.75">
      <c r="A5" s="326" t="s">
        <v>1010</v>
      </c>
      <c r="B5" s="325"/>
      <c r="C5" s="325"/>
      <c r="D5" s="325"/>
      <c r="E5" s="885"/>
      <c r="F5" s="885"/>
      <c r="G5" s="885"/>
      <c r="H5" s="885"/>
      <c r="I5" s="325"/>
      <c r="J5" s="325"/>
      <c r="K5" s="325"/>
      <c r="L5" s="1331"/>
    </row>
    <row r="6" spans="1:12" ht="19.5" thickBot="1">
      <c r="A6" s="328">
        <v>43465</v>
      </c>
      <c r="B6" s="325"/>
      <c r="C6" s="325"/>
      <c r="D6" s="325"/>
      <c r="E6" s="884"/>
      <c r="F6" s="884"/>
      <c r="G6" s="884"/>
      <c r="H6" s="884"/>
      <c r="I6" s="325"/>
      <c r="J6" s="325"/>
      <c r="K6" s="325"/>
      <c r="L6" s="1331"/>
    </row>
    <row r="7" spans="1:12" ht="32.25" customHeight="1" thickBot="1">
      <c r="A7" s="1332" t="s">
        <v>1011</v>
      </c>
      <c r="B7" s="1333"/>
      <c r="C7" s="1333"/>
      <c r="D7" s="1333"/>
      <c r="E7" s="1333"/>
      <c r="F7" s="1333"/>
      <c r="G7" s="1333"/>
      <c r="H7" s="1333"/>
      <c r="I7" s="1333"/>
      <c r="J7" s="1333"/>
      <c r="K7" s="1333"/>
      <c r="L7" s="1334"/>
    </row>
    <row r="8" spans="1:12" s="889" customFormat="1" ht="32.1" customHeight="1" thickTop="1">
      <c r="A8" s="887" t="s">
        <v>1012</v>
      </c>
      <c r="B8" s="895" t="s">
        <v>1013</v>
      </c>
      <c r="C8" s="896" t="s">
        <v>224</v>
      </c>
      <c r="D8" s="897" t="s">
        <v>1014</v>
      </c>
      <c r="E8" s="896" t="s">
        <v>225</v>
      </c>
      <c r="F8" s="898" t="s">
        <v>1015</v>
      </c>
      <c r="G8" s="896" t="s">
        <v>1016</v>
      </c>
      <c r="H8" s="897" t="s">
        <v>1017</v>
      </c>
      <c r="I8" s="896" t="s">
        <v>1018</v>
      </c>
      <c r="J8" s="898" t="s">
        <v>1019</v>
      </c>
      <c r="K8" s="896" t="s">
        <v>980</v>
      </c>
      <c r="L8" s="888" t="s">
        <v>1020</v>
      </c>
    </row>
    <row r="9" spans="1:12" s="890" customFormat="1" ht="26.85" customHeight="1">
      <c r="A9" s="3922">
        <v>2000</v>
      </c>
      <c r="B9" s="3923">
        <v>341475</v>
      </c>
      <c r="C9" s="3924">
        <v>15728</v>
      </c>
      <c r="D9" s="3925">
        <v>46</v>
      </c>
      <c r="E9" s="3926">
        <v>5230</v>
      </c>
      <c r="F9" s="3927">
        <v>15</v>
      </c>
      <c r="G9" s="3924">
        <v>114</v>
      </c>
      <c r="H9" s="3925">
        <v>0</v>
      </c>
      <c r="I9" s="3926">
        <v>1278</v>
      </c>
      <c r="J9" s="3927">
        <v>4</v>
      </c>
      <c r="K9" s="3924">
        <v>22350</v>
      </c>
      <c r="L9" s="3928">
        <v>65</v>
      </c>
    </row>
    <row r="10" spans="1:12" s="892" customFormat="1" ht="26.85" customHeight="1">
      <c r="A10" s="3922">
        <v>2001</v>
      </c>
      <c r="B10" s="3923">
        <v>348351</v>
      </c>
      <c r="C10" s="3924">
        <v>16974</v>
      </c>
      <c r="D10" s="3925">
        <v>49</v>
      </c>
      <c r="E10" s="3926">
        <v>5786</v>
      </c>
      <c r="F10" s="3927">
        <v>17</v>
      </c>
      <c r="G10" s="3924">
        <v>116</v>
      </c>
      <c r="H10" s="3925">
        <v>0</v>
      </c>
      <c r="I10" s="3926">
        <v>1361</v>
      </c>
      <c r="J10" s="3927">
        <v>4</v>
      </c>
      <c r="K10" s="3924">
        <v>24237</v>
      </c>
      <c r="L10" s="3928">
        <v>70</v>
      </c>
    </row>
    <row r="11" spans="1:12" s="891" customFormat="1" ht="26.85" customHeight="1">
      <c r="A11" s="3922">
        <v>2002</v>
      </c>
      <c r="B11" s="3923">
        <v>361758</v>
      </c>
      <c r="C11" s="3924">
        <v>15919</v>
      </c>
      <c r="D11" s="3925">
        <v>44</v>
      </c>
      <c r="E11" s="3926">
        <v>5876</v>
      </c>
      <c r="F11" s="3927">
        <v>16</v>
      </c>
      <c r="G11" s="3924">
        <v>111</v>
      </c>
      <c r="H11" s="3925">
        <v>0</v>
      </c>
      <c r="I11" s="3926">
        <v>1517</v>
      </c>
      <c r="J11" s="3927">
        <v>4</v>
      </c>
      <c r="K11" s="3924">
        <v>23423</v>
      </c>
      <c r="L11" s="3928">
        <v>65</v>
      </c>
    </row>
    <row r="12" spans="1:12" s="891" customFormat="1" ht="26.85" customHeight="1">
      <c r="A12" s="3922">
        <v>2003</v>
      </c>
      <c r="B12" s="3923">
        <v>366672</v>
      </c>
      <c r="C12" s="3924">
        <v>15668</v>
      </c>
      <c r="D12" s="3925">
        <v>43</v>
      </c>
      <c r="E12" s="3926">
        <v>6027</v>
      </c>
      <c r="F12" s="3927">
        <v>16</v>
      </c>
      <c r="G12" s="3924">
        <v>128</v>
      </c>
      <c r="H12" s="3925">
        <v>0</v>
      </c>
      <c r="I12" s="3926">
        <v>1710</v>
      </c>
      <c r="J12" s="3927">
        <v>5</v>
      </c>
      <c r="K12" s="3924">
        <v>23533</v>
      </c>
      <c r="L12" s="3928">
        <v>64</v>
      </c>
    </row>
    <row r="13" spans="1:12" s="891" customFormat="1" ht="26.85" customHeight="1">
      <c r="A13" s="3922">
        <v>2004</v>
      </c>
      <c r="B13" s="3923">
        <v>378281</v>
      </c>
      <c r="C13" s="3924">
        <v>16222</v>
      </c>
      <c r="D13" s="3925">
        <v>43</v>
      </c>
      <c r="E13" s="3926">
        <v>5860</v>
      </c>
      <c r="F13" s="3927">
        <v>15</v>
      </c>
      <c r="G13" s="3924">
        <v>128</v>
      </c>
      <c r="H13" s="3925">
        <v>0</v>
      </c>
      <c r="I13" s="3926">
        <v>1531</v>
      </c>
      <c r="J13" s="3927">
        <v>4</v>
      </c>
      <c r="K13" s="3924">
        <v>23741</v>
      </c>
      <c r="L13" s="3928">
        <v>63</v>
      </c>
    </row>
    <row r="14" spans="1:12" s="893" customFormat="1" ht="26.85" customHeight="1" thickBot="1">
      <c r="A14" s="3922">
        <v>2005</v>
      </c>
      <c r="B14" s="3923">
        <v>390425</v>
      </c>
      <c r="C14" s="3924">
        <v>18590</v>
      </c>
      <c r="D14" s="3925">
        <v>48</v>
      </c>
      <c r="E14" s="3926">
        <v>7365</v>
      </c>
      <c r="F14" s="3927">
        <v>19</v>
      </c>
      <c r="G14" s="3924">
        <v>158</v>
      </c>
      <c r="H14" s="3925">
        <v>0</v>
      </c>
      <c r="I14" s="3926">
        <v>1497</v>
      </c>
      <c r="J14" s="3927">
        <v>4</v>
      </c>
      <c r="K14" s="3924">
        <v>28110</v>
      </c>
      <c r="L14" s="3928">
        <v>72</v>
      </c>
    </row>
    <row r="15" spans="1:12" s="893" customFormat="1" ht="26.85" customHeight="1" thickTop="1" thickBot="1">
      <c r="A15" s="3922">
        <v>2006</v>
      </c>
      <c r="B15" s="3923">
        <v>397189</v>
      </c>
      <c r="C15" s="3924">
        <v>18207</v>
      </c>
      <c r="D15" s="3925">
        <v>46</v>
      </c>
      <c r="E15" s="3926">
        <v>7487</v>
      </c>
      <c r="F15" s="3927">
        <v>19</v>
      </c>
      <c r="G15" s="3924">
        <v>158</v>
      </c>
      <c r="H15" s="3925">
        <v>0</v>
      </c>
      <c r="I15" s="3926">
        <v>1618</v>
      </c>
      <c r="J15" s="3927">
        <v>4</v>
      </c>
      <c r="K15" s="3924">
        <v>27970</v>
      </c>
      <c r="L15" s="3928">
        <v>70</v>
      </c>
    </row>
    <row r="16" spans="1:12" s="893" customFormat="1" ht="26.85" customHeight="1" thickTop="1" thickBot="1">
      <c r="A16" s="3922">
        <v>2007</v>
      </c>
      <c r="B16" s="3923">
        <v>399330</v>
      </c>
      <c r="C16" s="3924">
        <v>23428</v>
      </c>
      <c r="D16" s="3925">
        <v>59</v>
      </c>
      <c r="E16" s="3926">
        <v>7537</v>
      </c>
      <c r="F16" s="3927">
        <v>19</v>
      </c>
      <c r="G16" s="3924">
        <v>199</v>
      </c>
      <c r="H16" s="3925">
        <v>0</v>
      </c>
      <c r="I16" s="3926">
        <v>1639</v>
      </c>
      <c r="J16" s="3927">
        <v>4</v>
      </c>
      <c r="K16" s="3924">
        <v>33262</v>
      </c>
      <c r="L16" s="3928">
        <v>83</v>
      </c>
    </row>
    <row r="17" spans="1:12" s="893" customFormat="1" ht="26.85" customHeight="1" thickTop="1" thickBot="1">
      <c r="A17" s="3922">
        <v>2008</v>
      </c>
      <c r="B17" s="3923">
        <v>407505</v>
      </c>
      <c r="C17" s="3924">
        <v>26336</v>
      </c>
      <c r="D17" s="3925">
        <v>65</v>
      </c>
      <c r="E17" s="3926">
        <v>7992</v>
      </c>
      <c r="F17" s="3927">
        <v>20</v>
      </c>
      <c r="G17" s="3924">
        <v>250</v>
      </c>
      <c r="H17" s="3925">
        <v>1</v>
      </c>
      <c r="I17" s="3926">
        <v>1865</v>
      </c>
      <c r="J17" s="3927">
        <v>5</v>
      </c>
      <c r="K17" s="3924">
        <v>36917</v>
      </c>
      <c r="L17" s="3928">
        <v>91</v>
      </c>
    </row>
    <row r="18" spans="1:12" s="891" customFormat="1" ht="26.85" customHeight="1" thickTop="1">
      <c r="A18" s="3922">
        <v>2009</v>
      </c>
      <c r="B18" s="3923">
        <v>420637</v>
      </c>
      <c r="C18" s="3924">
        <v>27247</v>
      </c>
      <c r="D18" s="3925">
        <v>65</v>
      </c>
      <c r="E18" s="3926">
        <v>7384</v>
      </c>
      <c r="F18" s="3927">
        <v>18</v>
      </c>
      <c r="G18" s="3924">
        <v>278</v>
      </c>
      <c r="H18" s="3925">
        <v>1</v>
      </c>
      <c r="I18" s="3926">
        <v>1700</v>
      </c>
      <c r="J18" s="3927">
        <v>4</v>
      </c>
      <c r="K18" s="3924">
        <v>36609</v>
      </c>
      <c r="L18" s="3928">
        <v>87</v>
      </c>
    </row>
    <row r="19" spans="1:12" s="891" customFormat="1" ht="26.85" customHeight="1">
      <c r="A19" s="3922">
        <v>2010</v>
      </c>
      <c r="B19" s="3923">
        <v>427476</v>
      </c>
      <c r="C19" s="3924">
        <v>31472</v>
      </c>
      <c r="D19" s="3925">
        <v>74</v>
      </c>
      <c r="E19" s="3926">
        <v>8343</v>
      </c>
      <c r="F19" s="3927">
        <v>20</v>
      </c>
      <c r="G19" s="3924">
        <v>320</v>
      </c>
      <c r="H19" s="3925">
        <v>1</v>
      </c>
      <c r="I19" s="3926">
        <v>1767</v>
      </c>
      <c r="J19" s="3927">
        <v>4</v>
      </c>
      <c r="K19" s="3924">
        <v>41902</v>
      </c>
      <c r="L19" s="3928">
        <v>98</v>
      </c>
    </row>
    <row r="20" spans="1:12" s="891" customFormat="1" ht="26.85" customHeight="1">
      <c r="A20" s="3922">
        <v>2011</v>
      </c>
      <c r="B20" s="3923">
        <v>423579</v>
      </c>
      <c r="C20" s="3924">
        <v>34894</v>
      </c>
      <c r="D20" s="3925">
        <v>82</v>
      </c>
      <c r="E20" s="3926">
        <v>9517</v>
      </c>
      <c r="F20" s="3927">
        <v>22</v>
      </c>
      <c r="G20" s="3924">
        <v>200</v>
      </c>
      <c r="H20" s="3925">
        <v>0</v>
      </c>
      <c r="I20" s="3926">
        <v>1953</v>
      </c>
      <c r="J20" s="3927">
        <v>5</v>
      </c>
      <c r="K20" s="3924">
        <v>46564</v>
      </c>
      <c r="L20" s="3928">
        <v>110</v>
      </c>
    </row>
    <row r="21" spans="1:12" s="891" customFormat="1" ht="26.85" customHeight="1">
      <c r="A21" s="3922">
        <v>2012</v>
      </c>
      <c r="B21" s="3923">
        <v>399217</v>
      </c>
      <c r="C21" s="3924">
        <v>36217</v>
      </c>
      <c r="D21" s="3925">
        <v>91</v>
      </c>
      <c r="E21" s="3926">
        <v>8797</v>
      </c>
      <c r="F21" s="3927">
        <v>22</v>
      </c>
      <c r="G21" s="3924">
        <v>294</v>
      </c>
      <c r="H21" s="3925">
        <v>1</v>
      </c>
      <c r="I21" s="3926">
        <v>2226</v>
      </c>
      <c r="J21" s="3927">
        <v>6</v>
      </c>
      <c r="K21" s="3924">
        <v>47534</v>
      </c>
      <c r="L21" s="3928">
        <v>119</v>
      </c>
    </row>
    <row r="22" spans="1:12" s="891" customFormat="1" ht="26.85" customHeight="1">
      <c r="A22" s="3922" t="s">
        <v>1021</v>
      </c>
      <c r="B22" s="3923">
        <v>429136</v>
      </c>
      <c r="C22" s="3924">
        <v>34531</v>
      </c>
      <c r="D22" s="3925">
        <v>80</v>
      </c>
      <c r="E22" s="3926">
        <v>8928</v>
      </c>
      <c r="F22" s="3927">
        <v>21</v>
      </c>
      <c r="G22" s="3924">
        <v>311</v>
      </c>
      <c r="H22" s="3925">
        <v>1</v>
      </c>
      <c r="I22" s="3926">
        <v>2375</v>
      </c>
      <c r="J22" s="3927">
        <v>6</v>
      </c>
      <c r="K22" s="3924">
        <v>46145</v>
      </c>
      <c r="L22" s="3928">
        <v>108</v>
      </c>
    </row>
    <row r="23" spans="1:12" s="891" customFormat="1" ht="26.85" customHeight="1">
      <c r="A23" s="2242">
        <v>2015</v>
      </c>
      <c r="B23" s="2255">
        <v>444380</v>
      </c>
      <c r="C23" s="3929">
        <v>35359</v>
      </c>
      <c r="D23" s="3930">
        <v>80</v>
      </c>
      <c r="E23" s="2256">
        <v>9712</v>
      </c>
      <c r="F23" s="911">
        <v>22</v>
      </c>
      <c r="G23" s="3929">
        <v>306</v>
      </c>
      <c r="H23" s="3930">
        <v>1</v>
      </c>
      <c r="I23" s="2256">
        <v>2413</v>
      </c>
      <c r="J23" s="911">
        <v>5</v>
      </c>
      <c r="K23" s="3929">
        <v>47790</v>
      </c>
      <c r="L23" s="3931">
        <v>108</v>
      </c>
    </row>
    <row r="24" spans="1:12" s="891" customFormat="1" ht="26.85" customHeight="1">
      <c r="A24" s="2242">
        <v>2016</v>
      </c>
      <c r="B24" s="2255">
        <v>490294</v>
      </c>
      <c r="C24" s="3929">
        <v>32186</v>
      </c>
      <c r="D24" s="3930">
        <v>66</v>
      </c>
      <c r="E24" s="2256">
        <v>8895</v>
      </c>
      <c r="F24" s="911">
        <v>18</v>
      </c>
      <c r="G24" s="3929">
        <v>307</v>
      </c>
      <c r="H24" s="3930">
        <v>1</v>
      </c>
      <c r="I24" s="2256">
        <v>2465</v>
      </c>
      <c r="J24" s="911">
        <v>5</v>
      </c>
      <c r="K24" s="3929">
        <v>43853</v>
      </c>
      <c r="L24" s="3931">
        <v>89</v>
      </c>
    </row>
    <row r="25" spans="1:12" s="891" customFormat="1" ht="26.85" customHeight="1">
      <c r="A25" s="2242">
        <v>2017</v>
      </c>
      <c r="B25" s="2255">
        <v>512055</v>
      </c>
      <c r="C25" s="3929">
        <v>32385</v>
      </c>
      <c r="D25" s="3930">
        <v>63</v>
      </c>
      <c r="E25" s="2256">
        <v>9457</v>
      </c>
      <c r="F25" s="911">
        <v>18</v>
      </c>
      <c r="G25" s="3929">
        <v>325</v>
      </c>
      <c r="H25" s="3930">
        <v>1</v>
      </c>
      <c r="I25" s="2256">
        <v>2408</v>
      </c>
      <c r="J25" s="911">
        <v>5</v>
      </c>
      <c r="K25" s="3929">
        <v>44575</v>
      </c>
      <c r="L25" s="3931">
        <v>87</v>
      </c>
    </row>
    <row r="26" spans="1:12" s="891" customFormat="1" ht="26.85" customHeight="1">
      <c r="A26" s="2242">
        <v>2018</v>
      </c>
      <c r="B26" s="2255">
        <v>541989</v>
      </c>
      <c r="C26" s="3929">
        <v>33101</v>
      </c>
      <c r="D26" s="3930">
        <v>61</v>
      </c>
      <c r="E26" s="2256">
        <v>10072</v>
      </c>
      <c r="F26" s="911">
        <v>19</v>
      </c>
      <c r="G26" s="3929">
        <v>339</v>
      </c>
      <c r="H26" s="3930">
        <v>1</v>
      </c>
      <c r="I26" s="2256">
        <v>2453</v>
      </c>
      <c r="J26" s="911">
        <v>5</v>
      </c>
      <c r="K26" s="3929">
        <v>45965</v>
      </c>
      <c r="L26" s="3931">
        <v>85</v>
      </c>
    </row>
    <row r="27" spans="1:12" s="891" customFormat="1" ht="26.85" customHeight="1">
      <c r="A27" s="2242">
        <v>2019</v>
      </c>
      <c r="B27" s="2255">
        <v>556599</v>
      </c>
      <c r="C27" s="3929">
        <v>35288</v>
      </c>
      <c r="D27" s="3930">
        <v>63</v>
      </c>
      <c r="E27" s="2256">
        <v>11183</v>
      </c>
      <c r="F27" s="911">
        <v>20</v>
      </c>
      <c r="G27" s="3929">
        <v>353</v>
      </c>
      <c r="H27" s="3930">
        <v>1</v>
      </c>
      <c r="I27" s="2256">
        <v>2447</v>
      </c>
      <c r="J27" s="911">
        <v>4</v>
      </c>
      <c r="K27" s="3929">
        <v>49271</v>
      </c>
      <c r="L27" s="3931">
        <v>89</v>
      </c>
    </row>
    <row r="28" spans="1:12" s="894" customFormat="1" ht="26.85" customHeight="1" thickBot="1">
      <c r="A28" s="3932" t="s">
        <v>1022</v>
      </c>
      <c r="B28" s="3933">
        <f>'Church Membership'!L3</f>
        <v>609868</v>
      </c>
      <c r="C28" s="3934">
        <f>'GC Table 8 - Primary'!F20</f>
        <v>36148</v>
      </c>
      <c r="D28" s="3935">
        <f>C28/($B28/1000)</f>
        <v>59</v>
      </c>
      <c r="E28" s="3936">
        <f>'GC Table 6 - Secondary'!F22</f>
        <v>11941</v>
      </c>
      <c r="F28" s="3937">
        <f>E28/($B28/1000)</f>
        <v>20</v>
      </c>
      <c r="G28" s="3934">
        <f>'GC Table 5 - Worker Training'!F20</f>
        <v>227</v>
      </c>
      <c r="H28" s="3935">
        <f>G28/($B28/1000)</f>
        <v>0</v>
      </c>
      <c r="I28" s="3936">
        <f>'GC Table 4 - Tertiary'!G17</f>
        <v>2324</v>
      </c>
      <c r="J28" s="3937">
        <f>I28/($B28/1000)</f>
        <v>4</v>
      </c>
      <c r="K28" s="3934">
        <f>C28+E28+G28+I28</f>
        <v>50640</v>
      </c>
      <c r="L28" s="3938">
        <f>K28/($B28/1000)</f>
        <v>83</v>
      </c>
    </row>
    <row r="29" spans="1:12" s="295" customFormat="1" ht="24">
      <c r="A29" s="329" t="s">
        <v>1023</v>
      </c>
      <c r="B29" s="330"/>
      <c r="C29" s="1609"/>
      <c r="D29" s="330"/>
      <c r="E29" s="330"/>
      <c r="F29" s="330"/>
      <c r="G29" s="330"/>
      <c r="H29" s="330"/>
      <c r="I29" s="330"/>
      <c r="J29" s="330"/>
      <c r="K29" s="330"/>
      <c r="L29" s="2148"/>
    </row>
    <row r="30" spans="1:12" ht="15.75" thickBot="1">
      <c r="A30" s="331" t="s">
        <v>880</v>
      </c>
      <c r="B30" s="332"/>
      <c r="C30" s="332"/>
      <c r="D30" s="332"/>
      <c r="E30" s="332"/>
      <c r="F30" s="332"/>
      <c r="G30" s="332"/>
      <c r="H30" s="332"/>
      <c r="I30" s="332"/>
      <c r="J30" s="332"/>
      <c r="K30" s="332"/>
      <c r="L30" s="2149"/>
    </row>
  </sheetData>
  <printOptions horizontalCentered="1"/>
  <pageMargins left="0.31496062992125984" right="0.31496062992125984" top="0.47244094488188976" bottom="0.39370078740157483" header="0.19685039370078741" footer="0.19685039370078741"/>
  <pageSetup paperSize="8" fitToHeight="0" orientation="landscape" r:id="rId1"/>
  <headerFooter>
    <oddHeader>&amp;L&amp;6&amp;A&amp;R&amp;6Page &amp;P of &amp;N</oddHeader>
  </headerFooter>
  <legacyDrawing r:id="rId2"/>
  <extLst>
    <ext xmlns:mx="http://schemas.microsoft.com/office/mac/excel/2008/main" uri="{64002731-A6B0-56B0-2670-7721B7C09600}">
      <mx:PLV Mode="0" OnePage="0" WScale="0"/>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M29"/>
  <sheetViews>
    <sheetView view="pageBreakPreview" topLeftCell="A7" zoomScaleSheetLayoutView="100" workbookViewId="0">
      <selection activeCell="A29" sqref="A29"/>
    </sheetView>
  </sheetViews>
  <sheetFormatPr defaultColWidth="9.140625" defaultRowHeight="15"/>
  <cols>
    <col min="1" max="1" width="13.42578125" style="143" customWidth="1"/>
    <col min="2" max="12" width="13.42578125" style="334" customWidth="1"/>
    <col min="13" max="16384" width="9.140625" style="143"/>
  </cols>
  <sheetData>
    <row r="1" spans="1:12" s="324" customFormat="1" ht="16.5" thickBot="1">
      <c r="A1" s="2146" t="s">
        <v>1024</v>
      </c>
      <c r="B1" s="2150"/>
      <c r="C1" s="2150"/>
      <c r="D1" s="2150"/>
      <c r="E1" s="2150"/>
      <c r="F1" s="2150"/>
      <c r="G1" s="2150"/>
      <c r="H1" s="2150"/>
      <c r="I1" s="2150"/>
      <c r="J1" s="2150"/>
      <c r="K1" s="2150"/>
      <c r="L1" s="2151"/>
    </row>
    <row r="2" spans="1:12" s="1335" customFormat="1" ht="28.5">
      <c r="A2" s="1336" t="s">
        <v>878</v>
      </c>
      <c r="B2" s="1337"/>
      <c r="C2" s="1337"/>
      <c r="D2" s="1337"/>
      <c r="E2" s="1337"/>
      <c r="F2" s="1337"/>
      <c r="G2" s="1337"/>
      <c r="H2" s="1337"/>
      <c r="I2" s="1337"/>
      <c r="J2" s="1337"/>
      <c r="K2" s="1337"/>
      <c r="L2" s="1338"/>
    </row>
    <row r="3" spans="1:12" s="844" customFormat="1" ht="18.75">
      <c r="A3" s="886" t="s">
        <v>1025</v>
      </c>
      <c r="B3" s="914"/>
      <c r="C3" s="914"/>
      <c r="D3" s="914"/>
      <c r="E3" s="914"/>
      <c r="F3" s="914"/>
      <c r="G3" s="914"/>
      <c r="H3" s="914"/>
      <c r="I3" s="914"/>
      <c r="J3" s="914"/>
      <c r="K3" s="914"/>
      <c r="L3" s="1339"/>
    </row>
    <row r="4" spans="1:12" s="844" customFormat="1" ht="18.75">
      <c r="A4" s="326" t="s">
        <v>1009</v>
      </c>
      <c r="B4" s="915"/>
      <c r="C4" s="915"/>
      <c r="D4" s="916"/>
      <c r="E4" s="916"/>
      <c r="F4" s="916"/>
      <c r="G4" s="916"/>
      <c r="H4" s="916"/>
      <c r="I4" s="916"/>
      <c r="J4" s="916"/>
      <c r="K4" s="915"/>
      <c r="L4" s="1340"/>
    </row>
    <row r="5" spans="1:12" s="844" customFormat="1" ht="18.75">
      <c r="A5" s="326" t="s">
        <v>1010</v>
      </c>
      <c r="B5" s="915"/>
      <c r="C5" s="915"/>
      <c r="D5" s="915"/>
      <c r="E5" s="916"/>
      <c r="F5" s="916"/>
      <c r="G5" s="916"/>
      <c r="H5" s="916"/>
      <c r="I5" s="915"/>
      <c r="J5" s="915"/>
      <c r="K5" s="915"/>
      <c r="L5" s="1340"/>
    </row>
    <row r="6" spans="1:12" s="844" customFormat="1" ht="19.5" thickBot="1">
      <c r="A6" s="4386">
        <v>43465</v>
      </c>
      <c r="B6" s="4387"/>
      <c r="C6" s="4387"/>
      <c r="D6" s="4387"/>
      <c r="E6" s="4387"/>
      <c r="F6" s="4387"/>
      <c r="G6" s="4387"/>
      <c r="H6" s="4387"/>
      <c r="I6" s="4387"/>
      <c r="J6" s="4387"/>
      <c r="K6" s="4387"/>
      <c r="L6" s="4388"/>
    </row>
    <row r="7" spans="1:12" ht="32.25" customHeight="1" thickBot="1">
      <c r="A7" s="1341" t="s">
        <v>1026</v>
      </c>
      <c r="B7" s="1342"/>
      <c r="C7" s="1342"/>
      <c r="D7" s="1342"/>
      <c r="E7" s="1342"/>
      <c r="F7" s="1342"/>
      <c r="G7" s="1342"/>
      <c r="H7" s="1342"/>
      <c r="I7" s="1342"/>
      <c r="J7" s="1342"/>
      <c r="K7" s="1342"/>
      <c r="L7" s="1343"/>
    </row>
    <row r="8" spans="1:12" s="333" customFormat="1" ht="48.75" thickTop="1" thickBot="1">
      <c r="A8" s="899" t="s">
        <v>1012</v>
      </c>
      <c r="B8" s="900" t="s">
        <v>1013</v>
      </c>
      <c r="C8" s="901" t="s">
        <v>224</v>
      </c>
      <c r="D8" s="902" t="s">
        <v>1014</v>
      </c>
      <c r="E8" s="901" t="s">
        <v>225</v>
      </c>
      <c r="F8" s="902" t="s">
        <v>1015</v>
      </c>
      <c r="G8" s="901" t="s">
        <v>1016</v>
      </c>
      <c r="H8" s="902" t="s">
        <v>1017</v>
      </c>
      <c r="I8" s="901" t="s">
        <v>1018</v>
      </c>
      <c r="J8" s="902" t="s">
        <v>1019</v>
      </c>
      <c r="K8" s="901" t="s">
        <v>980</v>
      </c>
      <c r="L8" s="903" t="s">
        <v>1020</v>
      </c>
    </row>
    <row r="9" spans="1:12" s="201" customFormat="1" ht="23.85" customHeight="1" thickTop="1">
      <c r="A9" s="904">
        <v>2000</v>
      </c>
      <c r="B9" s="905">
        <v>341475</v>
      </c>
      <c r="C9" s="906">
        <v>19522</v>
      </c>
      <c r="D9" s="907">
        <v>57</v>
      </c>
      <c r="E9" s="908">
        <v>7443</v>
      </c>
      <c r="F9" s="909">
        <v>22</v>
      </c>
      <c r="G9" s="906">
        <v>242</v>
      </c>
      <c r="H9" s="907">
        <v>1</v>
      </c>
      <c r="I9" s="908">
        <v>1520</v>
      </c>
      <c r="J9" s="909">
        <v>4</v>
      </c>
      <c r="K9" s="906">
        <v>28727</v>
      </c>
      <c r="L9" s="910">
        <v>84</v>
      </c>
    </row>
    <row r="10" spans="1:12" s="201" customFormat="1" ht="23.85" customHeight="1">
      <c r="A10" s="3939">
        <v>2001</v>
      </c>
      <c r="B10" s="3940">
        <v>348351</v>
      </c>
      <c r="C10" s="3941">
        <v>21720</v>
      </c>
      <c r="D10" s="3925">
        <v>62</v>
      </c>
      <c r="E10" s="3942">
        <v>8467</v>
      </c>
      <c r="F10" s="3927">
        <v>24</v>
      </c>
      <c r="G10" s="3941">
        <v>284</v>
      </c>
      <c r="H10" s="3925">
        <v>1</v>
      </c>
      <c r="I10" s="3942">
        <v>1683</v>
      </c>
      <c r="J10" s="3927">
        <v>5</v>
      </c>
      <c r="K10" s="3941">
        <v>32148</v>
      </c>
      <c r="L10" s="3928">
        <v>92</v>
      </c>
    </row>
    <row r="11" spans="1:12" s="201" customFormat="1" ht="23.85" customHeight="1">
      <c r="A11" s="3939">
        <v>2002</v>
      </c>
      <c r="B11" s="3940">
        <v>361758</v>
      </c>
      <c r="C11" s="3941">
        <v>21590</v>
      </c>
      <c r="D11" s="3925">
        <v>60</v>
      </c>
      <c r="E11" s="3942">
        <v>8912</v>
      </c>
      <c r="F11" s="3927">
        <v>25</v>
      </c>
      <c r="G11" s="3941">
        <v>255</v>
      </c>
      <c r="H11" s="3925">
        <v>1</v>
      </c>
      <c r="I11" s="3942">
        <v>1849</v>
      </c>
      <c r="J11" s="3927">
        <v>5</v>
      </c>
      <c r="K11" s="3941">
        <v>32606</v>
      </c>
      <c r="L11" s="3928">
        <v>90</v>
      </c>
    </row>
    <row r="12" spans="1:12" s="201" customFormat="1" ht="23.85" customHeight="1">
      <c r="A12" s="3939">
        <v>2003</v>
      </c>
      <c r="B12" s="3940">
        <v>366672</v>
      </c>
      <c r="C12" s="3941">
        <v>22103</v>
      </c>
      <c r="D12" s="3925">
        <v>60</v>
      </c>
      <c r="E12" s="3942">
        <v>9025</v>
      </c>
      <c r="F12" s="3927">
        <v>25</v>
      </c>
      <c r="G12" s="3941">
        <v>286</v>
      </c>
      <c r="H12" s="3925">
        <v>1</v>
      </c>
      <c r="I12" s="3942">
        <v>2119</v>
      </c>
      <c r="J12" s="3927">
        <v>6</v>
      </c>
      <c r="K12" s="3941">
        <v>33533</v>
      </c>
      <c r="L12" s="3928">
        <v>91</v>
      </c>
    </row>
    <row r="13" spans="1:12" s="201" customFormat="1" ht="23.85" customHeight="1">
      <c r="A13" s="3939">
        <v>2004</v>
      </c>
      <c r="B13" s="3940">
        <v>378281</v>
      </c>
      <c r="C13" s="3941">
        <v>22760</v>
      </c>
      <c r="D13" s="3925">
        <v>60</v>
      </c>
      <c r="E13" s="3942">
        <v>9342</v>
      </c>
      <c r="F13" s="3927">
        <v>25</v>
      </c>
      <c r="G13" s="3941">
        <v>286</v>
      </c>
      <c r="H13" s="3925">
        <v>1</v>
      </c>
      <c r="I13" s="3942">
        <v>1917</v>
      </c>
      <c r="J13" s="3927">
        <v>5</v>
      </c>
      <c r="K13" s="3941">
        <v>34305</v>
      </c>
      <c r="L13" s="3928">
        <v>91</v>
      </c>
    </row>
    <row r="14" spans="1:12" s="201" customFormat="1" ht="23.85" customHeight="1">
      <c r="A14" s="3939">
        <v>2005</v>
      </c>
      <c r="B14" s="3940">
        <v>390425</v>
      </c>
      <c r="C14" s="3941">
        <v>23582</v>
      </c>
      <c r="D14" s="3925">
        <v>60</v>
      </c>
      <c r="E14" s="3942">
        <v>9979</v>
      </c>
      <c r="F14" s="3927">
        <v>26</v>
      </c>
      <c r="G14" s="3924">
        <v>158</v>
      </c>
      <c r="H14" s="3925">
        <v>0</v>
      </c>
      <c r="I14" s="3942">
        <v>1985</v>
      </c>
      <c r="J14" s="3927">
        <v>5</v>
      </c>
      <c r="K14" s="3941">
        <v>36204</v>
      </c>
      <c r="L14" s="3928">
        <v>93</v>
      </c>
    </row>
    <row r="15" spans="1:12" s="201" customFormat="1" ht="23.85" customHeight="1">
      <c r="A15" s="3939">
        <v>2006</v>
      </c>
      <c r="B15" s="3940">
        <v>397189</v>
      </c>
      <c r="C15" s="3941">
        <v>27107</v>
      </c>
      <c r="D15" s="3925">
        <v>68</v>
      </c>
      <c r="E15" s="3942">
        <v>11263</v>
      </c>
      <c r="F15" s="3927">
        <v>28</v>
      </c>
      <c r="G15" s="3924">
        <v>158</v>
      </c>
      <c r="H15" s="3925">
        <v>0</v>
      </c>
      <c r="I15" s="3942">
        <v>2330</v>
      </c>
      <c r="J15" s="3927">
        <v>6</v>
      </c>
      <c r="K15" s="3941">
        <v>41358</v>
      </c>
      <c r="L15" s="3928">
        <v>104</v>
      </c>
    </row>
    <row r="16" spans="1:12" s="201" customFormat="1" ht="23.85" customHeight="1">
      <c r="A16" s="3939">
        <v>2007</v>
      </c>
      <c r="B16" s="3940">
        <v>399330</v>
      </c>
      <c r="C16" s="3941">
        <v>31957</v>
      </c>
      <c r="D16" s="3925">
        <v>80</v>
      </c>
      <c r="E16" s="3942">
        <v>10999</v>
      </c>
      <c r="F16" s="3927">
        <v>28</v>
      </c>
      <c r="G16" s="3924">
        <v>199</v>
      </c>
      <c r="H16" s="3925">
        <v>0</v>
      </c>
      <c r="I16" s="3942">
        <v>2290</v>
      </c>
      <c r="J16" s="3927">
        <v>6</v>
      </c>
      <c r="K16" s="3941">
        <v>45904</v>
      </c>
      <c r="L16" s="3928">
        <v>115</v>
      </c>
    </row>
    <row r="17" spans="1:13" s="201" customFormat="1" ht="23.85" customHeight="1">
      <c r="A17" s="2243">
        <v>2008</v>
      </c>
      <c r="B17" s="2257">
        <v>407505</v>
      </c>
      <c r="C17" s="3943">
        <v>35944</v>
      </c>
      <c r="D17" s="3930">
        <v>88</v>
      </c>
      <c r="E17" s="2258">
        <v>12175</v>
      </c>
      <c r="F17" s="911">
        <v>30</v>
      </c>
      <c r="G17" s="3924">
        <v>250</v>
      </c>
      <c r="H17" s="3930">
        <v>1</v>
      </c>
      <c r="I17" s="2258">
        <v>2464</v>
      </c>
      <c r="J17" s="911">
        <v>6</v>
      </c>
      <c r="K17" s="3943">
        <v>51307</v>
      </c>
      <c r="L17" s="3931">
        <v>126</v>
      </c>
    </row>
    <row r="18" spans="1:13" s="201" customFormat="1" ht="23.85" customHeight="1">
      <c r="A18" s="3944">
        <v>2009</v>
      </c>
      <c r="B18" s="2257">
        <v>420637</v>
      </c>
      <c r="C18" s="3943">
        <v>39364</v>
      </c>
      <c r="D18" s="3930">
        <v>94</v>
      </c>
      <c r="E18" s="2258">
        <v>12411</v>
      </c>
      <c r="F18" s="911">
        <v>30</v>
      </c>
      <c r="G18" s="3943">
        <v>556</v>
      </c>
      <c r="H18" s="3930">
        <v>1</v>
      </c>
      <c r="I18" s="2258">
        <v>2393</v>
      </c>
      <c r="J18" s="911">
        <v>6</v>
      </c>
      <c r="K18" s="3943">
        <v>54724</v>
      </c>
      <c r="L18" s="3931">
        <v>130</v>
      </c>
    </row>
    <row r="19" spans="1:13" s="201" customFormat="1" ht="23.85" customHeight="1">
      <c r="A19" s="3939">
        <v>2010</v>
      </c>
      <c r="B19" s="3940">
        <v>427476</v>
      </c>
      <c r="C19" s="3941">
        <v>42690</v>
      </c>
      <c r="D19" s="3925">
        <v>100</v>
      </c>
      <c r="E19" s="3942">
        <v>13029</v>
      </c>
      <c r="F19" s="3927">
        <v>30</v>
      </c>
      <c r="G19" s="3941">
        <v>542</v>
      </c>
      <c r="H19" s="3925">
        <v>1</v>
      </c>
      <c r="I19" s="3942">
        <v>2584</v>
      </c>
      <c r="J19" s="3927">
        <v>6</v>
      </c>
      <c r="K19" s="3941">
        <v>58845</v>
      </c>
      <c r="L19" s="3928">
        <v>138</v>
      </c>
    </row>
    <row r="20" spans="1:13" s="201" customFormat="1" ht="23.85" customHeight="1">
      <c r="A20" s="3939">
        <v>2011</v>
      </c>
      <c r="B20" s="3940">
        <v>423579</v>
      </c>
      <c r="C20" s="3941">
        <v>48316</v>
      </c>
      <c r="D20" s="3925">
        <v>114</v>
      </c>
      <c r="E20" s="3942">
        <v>14553</v>
      </c>
      <c r="F20" s="3927">
        <v>34</v>
      </c>
      <c r="G20" s="3941">
        <v>449</v>
      </c>
      <c r="H20" s="3925">
        <v>1</v>
      </c>
      <c r="I20" s="3942">
        <v>2921</v>
      </c>
      <c r="J20" s="3927">
        <v>7</v>
      </c>
      <c r="K20" s="3941">
        <v>66239</v>
      </c>
      <c r="L20" s="3928">
        <v>156</v>
      </c>
    </row>
    <row r="21" spans="1:13" s="201" customFormat="1" ht="23.85" customHeight="1">
      <c r="A21" s="3939">
        <v>2012</v>
      </c>
      <c r="B21" s="3940">
        <v>399217</v>
      </c>
      <c r="C21" s="3941">
        <v>51916</v>
      </c>
      <c r="D21" s="3925">
        <v>130</v>
      </c>
      <c r="E21" s="3942">
        <v>14788</v>
      </c>
      <c r="F21" s="3927">
        <v>37</v>
      </c>
      <c r="G21" s="3941">
        <v>579</v>
      </c>
      <c r="H21" s="3925">
        <v>1</v>
      </c>
      <c r="I21" s="3942">
        <v>3391</v>
      </c>
      <c r="J21" s="3927">
        <v>8</v>
      </c>
      <c r="K21" s="3941">
        <v>70674</v>
      </c>
      <c r="L21" s="3928">
        <v>177</v>
      </c>
    </row>
    <row r="22" spans="1:13" s="201" customFormat="1" ht="23.85" customHeight="1">
      <c r="A22" s="3939">
        <v>2014</v>
      </c>
      <c r="B22" s="3940">
        <v>429136</v>
      </c>
      <c r="C22" s="3941">
        <v>50179</v>
      </c>
      <c r="D22" s="3925">
        <v>117</v>
      </c>
      <c r="E22" s="3942">
        <v>15094</v>
      </c>
      <c r="F22" s="3927">
        <v>35</v>
      </c>
      <c r="G22" s="3941">
        <v>564</v>
      </c>
      <c r="H22" s="3925">
        <v>1</v>
      </c>
      <c r="I22" s="3942">
        <v>3357</v>
      </c>
      <c r="J22" s="3927">
        <v>8</v>
      </c>
      <c r="K22" s="3941">
        <v>69194</v>
      </c>
      <c r="L22" s="3928">
        <v>161</v>
      </c>
    </row>
    <row r="23" spans="1:13" s="201" customFormat="1" ht="23.85" customHeight="1">
      <c r="A23" s="3939">
        <v>2015</v>
      </c>
      <c r="B23" s="3940">
        <v>444380</v>
      </c>
      <c r="C23" s="3941">
        <v>51691</v>
      </c>
      <c r="D23" s="3925">
        <v>116</v>
      </c>
      <c r="E23" s="3942">
        <v>16041</v>
      </c>
      <c r="F23" s="3927">
        <v>36</v>
      </c>
      <c r="G23" s="3941">
        <v>553</v>
      </c>
      <c r="H23" s="3925">
        <v>1</v>
      </c>
      <c r="I23" s="3942">
        <v>3785</v>
      </c>
      <c r="J23" s="3927">
        <v>9</v>
      </c>
      <c r="K23" s="3941">
        <v>72070</v>
      </c>
      <c r="L23" s="3928">
        <v>162</v>
      </c>
    </row>
    <row r="24" spans="1:13" s="201" customFormat="1" ht="23.85" customHeight="1">
      <c r="A24" s="3939">
        <v>2016</v>
      </c>
      <c r="B24" s="3940">
        <v>490294</v>
      </c>
      <c r="C24" s="3941">
        <v>48502</v>
      </c>
      <c r="D24" s="3925">
        <v>99</v>
      </c>
      <c r="E24" s="3942">
        <v>15188</v>
      </c>
      <c r="F24" s="3927">
        <v>31</v>
      </c>
      <c r="G24" s="3941">
        <v>563</v>
      </c>
      <c r="H24" s="3925">
        <v>1</v>
      </c>
      <c r="I24" s="3942">
        <v>3820</v>
      </c>
      <c r="J24" s="3927">
        <v>8</v>
      </c>
      <c r="K24" s="3941">
        <v>68073</v>
      </c>
      <c r="L24" s="3928">
        <v>139</v>
      </c>
    </row>
    <row r="25" spans="1:13" s="201" customFormat="1" ht="23.85" customHeight="1">
      <c r="A25" s="3939">
        <v>2017</v>
      </c>
      <c r="B25" s="3940">
        <v>512055</v>
      </c>
      <c r="C25" s="3941">
        <v>49795</v>
      </c>
      <c r="D25" s="3925">
        <v>97</v>
      </c>
      <c r="E25" s="3942">
        <v>16591</v>
      </c>
      <c r="F25" s="3927">
        <v>32</v>
      </c>
      <c r="G25" s="3941">
        <v>595</v>
      </c>
      <c r="H25" s="3925">
        <v>1</v>
      </c>
      <c r="I25" s="3942">
        <v>3931</v>
      </c>
      <c r="J25" s="3927">
        <v>8</v>
      </c>
      <c r="K25" s="3941">
        <v>70912</v>
      </c>
      <c r="L25" s="3928">
        <v>138</v>
      </c>
    </row>
    <row r="26" spans="1:13" s="201" customFormat="1" ht="23.85" customHeight="1" thickBot="1">
      <c r="A26" s="3945">
        <v>2018</v>
      </c>
      <c r="B26" s="3946">
        <v>541989</v>
      </c>
      <c r="C26" s="3947">
        <v>51761</v>
      </c>
      <c r="D26" s="3948">
        <v>96</v>
      </c>
      <c r="E26" s="3949">
        <v>17955</v>
      </c>
      <c r="F26" s="3950">
        <v>33</v>
      </c>
      <c r="G26" s="3947">
        <v>611</v>
      </c>
      <c r="H26" s="3948">
        <v>1</v>
      </c>
      <c r="I26" s="3949">
        <v>3937</v>
      </c>
      <c r="J26" s="3950">
        <v>7</v>
      </c>
      <c r="K26" s="3947">
        <v>74264</v>
      </c>
      <c r="L26" s="3951">
        <v>137</v>
      </c>
    </row>
    <row r="27" spans="1:13" s="201" customFormat="1" ht="23.85" customHeight="1" thickTop="1" thickBot="1">
      <c r="A27" s="1796">
        <v>2019</v>
      </c>
      <c r="B27" s="1797">
        <v>556599</v>
      </c>
      <c r="C27" s="1798">
        <v>54917</v>
      </c>
      <c r="D27" s="1799">
        <v>99</v>
      </c>
      <c r="E27" s="1800">
        <v>19388</v>
      </c>
      <c r="F27" s="1801">
        <v>35</v>
      </c>
      <c r="G27" s="1798">
        <v>631</v>
      </c>
      <c r="H27" s="1799">
        <v>1</v>
      </c>
      <c r="I27" s="1800">
        <v>3761</v>
      </c>
      <c r="J27" s="1801">
        <v>7</v>
      </c>
      <c r="K27" s="1798">
        <v>78697</v>
      </c>
      <c r="L27" s="1802">
        <v>141</v>
      </c>
    </row>
    <row r="28" spans="1:13" s="912" customFormat="1" ht="23.85" customHeight="1" thickTop="1" thickBot="1">
      <c r="A28" s="1344">
        <v>2020</v>
      </c>
      <c r="B28" s="917">
        <f>'Church Membership'!L3</f>
        <v>609868</v>
      </c>
      <c r="C28" s="918">
        <f>'GC Table 8 - Primary'!F19</f>
        <v>57720</v>
      </c>
      <c r="D28" s="919">
        <f>C28/($B28/1000)</f>
        <v>95</v>
      </c>
      <c r="E28" s="920">
        <f>'GC Table 6 - Secondary'!F21</f>
        <v>22613</v>
      </c>
      <c r="F28" s="921">
        <f>E28/($B28/1000)</f>
        <v>37</v>
      </c>
      <c r="G28" s="918">
        <f>'GC Table 5 - Worker Training'!F19</f>
        <v>284</v>
      </c>
      <c r="H28" s="919">
        <f>G28/($B28/1000)</f>
        <v>0</v>
      </c>
      <c r="I28" s="920">
        <f>'GC Table 4 - Tertiary'!G16</f>
        <v>3581</v>
      </c>
      <c r="J28" s="921">
        <f>I28/($B28/1000)</f>
        <v>6</v>
      </c>
      <c r="K28" s="918">
        <f>C28+E28+G28+I28</f>
        <v>84198</v>
      </c>
      <c r="L28" s="922">
        <f>K28/($B28/1000)</f>
        <v>138</v>
      </c>
    </row>
    <row r="29" spans="1:13" s="285" customFormat="1" ht="23.85" customHeight="1">
      <c r="B29" s="1609"/>
      <c r="C29" s="913"/>
      <c r="D29" s="913"/>
      <c r="E29" s="913"/>
      <c r="F29" s="913"/>
      <c r="G29" s="913"/>
      <c r="H29" s="913"/>
      <c r="I29" s="913"/>
      <c r="J29" s="913"/>
      <c r="K29" s="913"/>
      <c r="L29" s="913"/>
      <c r="M29" s="285" t="s">
        <v>1027</v>
      </c>
    </row>
  </sheetData>
  <mergeCells count="1">
    <mergeCell ref="A6:L6"/>
  </mergeCells>
  <printOptions horizontalCentered="1"/>
  <pageMargins left="0.31496062992125984" right="0.31496062992125984" top="0.47244094488188976" bottom="0.39370078740157483" header="0.19685039370078741" footer="0.19685039370078741"/>
  <pageSetup paperSize="8" fitToHeight="0" orientation="landscape" r:id="rId1"/>
  <headerFooter>
    <oddHeader>&amp;L&amp;6&amp;A&amp;R&amp;6Page &amp;P of &amp;N</oddHeader>
  </headerFooter>
  <legacyDrawing r:id="rId2"/>
  <extLst>
    <ext xmlns:mx="http://schemas.microsoft.com/office/mac/excel/2008/main" uri="{64002731-A6B0-56B0-2670-7721B7C09600}">
      <mx:PLV Mode="0" OnePage="0" WScale="0"/>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8" tint="-0.249977111117893"/>
  </sheetPr>
  <dimension ref="A1:J142"/>
  <sheetViews>
    <sheetView view="pageBreakPreview" topLeftCell="A81" zoomScale="150" zoomScaleNormal="150" zoomScaleSheetLayoutView="100" zoomScalePageLayoutView="150" workbookViewId="0">
      <selection activeCell="B109" sqref="B109:H109"/>
    </sheetView>
  </sheetViews>
  <sheetFormatPr defaultColWidth="9.140625" defaultRowHeight="15"/>
  <cols>
    <col min="1" max="1" width="7" style="124" customWidth="1"/>
    <col min="2" max="2" width="34" style="143" customWidth="1"/>
    <col min="3" max="3" width="7.140625" style="336" customWidth="1"/>
    <col min="4" max="4" width="29.42578125" style="143" customWidth="1"/>
    <col min="5" max="5" width="17.42578125" style="143" customWidth="1"/>
    <col min="6" max="6" width="9" style="336" customWidth="1"/>
    <col min="7" max="7" width="11.42578125" style="336" bestFit="1" customWidth="1"/>
    <col min="8" max="8" width="9" style="336" customWidth="1"/>
    <col min="9" max="16384" width="9.140625" style="143"/>
  </cols>
  <sheetData>
    <row r="1" spans="1:8">
      <c r="A1" s="2152" t="s">
        <v>0</v>
      </c>
      <c r="B1" s="2153" t="s">
        <v>1028</v>
      </c>
      <c r="C1" s="2154"/>
      <c r="D1" s="2155"/>
      <c r="E1" s="2155"/>
      <c r="F1" s="2154"/>
      <c r="G1" s="2154"/>
      <c r="H1" s="2156"/>
    </row>
    <row r="2" spans="1:8" ht="21">
      <c r="A2" s="335"/>
      <c r="B2" s="156" t="s">
        <v>1029</v>
      </c>
      <c r="H2" s="2157"/>
    </row>
    <row r="3" spans="1:8" ht="15.75">
      <c r="A3" s="335"/>
      <c r="B3" s="129"/>
      <c r="H3" s="2157"/>
    </row>
    <row r="4" spans="1:8" ht="18.75">
      <c r="A4" s="335"/>
      <c r="B4" s="337" t="s">
        <v>1030</v>
      </c>
      <c r="C4" s="338">
        <v>2019</v>
      </c>
      <c r="H4" s="2157"/>
    </row>
    <row r="5" spans="1:8" ht="18.75">
      <c r="A5" s="335"/>
      <c r="B5" s="339"/>
      <c r="H5" s="2157"/>
    </row>
    <row r="6" spans="1:8" ht="15.75">
      <c r="A6" s="3952" t="s">
        <v>1031</v>
      </c>
      <c r="B6" s="3953" t="s">
        <v>1032</v>
      </c>
      <c r="C6" s="3954"/>
      <c r="D6" s="3955"/>
      <c r="E6" s="3955"/>
      <c r="F6" s="3956"/>
      <c r="G6" s="3956"/>
      <c r="H6" s="3957"/>
    </row>
    <row r="7" spans="1:8" ht="15.75">
      <c r="A7" s="3952" t="s">
        <v>831</v>
      </c>
      <c r="B7" s="3953" t="s">
        <v>1033</v>
      </c>
      <c r="C7" s="3954"/>
      <c r="D7" s="3955"/>
      <c r="E7" s="3955"/>
      <c r="F7" s="3956"/>
      <c r="G7" s="3956"/>
      <c r="H7" s="3957"/>
    </row>
    <row r="8" spans="1:8" s="146" customFormat="1" ht="15.75">
      <c r="A8" s="3958" t="s">
        <v>1034</v>
      </c>
      <c r="B8" s="3959" t="s">
        <v>1035</v>
      </c>
      <c r="C8" s="3960"/>
      <c r="D8" s="3961"/>
      <c r="E8" s="3961"/>
      <c r="F8" s="3962"/>
      <c r="G8" s="3962"/>
      <c r="H8" s="3963"/>
    </row>
    <row r="9" spans="1:8" ht="15.75">
      <c r="A9" s="3952" t="s">
        <v>1036</v>
      </c>
      <c r="B9" s="3953" t="s">
        <v>1037</v>
      </c>
      <c r="C9" s="3954"/>
      <c r="D9" s="3955"/>
      <c r="E9" s="3955"/>
      <c r="F9" s="3956"/>
      <c r="G9" s="3956"/>
      <c r="H9" s="3957"/>
    </row>
    <row r="10" spans="1:8" ht="15.75">
      <c r="A10" s="3952" t="s">
        <v>1038</v>
      </c>
      <c r="B10" s="3953" t="s">
        <v>1039</v>
      </c>
      <c r="C10" s="3954"/>
      <c r="D10" s="3955"/>
      <c r="E10" s="3955"/>
      <c r="F10" s="3956"/>
      <c r="G10" s="3956"/>
      <c r="H10" s="3957"/>
    </row>
    <row r="11" spans="1:8" s="146" customFormat="1" ht="15.75">
      <c r="A11" s="3964" t="s">
        <v>1040</v>
      </c>
      <c r="B11" s="3959" t="s">
        <v>1041</v>
      </c>
      <c r="C11" s="3960"/>
      <c r="D11" s="3961"/>
      <c r="E11" s="3961"/>
      <c r="F11" s="3962"/>
      <c r="G11" s="3962"/>
      <c r="H11" s="3963"/>
    </row>
    <row r="12" spans="1:8" ht="15.75">
      <c r="A12" s="3952" t="s">
        <v>1042</v>
      </c>
      <c r="B12" s="3953" t="s">
        <v>1043</v>
      </c>
      <c r="C12" s="3954"/>
      <c r="D12" s="3955"/>
      <c r="E12" s="3955"/>
      <c r="F12" s="3956"/>
      <c r="G12" s="3956"/>
      <c r="H12" s="3957"/>
    </row>
    <row r="13" spans="1:8" ht="15.75">
      <c r="A13" s="335"/>
      <c r="B13" s="128"/>
      <c r="H13" s="2157"/>
    </row>
    <row r="14" spans="1:8" ht="21">
      <c r="A14" s="335"/>
      <c r="B14" s="156" t="s">
        <v>1044</v>
      </c>
      <c r="H14" s="2157"/>
    </row>
    <row r="15" spans="1:8" ht="15.75">
      <c r="A15" s="335"/>
      <c r="B15" s="128"/>
      <c r="H15" s="2157"/>
    </row>
    <row r="16" spans="1:8" ht="21">
      <c r="A16" s="335"/>
      <c r="B16" s="3965" t="s">
        <v>1045</v>
      </c>
      <c r="C16" s="3966"/>
      <c r="H16" s="2157"/>
    </row>
    <row r="17" spans="1:8" s="926" customFormat="1" ht="25.35" customHeight="1">
      <c r="A17" s="923"/>
      <c r="B17" s="924" t="s">
        <v>878</v>
      </c>
      <c r="C17" s="925"/>
      <c r="F17" s="925"/>
      <c r="G17" s="925"/>
      <c r="H17" s="2158"/>
    </row>
    <row r="18" spans="1:8" ht="24.75">
      <c r="A18" s="335"/>
      <c r="B18" s="3967" t="s">
        <v>1046</v>
      </c>
      <c r="C18" s="3968" t="s">
        <v>1047</v>
      </c>
      <c r="D18" s="3967" t="s">
        <v>1048</v>
      </c>
      <c r="E18" s="3967" t="s">
        <v>1049</v>
      </c>
      <c r="F18" s="3969" t="s">
        <v>1050</v>
      </c>
      <c r="G18" s="341" t="s">
        <v>1051</v>
      </c>
      <c r="H18" s="2159" t="s">
        <v>1052</v>
      </c>
    </row>
    <row r="19" spans="1:8">
      <c r="A19" s="342"/>
      <c r="B19" s="3970" t="s">
        <v>1053</v>
      </c>
      <c r="C19" s="3971"/>
      <c r="D19" s="3972"/>
      <c r="E19" s="3972"/>
      <c r="F19" s="3971"/>
      <c r="G19" s="343"/>
      <c r="H19" s="2160"/>
    </row>
    <row r="20" spans="1:8" s="1064" customFormat="1" ht="9.9499999999999993" customHeight="1">
      <c r="A20" s="1066"/>
      <c r="B20" s="3973" t="s">
        <v>1054</v>
      </c>
      <c r="C20" s="3973" t="s">
        <v>1042</v>
      </c>
      <c r="D20" s="3973" t="s">
        <v>569</v>
      </c>
      <c r="E20" s="3973"/>
      <c r="F20" s="3973">
        <v>1972</v>
      </c>
      <c r="G20" s="1063" t="s">
        <v>1055</v>
      </c>
      <c r="H20" s="3973"/>
    </row>
    <row r="21" spans="1:8" s="1064" customFormat="1" ht="9.9499999999999993" customHeight="1">
      <c r="A21" s="1066"/>
      <c r="B21" s="3973" t="s">
        <v>1056</v>
      </c>
      <c r="C21" s="3973" t="s">
        <v>1042</v>
      </c>
      <c r="D21" s="3973" t="s">
        <v>1057</v>
      </c>
      <c r="E21" s="3973"/>
      <c r="F21" s="3973">
        <v>1924</v>
      </c>
      <c r="G21" s="3974" t="s">
        <v>1055</v>
      </c>
      <c r="H21" s="3973"/>
    </row>
    <row r="22" spans="1:8" s="1064" customFormat="1" ht="9.9499999999999993" customHeight="1">
      <c r="A22" s="1067"/>
      <c r="B22" s="3973" t="s">
        <v>692</v>
      </c>
      <c r="C22" s="3973" t="s">
        <v>1058</v>
      </c>
      <c r="D22" s="3973" t="s">
        <v>1059</v>
      </c>
      <c r="E22" s="3973"/>
      <c r="F22" s="3973">
        <v>1928</v>
      </c>
      <c r="G22" s="3973">
        <v>1997</v>
      </c>
      <c r="H22" s="3973">
        <v>2012</v>
      </c>
    </row>
    <row r="23" spans="1:8" s="1064" customFormat="1" ht="9.9499999999999993" customHeight="1">
      <c r="A23" s="1066"/>
      <c r="B23" s="3973" t="s">
        <v>1060</v>
      </c>
      <c r="C23" s="3973" t="s">
        <v>1040</v>
      </c>
      <c r="D23" s="3973" t="s">
        <v>1061</v>
      </c>
      <c r="E23" s="3973"/>
      <c r="F23" s="3973"/>
      <c r="G23" s="1063" t="s">
        <v>1055</v>
      </c>
      <c r="H23" s="3973"/>
    </row>
    <row r="24" spans="1:8" s="1064" customFormat="1" ht="9.9499999999999993" customHeight="1">
      <c r="A24" s="1066"/>
      <c r="B24" s="3973" t="s">
        <v>576</v>
      </c>
      <c r="C24" s="3973" t="s">
        <v>1058</v>
      </c>
      <c r="D24" s="3973" t="s">
        <v>1062</v>
      </c>
      <c r="E24" s="3973" t="s">
        <v>1063</v>
      </c>
      <c r="F24" s="3973">
        <v>1948</v>
      </c>
      <c r="G24" s="3973">
        <v>1994</v>
      </c>
      <c r="H24" s="3973">
        <v>2014</v>
      </c>
    </row>
    <row r="25" spans="1:8" s="1064" customFormat="1" ht="9.9499999999999993" customHeight="1">
      <c r="A25" s="1066"/>
      <c r="B25" s="3973" t="s">
        <v>679</v>
      </c>
      <c r="C25" s="3973" t="s">
        <v>1058</v>
      </c>
      <c r="D25" s="3973" t="s">
        <v>1064</v>
      </c>
      <c r="F25" s="3973">
        <v>1938</v>
      </c>
      <c r="G25" s="3973">
        <v>1990</v>
      </c>
      <c r="H25" s="3973">
        <v>2015</v>
      </c>
    </row>
    <row r="26" spans="1:8" s="1064" customFormat="1" ht="9.9499999999999993" customHeight="1">
      <c r="A26" s="1067"/>
      <c r="B26" s="3973" t="s">
        <v>1065</v>
      </c>
      <c r="C26" s="3973" t="s">
        <v>1036</v>
      </c>
      <c r="D26" s="3973" t="s">
        <v>574</v>
      </c>
      <c r="E26" s="3973"/>
      <c r="F26" s="3973"/>
      <c r="G26" s="3973">
        <v>2011</v>
      </c>
      <c r="H26" s="3973">
        <v>2014</v>
      </c>
    </row>
    <row r="27" spans="1:8" s="1064" customFormat="1" ht="9.9499999999999993" customHeight="1">
      <c r="A27" s="1066"/>
      <c r="B27" s="3973" t="s">
        <v>1066</v>
      </c>
      <c r="C27" s="3973" t="s">
        <v>1040</v>
      </c>
      <c r="D27" s="3973" t="s">
        <v>1061</v>
      </c>
      <c r="E27" s="3973"/>
      <c r="F27" s="3973"/>
      <c r="G27" s="3973">
        <v>2012</v>
      </c>
      <c r="H27" s="3973">
        <v>2015</v>
      </c>
    </row>
    <row r="28" spans="1:8" s="1064" customFormat="1" ht="9.9499999999999993" customHeight="1">
      <c r="A28" s="1068"/>
      <c r="B28" s="3973" t="s">
        <v>1067</v>
      </c>
      <c r="C28" s="3973" t="s">
        <v>1036</v>
      </c>
      <c r="D28" s="3973" t="s">
        <v>1068</v>
      </c>
      <c r="E28" s="3973"/>
      <c r="F28" s="3973">
        <v>2004</v>
      </c>
      <c r="G28" s="3973">
        <v>2009</v>
      </c>
      <c r="H28" s="3973">
        <v>2015</v>
      </c>
    </row>
    <row r="29" spans="1:8" s="1064" customFormat="1" ht="9.9499999999999993" customHeight="1">
      <c r="A29" s="1066"/>
      <c r="B29" s="3973" t="s">
        <v>1069</v>
      </c>
      <c r="C29" s="3973" t="s">
        <v>1040</v>
      </c>
      <c r="D29" s="3973" t="s">
        <v>1070</v>
      </c>
      <c r="E29" s="3973"/>
      <c r="F29" s="3973"/>
      <c r="G29" s="3974" t="s">
        <v>1055</v>
      </c>
      <c r="H29" s="3973"/>
    </row>
    <row r="30" spans="1:8" s="1069" customFormat="1" ht="9.9499999999999993" customHeight="1">
      <c r="A30" s="1067"/>
      <c r="B30" s="3973" t="s">
        <v>1071</v>
      </c>
      <c r="C30" s="3973" t="s">
        <v>1036</v>
      </c>
      <c r="D30" s="3973" t="s">
        <v>1072</v>
      </c>
      <c r="E30" s="3973" t="s">
        <v>1073</v>
      </c>
      <c r="F30" s="3973"/>
      <c r="G30" s="3973"/>
      <c r="H30" s="3973">
        <v>2015</v>
      </c>
    </row>
    <row r="31" spans="1:8" s="1065" customFormat="1" ht="9.9499999999999993" customHeight="1">
      <c r="A31" s="1066"/>
      <c r="B31" s="3973" t="s">
        <v>601</v>
      </c>
      <c r="C31" s="3973" t="s">
        <v>1058</v>
      </c>
      <c r="D31" s="3973" t="s">
        <v>1061</v>
      </c>
      <c r="E31" s="3973" t="s">
        <v>1074</v>
      </c>
      <c r="F31" s="3973"/>
      <c r="G31" s="3973"/>
      <c r="H31" s="3973">
        <v>2014</v>
      </c>
    </row>
    <row r="32" spans="1:8" s="1065" customFormat="1" ht="9.9499999999999993" customHeight="1">
      <c r="A32" s="1066"/>
      <c r="B32" s="3973" t="s">
        <v>545</v>
      </c>
      <c r="C32" s="3973" t="s">
        <v>1036</v>
      </c>
      <c r="D32" s="3973" t="s">
        <v>1075</v>
      </c>
      <c r="E32" s="3973" t="s">
        <v>1076</v>
      </c>
      <c r="F32" s="3973"/>
      <c r="G32" s="3973"/>
      <c r="H32" s="3973">
        <v>2014</v>
      </c>
    </row>
    <row r="33" spans="1:8" s="1065" customFormat="1" ht="9.9499999999999993" customHeight="1">
      <c r="A33" s="1066"/>
      <c r="B33" s="3973" t="s">
        <v>1077</v>
      </c>
      <c r="C33" s="3973" t="s">
        <v>1040</v>
      </c>
      <c r="D33" s="3973" t="s">
        <v>1078</v>
      </c>
      <c r="E33" s="3973"/>
      <c r="F33" s="3973"/>
      <c r="G33" s="1063" t="s">
        <v>1055</v>
      </c>
      <c r="H33" s="3973"/>
    </row>
    <row r="34" spans="1:8" s="1065" customFormat="1" ht="9.9499999999999993" customHeight="1">
      <c r="A34" s="1066"/>
      <c r="B34" s="3973" t="s">
        <v>1079</v>
      </c>
      <c r="C34" s="3973" t="s">
        <v>1040</v>
      </c>
      <c r="D34" s="3973" t="s">
        <v>1061</v>
      </c>
      <c r="E34" s="3973"/>
      <c r="F34" s="3973"/>
      <c r="G34" s="3974" t="s">
        <v>1055</v>
      </c>
      <c r="H34" s="3973"/>
    </row>
    <row r="35" spans="1:8" s="1065" customFormat="1" ht="9.9499999999999993" customHeight="1">
      <c r="A35" s="1066"/>
      <c r="B35" s="3973" t="s">
        <v>1080</v>
      </c>
      <c r="C35" s="3973" t="s">
        <v>1058</v>
      </c>
      <c r="D35" s="3973" t="s">
        <v>572</v>
      </c>
      <c r="E35" s="3973"/>
      <c r="F35" s="3973">
        <v>1947</v>
      </c>
      <c r="G35" s="3973">
        <v>1995</v>
      </c>
      <c r="H35" s="3973">
        <v>2014</v>
      </c>
    </row>
    <row r="36" spans="1:8" s="1065" customFormat="1" ht="9.9499999999999993" customHeight="1">
      <c r="A36" s="1066"/>
      <c r="B36" s="3973" t="s">
        <v>1081</v>
      </c>
      <c r="C36" s="3973" t="s">
        <v>1058</v>
      </c>
      <c r="D36" s="3973" t="s">
        <v>1082</v>
      </c>
      <c r="E36" s="3973"/>
      <c r="F36" s="3973"/>
      <c r="G36" s="3973">
        <v>2009</v>
      </c>
      <c r="H36" s="3973">
        <v>2014</v>
      </c>
    </row>
    <row r="37" spans="1:8" s="1065" customFormat="1" ht="9.9499999999999993" customHeight="1">
      <c r="A37" s="1066"/>
      <c r="B37" s="3973" t="s">
        <v>730</v>
      </c>
      <c r="C37" s="3973" t="s">
        <v>1040</v>
      </c>
      <c r="D37" s="3973" t="s">
        <v>1083</v>
      </c>
      <c r="E37" s="3973"/>
      <c r="F37" s="3973"/>
      <c r="G37" s="1063" t="s">
        <v>1055</v>
      </c>
      <c r="H37" s="3973"/>
    </row>
    <row r="38" spans="1:8" s="1065" customFormat="1" ht="9.9499999999999993" customHeight="1">
      <c r="A38" s="1066"/>
      <c r="B38" s="3973" t="s">
        <v>1084</v>
      </c>
      <c r="C38" s="3973" t="s">
        <v>1040</v>
      </c>
      <c r="D38" s="3973" t="s">
        <v>1083</v>
      </c>
      <c r="E38" s="3973"/>
      <c r="F38" s="3973"/>
      <c r="G38" s="3974" t="s">
        <v>1055</v>
      </c>
      <c r="H38" s="3973"/>
    </row>
    <row r="39" spans="1:8" s="1065" customFormat="1" ht="9.9499999999999993" customHeight="1">
      <c r="A39" s="1066"/>
      <c r="B39" s="3973" t="s">
        <v>684</v>
      </c>
      <c r="C39" s="3973" t="s">
        <v>1036</v>
      </c>
      <c r="D39" s="3973" t="s">
        <v>1085</v>
      </c>
      <c r="E39" s="3973" t="s">
        <v>1086</v>
      </c>
      <c r="F39" s="3973">
        <v>1909</v>
      </c>
      <c r="G39" s="3973"/>
      <c r="H39" s="3973">
        <v>2014</v>
      </c>
    </row>
    <row r="40" spans="1:8" s="1065" customFormat="1" ht="9.9499999999999993" customHeight="1">
      <c r="A40" s="1066"/>
      <c r="B40" s="3973" t="s">
        <v>1087</v>
      </c>
      <c r="C40" s="3973" t="s">
        <v>1058</v>
      </c>
      <c r="D40" s="3973" t="s">
        <v>1088</v>
      </c>
      <c r="F40" s="3973"/>
      <c r="G40" s="3973"/>
      <c r="H40" s="3973">
        <v>2012</v>
      </c>
    </row>
    <row r="41" spans="1:8" s="1065" customFormat="1" ht="9.9499999999999993" customHeight="1">
      <c r="A41" s="1066"/>
      <c r="B41" s="3973" t="s">
        <v>1089</v>
      </c>
      <c r="C41" s="3973" t="s">
        <v>1040</v>
      </c>
      <c r="D41" s="3973" t="s">
        <v>569</v>
      </c>
      <c r="F41" s="3973"/>
      <c r="G41" s="1063" t="s">
        <v>1055</v>
      </c>
      <c r="H41" s="3973"/>
    </row>
    <row r="42" spans="1:8" s="1065" customFormat="1" ht="9.9499999999999993" customHeight="1">
      <c r="A42" s="1066"/>
      <c r="B42" s="3973" t="s">
        <v>1090</v>
      </c>
      <c r="C42" s="3973" t="s">
        <v>1040</v>
      </c>
      <c r="D42" s="3973" t="s">
        <v>1083</v>
      </c>
      <c r="E42" s="3973"/>
      <c r="F42" s="3973"/>
      <c r="G42" s="3974" t="s">
        <v>1055</v>
      </c>
      <c r="H42" s="3973"/>
    </row>
    <row r="43" spans="1:8" s="1065" customFormat="1" ht="9.9499999999999993" customHeight="1">
      <c r="A43" s="1066"/>
      <c r="B43" s="3973" t="s">
        <v>1091</v>
      </c>
      <c r="C43" s="3973" t="s">
        <v>1040</v>
      </c>
      <c r="D43" s="3973" t="s">
        <v>742</v>
      </c>
      <c r="E43" s="3973"/>
      <c r="F43" s="3973"/>
      <c r="G43" s="3974" t="s">
        <v>1055</v>
      </c>
      <c r="H43" s="3973"/>
    </row>
    <row r="44" spans="1:8" s="1065" customFormat="1" ht="9.9499999999999993" customHeight="1">
      <c r="A44" s="1066"/>
      <c r="B44" s="3973" t="s">
        <v>1092</v>
      </c>
      <c r="C44" s="3973" t="s">
        <v>1040</v>
      </c>
      <c r="D44" s="3973" t="s">
        <v>1093</v>
      </c>
      <c r="E44" s="3973"/>
      <c r="F44" s="3973"/>
      <c r="G44" s="3973">
        <v>2012</v>
      </c>
      <c r="H44" s="3973">
        <v>2015</v>
      </c>
    </row>
    <row r="45" spans="1:8" s="1065" customFormat="1" ht="9.9499999999999993" customHeight="1">
      <c r="A45" s="1066"/>
      <c r="B45" s="3973" t="s">
        <v>1094</v>
      </c>
      <c r="C45" s="3973" t="s">
        <v>1036</v>
      </c>
      <c r="D45" s="3973" t="s">
        <v>1095</v>
      </c>
      <c r="E45" s="3973" t="s">
        <v>1096</v>
      </c>
      <c r="F45" s="3973">
        <v>1952</v>
      </c>
      <c r="G45" s="3973">
        <v>1997</v>
      </c>
      <c r="H45" s="3973">
        <v>2015</v>
      </c>
    </row>
    <row r="46" spans="1:8" s="1065" customFormat="1" ht="9.9499999999999993" customHeight="1">
      <c r="A46" s="1066"/>
      <c r="B46" s="3973" t="s">
        <v>1097</v>
      </c>
      <c r="C46" s="3973" t="s">
        <v>1036</v>
      </c>
      <c r="D46" s="3973" t="s">
        <v>1098</v>
      </c>
      <c r="E46" s="3973" t="s">
        <v>1099</v>
      </c>
      <c r="F46" s="3973">
        <v>1993</v>
      </c>
      <c r="G46" s="3973">
        <v>1995</v>
      </c>
      <c r="H46" s="3973">
        <v>2015</v>
      </c>
    </row>
    <row r="47" spans="1:8" s="1065" customFormat="1" ht="9.9499999999999993" customHeight="1">
      <c r="A47" s="1066"/>
      <c r="B47" s="3973" t="s">
        <v>1100</v>
      </c>
      <c r="C47" s="3973" t="s">
        <v>1040</v>
      </c>
      <c r="D47" s="3973" t="s">
        <v>569</v>
      </c>
      <c r="E47" s="3973"/>
      <c r="F47" s="3973"/>
      <c r="G47" s="1063" t="s">
        <v>1055</v>
      </c>
      <c r="H47" s="3973"/>
    </row>
    <row r="48" spans="1:8" s="1065" customFormat="1" ht="9.9499999999999993" customHeight="1">
      <c r="A48" s="1066"/>
      <c r="B48" s="3973" t="s">
        <v>1101</v>
      </c>
      <c r="C48" s="3973" t="s">
        <v>1040</v>
      </c>
      <c r="D48" s="3973" t="s">
        <v>574</v>
      </c>
      <c r="E48" s="3973"/>
      <c r="F48" s="3973"/>
      <c r="G48" s="3973">
        <v>2011</v>
      </c>
      <c r="H48" s="3973">
        <v>2014</v>
      </c>
    </row>
    <row r="49" spans="1:10" s="1065" customFormat="1" ht="9.9499999999999993" customHeight="1">
      <c r="A49" s="1066"/>
      <c r="B49" s="3973" t="s">
        <v>1102</v>
      </c>
      <c r="C49" s="3973" t="s">
        <v>1040</v>
      </c>
      <c r="D49" s="3973" t="s">
        <v>1103</v>
      </c>
      <c r="E49" s="3973" t="s">
        <v>1104</v>
      </c>
      <c r="F49" s="3973"/>
      <c r="G49" s="3975" t="s">
        <v>1055</v>
      </c>
      <c r="H49" s="3973"/>
      <c r="I49" s="1070"/>
      <c r="J49" s="1070"/>
    </row>
    <row r="50" spans="1:10" ht="21">
      <c r="A50" s="342"/>
      <c r="B50" s="344"/>
      <c r="C50" s="345"/>
      <c r="D50" s="146"/>
      <c r="E50" s="146"/>
      <c r="F50" s="345"/>
      <c r="G50" s="345"/>
      <c r="H50" s="2161"/>
      <c r="I50" s="165"/>
      <c r="J50" s="165"/>
    </row>
    <row r="51" spans="1:10" ht="21">
      <c r="A51" s="342"/>
      <c r="B51" s="346" t="s">
        <v>1044</v>
      </c>
      <c r="C51" s="345"/>
      <c r="D51" s="146"/>
      <c r="E51" s="146"/>
      <c r="F51" s="345"/>
      <c r="G51" s="345"/>
      <c r="H51" s="2161"/>
      <c r="I51" s="165"/>
      <c r="J51" s="165"/>
    </row>
    <row r="52" spans="1:10">
      <c r="A52" s="342"/>
      <c r="B52" s="347"/>
      <c r="C52" s="345"/>
      <c r="D52" s="146"/>
      <c r="E52" s="146"/>
      <c r="F52" s="345"/>
      <c r="G52" s="345"/>
      <c r="H52" s="2161"/>
      <c r="I52" s="165"/>
      <c r="J52" s="165"/>
    </row>
    <row r="53" spans="1:10" ht="21">
      <c r="A53" s="342"/>
      <c r="B53" s="3976" t="s">
        <v>1105</v>
      </c>
      <c r="C53" s="3977"/>
      <c r="D53" s="146"/>
      <c r="E53" s="146"/>
      <c r="F53" s="345"/>
      <c r="G53" s="345"/>
      <c r="H53" s="2161"/>
      <c r="I53" s="165"/>
      <c r="J53" s="165"/>
    </row>
    <row r="54" spans="1:10" s="163" customFormat="1" ht="15.75">
      <c r="A54" s="348"/>
      <c r="B54" s="340" t="s">
        <v>878</v>
      </c>
      <c r="C54" s="349"/>
      <c r="F54" s="349"/>
      <c r="G54" s="349"/>
      <c r="H54" s="2162"/>
    </row>
    <row r="55" spans="1:10" s="165" customFormat="1" ht="22.5">
      <c r="A55" s="350"/>
      <c r="B55" s="3978" t="s">
        <v>1046</v>
      </c>
      <c r="C55" s="3979" t="s">
        <v>1047</v>
      </c>
      <c r="D55" s="3978" t="s">
        <v>1048</v>
      </c>
      <c r="E55" s="3978" t="s">
        <v>1049</v>
      </c>
      <c r="F55" s="3980" t="s">
        <v>1050</v>
      </c>
      <c r="G55" s="3980" t="s">
        <v>1106</v>
      </c>
      <c r="H55" s="3981" t="s">
        <v>1107</v>
      </c>
    </row>
    <row r="56" spans="1:10" s="146" customFormat="1">
      <c r="A56" s="351"/>
      <c r="B56" s="3982" t="s">
        <v>1108</v>
      </c>
      <c r="C56" s="3983"/>
      <c r="D56" s="3984"/>
      <c r="E56" s="3984"/>
      <c r="F56" s="3985"/>
      <c r="G56" s="3985"/>
      <c r="H56" s="3986"/>
    </row>
    <row r="57" spans="1:10" s="165" customFormat="1">
      <c r="A57" s="350"/>
      <c r="B57" s="3987" t="s">
        <v>1109</v>
      </c>
      <c r="C57" s="3988" t="s">
        <v>1031</v>
      </c>
      <c r="D57" s="3987" t="s">
        <v>1110</v>
      </c>
      <c r="E57" s="3987" t="s">
        <v>1111</v>
      </c>
      <c r="F57" s="3988">
        <v>1892</v>
      </c>
      <c r="G57" s="3988">
        <v>1980</v>
      </c>
      <c r="H57" s="3989">
        <v>2019</v>
      </c>
    </row>
    <row r="58" spans="1:10" s="165" customFormat="1">
      <c r="A58" s="350"/>
      <c r="B58" s="3987" t="s">
        <v>1112</v>
      </c>
      <c r="C58" s="3988" t="s">
        <v>831</v>
      </c>
      <c r="D58" s="3987" t="s">
        <v>1113</v>
      </c>
      <c r="E58" s="3987" t="s">
        <v>1114</v>
      </c>
      <c r="F58" s="3988">
        <v>1904</v>
      </c>
      <c r="G58" s="3988">
        <v>1987</v>
      </c>
      <c r="H58" s="3989">
        <v>2016</v>
      </c>
    </row>
    <row r="59" spans="1:10" s="165" customFormat="1">
      <c r="A59" s="350"/>
      <c r="B59" s="3987" t="s">
        <v>1115</v>
      </c>
      <c r="C59" s="3988" t="s">
        <v>1031</v>
      </c>
      <c r="D59" s="3987" t="s">
        <v>1116</v>
      </c>
      <c r="E59" s="3987" t="s">
        <v>1117</v>
      </c>
      <c r="F59" s="3988">
        <v>1984</v>
      </c>
      <c r="G59" s="3988">
        <v>1987</v>
      </c>
      <c r="H59" s="3989">
        <v>2016</v>
      </c>
    </row>
    <row r="60" spans="1:10" s="165" customFormat="1">
      <c r="A60" s="350"/>
      <c r="B60" s="3990" t="s">
        <v>1118</v>
      </c>
      <c r="C60" s="3988" t="s">
        <v>831</v>
      </c>
      <c r="D60" s="3987" t="s">
        <v>1119</v>
      </c>
      <c r="E60" s="3987" t="s">
        <v>1120</v>
      </c>
      <c r="F60" s="3988">
        <v>1968</v>
      </c>
      <c r="G60" s="3988">
        <v>1987</v>
      </c>
      <c r="H60" s="3989">
        <v>2015</v>
      </c>
    </row>
    <row r="61" spans="1:10" s="165" customFormat="1">
      <c r="A61" s="350"/>
      <c r="B61" s="3984"/>
      <c r="C61" s="2228"/>
      <c r="D61" s="2229"/>
      <c r="E61" s="2229"/>
      <c r="F61" s="2228"/>
      <c r="G61" s="2228"/>
      <c r="H61" s="550"/>
    </row>
    <row r="62" spans="1:10" s="318" customFormat="1" ht="13.35" customHeight="1">
      <c r="A62" s="350"/>
      <c r="B62" s="3982" t="s">
        <v>212</v>
      </c>
      <c r="C62" s="551"/>
      <c r="D62" s="552"/>
      <c r="E62" s="552"/>
      <c r="F62" s="553"/>
      <c r="G62" s="553"/>
      <c r="H62" s="2163"/>
    </row>
    <row r="63" spans="1:10" s="318" customFormat="1" ht="13.35" customHeight="1">
      <c r="A63" s="554"/>
      <c r="B63" s="3973" t="s">
        <v>380</v>
      </c>
      <c r="C63" s="3991" t="s">
        <v>1036</v>
      </c>
      <c r="D63" s="3973" t="s">
        <v>1121</v>
      </c>
      <c r="E63" s="3992" t="s">
        <v>1122</v>
      </c>
      <c r="F63" s="3991">
        <v>1892</v>
      </c>
      <c r="G63" s="3991">
        <v>1989</v>
      </c>
      <c r="H63" s="3993">
        <v>2025</v>
      </c>
      <c r="I63" s="555"/>
      <c r="J63" s="555"/>
    </row>
    <row r="64" spans="1:10" s="318" customFormat="1" ht="13.35" customHeight="1">
      <c r="A64" s="554"/>
      <c r="B64" s="3973" t="s">
        <v>382</v>
      </c>
      <c r="C64" s="3991" t="s">
        <v>1036</v>
      </c>
      <c r="D64" s="3973" t="s">
        <v>1123</v>
      </c>
      <c r="E64" s="3973" t="s">
        <v>1124</v>
      </c>
      <c r="F64" s="3991">
        <v>1978</v>
      </c>
      <c r="G64" s="3991">
        <v>1995</v>
      </c>
      <c r="H64" s="3993">
        <v>2022</v>
      </c>
      <c r="I64" s="555"/>
      <c r="J64" s="555"/>
    </row>
    <row r="65" spans="1:8" s="318" customFormat="1" ht="13.35" customHeight="1">
      <c r="A65" s="554"/>
      <c r="B65" s="3973" t="s">
        <v>408</v>
      </c>
      <c r="C65" s="3991" t="s">
        <v>1036</v>
      </c>
      <c r="D65" s="3973" t="s">
        <v>1125</v>
      </c>
      <c r="E65" s="3973" t="s">
        <v>1126</v>
      </c>
      <c r="F65" s="3991">
        <v>1942</v>
      </c>
      <c r="G65" s="3991">
        <v>1990</v>
      </c>
      <c r="H65" s="3993">
        <v>2022</v>
      </c>
    </row>
    <row r="66" spans="1:8" s="318" customFormat="1" ht="13.35" customHeight="1">
      <c r="A66" s="554"/>
      <c r="B66" s="3973" t="s">
        <v>439</v>
      </c>
      <c r="C66" s="3991" t="s">
        <v>1036</v>
      </c>
      <c r="D66" s="3973" t="s">
        <v>1127</v>
      </c>
      <c r="E66" s="3973" t="s">
        <v>1128</v>
      </c>
      <c r="F66" s="3991">
        <v>1973</v>
      </c>
      <c r="G66" s="3991">
        <v>1993</v>
      </c>
      <c r="H66" s="3993">
        <v>2025</v>
      </c>
    </row>
    <row r="67" spans="1:8" s="318" customFormat="1" ht="13.35" customHeight="1">
      <c r="A67" s="554"/>
      <c r="B67" s="3973" t="s">
        <v>1129</v>
      </c>
      <c r="C67" s="3991" t="s">
        <v>1036</v>
      </c>
      <c r="D67" s="3973" t="s">
        <v>1130</v>
      </c>
      <c r="E67" s="3973" t="s">
        <v>1131</v>
      </c>
      <c r="F67" s="3991">
        <v>1978</v>
      </c>
      <c r="G67" s="3991">
        <v>1988</v>
      </c>
      <c r="H67" s="3993">
        <v>2022</v>
      </c>
    </row>
    <row r="68" spans="1:8" s="318" customFormat="1" ht="13.35" customHeight="1">
      <c r="A68" s="554"/>
      <c r="B68" s="3973" t="s">
        <v>1132</v>
      </c>
      <c r="C68" s="3991" t="s">
        <v>1036</v>
      </c>
      <c r="D68" s="3973" t="s">
        <v>1133</v>
      </c>
      <c r="E68" s="3973" t="s">
        <v>1134</v>
      </c>
      <c r="F68" s="3991">
        <v>1907</v>
      </c>
      <c r="G68" s="3991">
        <v>1989</v>
      </c>
      <c r="H68" s="3993">
        <v>2025</v>
      </c>
    </row>
    <row r="69" spans="1:8" s="318" customFormat="1" ht="13.35" customHeight="1">
      <c r="A69" s="554"/>
      <c r="B69" s="3973" t="s">
        <v>384</v>
      </c>
      <c r="C69" s="3991" t="s">
        <v>1036</v>
      </c>
      <c r="D69" s="3973" t="s">
        <v>1135</v>
      </c>
      <c r="E69" s="3973" t="s">
        <v>1136</v>
      </c>
      <c r="F69" s="3991">
        <v>1962</v>
      </c>
      <c r="G69" s="3991">
        <v>1993</v>
      </c>
      <c r="H69" s="3993">
        <v>2023</v>
      </c>
    </row>
    <row r="70" spans="1:8" s="318" customFormat="1" ht="13.35" customHeight="1">
      <c r="A70" s="554"/>
      <c r="B70" s="3973" t="s">
        <v>443</v>
      </c>
      <c r="C70" s="3991" t="s">
        <v>1036</v>
      </c>
      <c r="D70" s="3973" t="s">
        <v>1137</v>
      </c>
      <c r="E70" s="3973" t="s">
        <v>1138</v>
      </c>
      <c r="F70" s="3991">
        <v>1942</v>
      </c>
      <c r="G70" s="3991">
        <v>2005</v>
      </c>
      <c r="H70" s="3993">
        <v>2023</v>
      </c>
    </row>
    <row r="71" spans="1:8" s="318" customFormat="1" ht="13.35" customHeight="1">
      <c r="A71" s="554"/>
      <c r="B71" s="3973" t="s">
        <v>459</v>
      </c>
      <c r="C71" s="3991" t="s">
        <v>1036</v>
      </c>
      <c r="D71" s="3973" t="s">
        <v>1139</v>
      </c>
      <c r="E71" s="3992" t="s">
        <v>1140</v>
      </c>
      <c r="F71" s="3991">
        <v>1964</v>
      </c>
      <c r="G71" s="3991">
        <v>1984</v>
      </c>
      <c r="H71" s="3993">
        <v>2021</v>
      </c>
    </row>
    <row r="72" spans="1:8" s="318" customFormat="1" ht="13.35" customHeight="1">
      <c r="A72" s="554"/>
      <c r="B72" s="3973" t="s">
        <v>463</v>
      </c>
      <c r="C72" s="3991" t="s">
        <v>1036</v>
      </c>
      <c r="D72" s="3973" t="s">
        <v>1141</v>
      </c>
      <c r="E72" s="3973" t="s">
        <v>1142</v>
      </c>
      <c r="F72" s="3991">
        <v>1988</v>
      </c>
      <c r="G72" s="3991">
        <v>1997</v>
      </c>
      <c r="H72" s="3993">
        <v>2023</v>
      </c>
    </row>
    <row r="73" spans="1:8" s="318" customFormat="1" ht="13.35" customHeight="1">
      <c r="A73" s="554"/>
      <c r="B73" s="3973" t="s">
        <v>461</v>
      </c>
      <c r="C73" s="3991" t="s">
        <v>1036</v>
      </c>
      <c r="D73" s="3973" t="s">
        <v>1143</v>
      </c>
      <c r="E73" s="3973" t="s">
        <v>1142</v>
      </c>
      <c r="F73" s="3991">
        <v>2013</v>
      </c>
      <c r="G73" s="3991">
        <v>2013</v>
      </c>
      <c r="H73" s="3993">
        <v>2023</v>
      </c>
    </row>
    <row r="74" spans="1:8" s="318" customFormat="1" ht="13.35" customHeight="1">
      <c r="A74" s="554"/>
      <c r="B74" s="3973" t="s">
        <v>445</v>
      </c>
      <c r="C74" s="3991" t="s">
        <v>1036</v>
      </c>
      <c r="D74" s="3973" t="s">
        <v>1144</v>
      </c>
      <c r="E74" s="3973" t="s">
        <v>1145</v>
      </c>
      <c r="F74" s="3991">
        <v>1982</v>
      </c>
      <c r="G74" s="3991">
        <v>1983</v>
      </c>
      <c r="H74" s="3993">
        <v>2022</v>
      </c>
    </row>
    <row r="75" spans="1:8" s="318" customFormat="1" ht="13.35" customHeight="1">
      <c r="A75" s="554"/>
      <c r="B75" s="3973" t="s">
        <v>465</v>
      </c>
      <c r="C75" s="3991" t="s">
        <v>1036</v>
      </c>
      <c r="D75" s="3973" t="s">
        <v>1146</v>
      </c>
      <c r="E75" s="3973" t="s">
        <v>1147</v>
      </c>
      <c r="F75" s="3991">
        <v>1951</v>
      </c>
      <c r="G75" s="3991">
        <v>1993</v>
      </c>
      <c r="H75" s="3993">
        <v>2024</v>
      </c>
    </row>
    <row r="76" spans="1:8" s="318" customFormat="1" ht="13.35" customHeight="1">
      <c r="A76" s="554"/>
      <c r="B76" s="3973" t="s">
        <v>467</v>
      </c>
      <c r="C76" s="3991" t="s">
        <v>1036</v>
      </c>
      <c r="D76" s="3973" t="s">
        <v>1148</v>
      </c>
      <c r="E76" s="3992" t="s">
        <v>1149</v>
      </c>
      <c r="F76" s="3991">
        <v>1999</v>
      </c>
      <c r="G76" s="3991">
        <v>2007</v>
      </c>
      <c r="H76" s="3993">
        <v>2022</v>
      </c>
    </row>
    <row r="77" spans="1:8" s="318" customFormat="1" ht="13.35" customHeight="1">
      <c r="A77" s="554"/>
      <c r="B77" s="3973" t="s">
        <v>454</v>
      </c>
      <c r="C77" s="3991" t="s">
        <v>1040</v>
      </c>
      <c r="D77" s="3973" t="s">
        <v>1150</v>
      </c>
      <c r="E77" s="3992" t="s">
        <v>1151</v>
      </c>
      <c r="F77" s="3991">
        <v>1957</v>
      </c>
      <c r="G77" s="3991">
        <v>1992</v>
      </c>
      <c r="H77" s="3993">
        <v>2024</v>
      </c>
    </row>
    <row r="78" spans="1:8" s="318" customFormat="1" ht="13.35" customHeight="1">
      <c r="A78" s="554"/>
      <c r="B78" s="3994" t="s">
        <v>415</v>
      </c>
      <c r="C78" s="3991" t="s">
        <v>1036</v>
      </c>
      <c r="D78" s="3973" t="s">
        <v>1152</v>
      </c>
      <c r="E78" s="3992" t="s">
        <v>1153</v>
      </c>
      <c r="F78" s="3991">
        <v>1961</v>
      </c>
      <c r="G78" s="3991">
        <v>2006</v>
      </c>
      <c r="H78" s="3993">
        <v>2021</v>
      </c>
    </row>
    <row r="79" spans="1:8" s="318" customFormat="1" ht="13.35" customHeight="1">
      <c r="A79" s="554"/>
      <c r="B79" s="3973" t="s">
        <v>388</v>
      </c>
      <c r="C79" s="3991" t="s">
        <v>1036</v>
      </c>
      <c r="D79" s="3973" t="s">
        <v>1154</v>
      </c>
      <c r="E79" s="3973" t="s">
        <v>1155</v>
      </c>
      <c r="F79" s="3991">
        <v>1977</v>
      </c>
      <c r="G79" s="3991">
        <v>2004</v>
      </c>
      <c r="H79" s="3993">
        <v>2024</v>
      </c>
    </row>
    <row r="80" spans="1:8" s="318" customFormat="1" ht="13.35" customHeight="1">
      <c r="A80" s="554"/>
      <c r="B80" s="3973" t="s">
        <v>434</v>
      </c>
      <c r="C80" s="3991" t="s">
        <v>1036</v>
      </c>
      <c r="D80" s="3973" t="s">
        <v>1156</v>
      </c>
      <c r="E80" s="3973" t="s">
        <v>1157</v>
      </c>
      <c r="F80" s="3991">
        <v>1987</v>
      </c>
      <c r="G80" s="3991"/>
      <c r="H80" s="3993">
        <v>2023</v>
      </c>
    </row>
    <row r="81" spans="1:8" s="318" customFormat="1" ht="13.35" customHeight="1">
      <c r="A81" s="554"/>
      <c r="B81" s="3973" t="s">
        <v>419</v>
      </c>
      <c r="C81" s="3991" t="s">
        <v>1036</v>
      </c>
      <c r="D81" s="3973" t="s">
        <v>1158</v>
      </c>
      <c r="E81" s="3973" t="s">
        <v>1159</v>
      </c>
      <c r="F81" s="3991">
        <v>2001</v>
      </c>
      <c r="G81" s="3991">
        <v>2002</v>
      </c>
      <c r="H81" s="3993">
        <v>2022</v>
      </c>
    </row>
    <row r="82" spans="1:8" s="318" customFormat="1" ht="13.35" customHeight="1">
      <c r="A82" s="554"/>
      <c r="B82" s="3973" t="s">
        <v>1160</v>
      </c>
      <c r="C82" s="3991" t="s">
        <v>1036</v>
      </c>
      <c r="D82" s="3973" t="s">
        <v>1161</v>
      </c>
      <c r="E82" s="3973" t="s">
        <v>1162</v>
      </c>
      <c r="F82" s="3991">
        <v>1933</v>
      </c>
      <c r="G82" s="3991">
        <v>1993</v>
      </c>
      <c r="H82" s="3993">
        <v>2022</v>
      </c>
    </row>
    <row r="83" spans="1:8" s="318" customFormat="1" ht="13.35" customHeight="1">
      <c r="A83" s="554"/>
      <c r="B83" s="3973" t="s">
        <v>421</v>
      </c>
      <c r="C83" s="3991" t="s">
        <v>1036</v>
      </c>
      <c r="D83" s="3973" t="s">
        <v>1163</v>
      </c>
      <c r="E83" s="3973" t="s">
        <v>1164</v>
      </c>
      <c r="F83" s="3991">
        <v>1968</v>
      </c>
      <c r="G83" s="3991">
        <v>1992</v>
      </c>
      <c r="H83" s="3993">
        <v>2023</v>
      </c>
    </row>
    <row r="84" spans="1:8" s="318" customFormat="1" ht="13.35" customHeight="1">
      <c r="A84" s="554"/>
      <c r="B84" s="3973" t="s">
        <v>449</v>
      </c>
      <c r="C84" s="3991" t="s">
        <v>1036</v>
      </c>
      <c r="D84" s="3973" t="s">
        <v>1165</v>
      </c>
      <c r="E84" s="3992" t="s">
        <v>1166</v>
      </c>
      <c r="F84" s="3991">
        <v>1999</v>
      </c>
      <c r="G84" s="3991">
        <v>2005</v>
      </c>
      <c r="H84" s="3993">
        <v>2025</v>
      </c>
    </row>
    <row r="85" spans="1:8" s="318" customFormat="1" ht="13.35" customHeight="1">
      <c r="A85" s="554"/>
      <c r="B85" s="3973" t="s">
        <v>451</v>
      </c>
      <c r="C85" s="3991" t="s">
        <v>1036</v>
      </c>
      <c r="D85" s="3973" t="s">
        <v>1167</v>
      </c>
      <c r="E85" s="3973" t="s">
        <v>1168</v>
      </c>
      <c r="F85" s="3991">
        <v>1940</v>
      </c>
      <c r="G85" s="3991">
        <v>1993</v>
      </c>
      <c r="H85" s="3993">
        <v>2024</v>
      </c>
    </row>
    <row r="86" spans="1:8" s="318" customFormat="1" ht="13.35" customHeight="1">
      <c r="A86" s="554"/>
      <c r="B86" s="3973" t="s">
        <v>456</v>
      </c>
      <c r="C86" s="3991" t="s">
        <v>1040</v>
      </c>
      <c r="D86" s="3973" t="s">
        <v>1169</v>
      </c>
      <c r="E86" s="3992" t="s">
        <v>1170</v>
      </c>
      <c r="F86" s="3991">
        <v>1950</v>
      </c>
      <c r="G86" s="3991">
        <v>1993</v>
      </c>
      <c r="H86" s="3993">
        <v>2024</v>
      </c>
    </row>
    <row r="87" spans="1:8" s="318" customFormat="1" ht="13.35" customHeight="1">
      <c r="A87" s="554"/>
      <c r="B87" s="3973" t="s">
        <v>1171</v>
      </c>
      <c r="C87" s="3991" t="s">
        <v>1036</v>
      </c>
      <c r="D87" s="3973" t="s">
        <v>1172</v>
      </c>
      <c r="E87" s="3992" t="s">
        <v>1173</v>
      </c>
      <c r="F87" s="3991">
        <v>1974</v>
      </c>
      <c r="G87" s="3991">
        <v>1993</v>
      </c>
      <c r="H87" s="3993">
        <v>2021</v>
      </c>
    </row>
    <row r="88" spans="1:8" s="318" customFormat="1" ht="13.35" customHeight="1">
      <c r="A88" s="554"/>
      <c r="B88" s="3973" t="s">
        <v>474</v>
      </c>
      <c r="C88" s="3991" t="s">
        <v>1036</v>
      </c>
      <c r="D88" s="3973" t="s">
        <v>1174</v>
      </c>
      <c r="E88" s="3992" t="s">
        <v>1175</v>
      </c>
      <c r="F88" s="3991">
        <v>1937</v>
      </c>
      <c r="G88" s="3991">
        <v>1988</v>
      </c>
      <c r="H88" s="3993">
        <v>2025</v>
      </c>
    </row>
    <row r="89" spans="1:8" s="318" customFormat="1" ht="13.35" customHeight="1">
      <c r="A89" s="554"/>
      <c r="B89" s="3973" t="s">
        <v>476</v>
      </c>
      <c r="C89" s="3991" t="s">
        <v>1036</v>
      </c>
      <c r="D89" s="3973" t="s">
        <v>1176</v>
      </c>
      <c r="E89" s="3973" t="s">
        <v>1177</v>
      </c>
      <c r="F89" s="3991">
        <v>1978</v>
      </c>
      <c r="G89" s="3991"/>
      <c r="H89" s="3993">
        <v>2024</v>
      </c>
    </row>
    <row r="90" spans="1:8" s="318" customFormat="1" ht="13.35" customHeight="1">
      <c r="A90" s="554"/>
      <c r="B90" s="3973" t="s">
        <v>398</v>
      </c>
      <c r="C90" s="3991" t="s">
        <v>1036</v>
      </c>
      <c r="D90" s="3973" t="s">
        <v>1178</v>
      </c>
      <c r="E90" s="3973" t="s">
        <v>1179</v>
      </c>
      <c r="F90" s="3991">
        <v>1961</v>
      </c>
      <c r="G90" s="3991">
        <v>1987</v>
      </c>
      <c r="H90" s="3993">
        <v>2023</v>
      </c>
    </row>
    <row r="91" spans="1:8" s="318" customFormat="1" ht="13.35" customHeight="1">
      <c r="A91" s="554"/>
      <c r="B91" s="3973" t="s">
        <v>425</v>
      </c>
      <c r="C91" s="3991" t="s">
        <v>1036</v>
      </c>
      <c r="D91" s="3973" t="s">
        <v>1180</v>
      </c>
      <c r="E91" s="3992" t="s">
        <v>1181</v>
      </c>
      <c r="F91" s="3991">
        <v>1905</v>
      </c>
      <c r="G91" s="3991"/>
      <c r="H91" s="3993">
        <v>2021</v>
      </c>
    </row>
    <row r="92" spans="1:8" s="318" customFormat="1" ht="12.6" customHeight="1">
      <c r="A92" s="350"/>
      <c r="B92" s="3995" t="s">
        <v>1182</v>
      </c>
      <c r="C92" s="352"/>
      <c r="D92" s="353"/>
      <c r="E92" s="353"/>
      <c r="F92" s="352"/>
      <c r="G92" s="352"/>
      <c r="H92" s="2164"/>
    </row>
    <row r="93" spans="1:8" s="557" customFormat="1" ht="12.6" customHeight="1">
      <c r="A93" s="556"/>
      <c r="B93" s="3996" t="s">
        <v>1183</v>
      </c>
      <c r="C93" s="3997" t="s">
        <v>1036</v>
      </c>
      <c r="D93" s="3996" t="s">
        <v>1184</v>
      </c>
      <c r="E93" s="3996" t="s">
        <v>1185</v>
      </c>
      <c r="F93" s="3997">
        <v>1942</v>
      </c>
      <c r="G93" s="3997">
        <v>1988</v>
      </c>
      <c r="H93" s="3998">
        <v>2020</v>
      </c>
    </row>
    <row r="94" spans="1:8" s="557" customFormat="1" ht="12.6" customHeight="1">
      <c r="A94" s="556"/>
      <c r="B94" s="3996" t="s">
        <v>1186</v>
      </c>
      <c r="C94" s="3997" t="s">
        <v>1036</v>
      </c>
      <c r="D94" s="3996" t="s">
        <v>1187</v>
      </c>
      <c r="E94" s="3996" t="s">
        <v>1188</v>
      </c>
      <c r="F94" s="3997">
        <v>1925</v>
      </c>
      <c r="G94" s="3997">
        <v>1988</v>
      </c>
      <c r="H94" s="3998">
        <v>2019</v>
      </c>
    </row>
    <row r="95" spans="1:8" s="557" customFormat="1" ht="12.6" customHeight="1">
      <c r="A95" s="556"/>
      <c r="B95" s="3996" t="s">
        <v>283</v>
      </c>
      <c r="C95" s="3997" t="s">
        <v>1058</v>
      </c>
      <c r="D95" s="3996" t="s">
        <v>1189</v>
      </c>
      <c r="E95" s="3996" t="s">
        <v>1190</v>
      </c>
      <c r="F95" s="3997">
        <v>1993</v>
      </c>
      <c r="G95" s="3997">
        <v>1987</v>
      </c>
      <c r="H95" s="3998">
        <v>2021</v>
      </c>
    </row>
    <row r="96" spans="1:8" s="557" customFormat="1" ht="12.6" customHeight="1">
      <c r="A96" s="556"/>
      <c r="B96" s="3996" t="s">
        <v>1191</v>
      </c>
      <c r="C96" s="3997" t="s">
        <v>1040</v>
      </c>
      <c r="D96" s="3996" t="s">
        <v>1192</v>
      </c>
      <c r="E96" s="3996" t="s">
        <v>1193</v>
      </c>
      <c r="F96" s="3997">
        <v>1938</v>
      </c>
      <c r="G96" s="3997">
        <v>2000</v>
      </c>
      <c r="H96" s="3998">
        <v>2018</v>
      </c>
    </row>
    <row r="97" spans="1:8" s="557" customFormat="1" ht="12.6" customHeight="1">
      <c r="A97" s="556"/>
      <c r="B97" s="3996" t="s">
        <v>1194</v>
      </c>
      <c r="C97" s="3997" t="s">
        <v>1040</v>
      </c>
      <c r="D97" s="3996" t="s">
        <v>1195</v>
      </c>
      <c r="E97" s="3996" t="s">
        <v>1196</v>
      </c>
      <c r="F97" s="3997">
        <v>1960</v>
      </c>
      <c r="G97" s="3997">
        <v>2000</v>
      </c>
      <c r="H97" s="3998">
        <v>2019</v>
      </c>
    </row>
    <row r="98" spans="1:8" s="318" customFormat="1" ht="12.6" customHeight="1">
      <c r="A98" s="350"/>
      <c r="B98" s="3995" t="s">
        <v>1197</v>
      </c>
      <c r="C98" s="2165"/>
      <c r="D98" s="353"/>
      <c r="E98" s="353"/>
      <c r="F98" s="352"/>
      <c r="G98" s="352"/>
      <c r="H98" s="2164"/>
    </row>
    <row r="99" spans="1:8" s="318" customFormat="1" ht="12.6" customHeight="1">
      <c r="A99" s="1060"/>
      <c r="B99" s="3995"/>
      <c r="C99" s="2165"/>
      <c r="D99" s="353"/>
      <c r="E99" s="353"/>
      <c r="F99" s="352"/>
      <c r="G99" s="352"/>
      <c r="H99" s="352"/>
    </row>
    <row r="100" spans="1:8" s="1061" customFormat="1" ht="10.5" customHeight="1">
      <c r="A100" s="1062"/>
      <c r="B100" s="2328" t="s">
        <v>1198</v>
      </c>
      <c r="C100" s="2329" t="s">
        <v>1040</v>
      </c>
      <c r="D100" s="2328" t="s">
        <v>1199</v>
      </c>
      <c r="E100" s="2328" t="s">
        <v>1200</v>
      </c>
      <c r="F100" s="2328"/>
      <c r="G100" s="2328"/>
      <c r="H100" s="2328"/>
    </row>
    <row r="101" spans="1:8" s="1061" customFormat="1" ht="10.5" customHeight="1">
      <c r="A101" s="1062"/>
      <c r="B101" s="2328" t="s">
        <v>1201</v>
      </c>
      <c r="C101" s="2329" t="s">
        <v>1040</v>
      </c>
      <c r="D101" s="2328" t="s">
        <v>1202</v>
      </c>
      <c r="E101" s="2328" t="s">
        <v>1203</v>
      </c>
      <c r="F101" s="2328"/>
      <c r="G101" s="2328"/>
      <c r="H101" s="2328">
        <v>2016</v>
      </c>
    </row>
    <row r="102" spans="1:8" s="318" customFormat="1" ht="12.6" customHeight="1">
      <c r="A102" s="350"/>
      <c r="B102" s="3987" t="s">
        <v>1204</v>
      </c>
      <c r="C102" s="3988" t="s">
        <v>1058</v>
      </c>
      <c r="D102" s="3987" t="s">
        <v>1205</v>
      </c>
      <c r="E102" s="2330" t="s">
        <v>1206</v>
      </c>
      <c r="F102" s="3988">
        <v>1953</v>
      </c>
      <c r="G102" s="3988">
        <v>1995</v>
      </c>
      <c r="H102" s="2331">
        <v>2015</v>
      </c>
    </row>
    <row r="103" spans="1:8" s="318" customFormat="1" ht="12.6" customHeight="1">
      <c r="A103" s="350"/>
      <c r="B103" s="3987" t="s">
        <v>1207</v>
      </c>
      <c r="C103" s="3988" t="s">
        <v>1058</v>
      </c>
      <c r="D103" s="3987" t="s">
        <v>1208</v>
      </c>
      <c r="E103" s="2330" t="s">
        <v>1209</v>
      </c>
      <c r="F103" s="3988">
        <v>1950</v>
      </c>
      <c r="G103" s="3988">
        <v>1997</v>
      </c>
      <c r="H103" s="2331">
        <v>2013</v>
      </c>
    </row>
    <row r="104" spans="1:8" s="1061" customFormat="1" ht="10.5" customHeight="1">
      <c r="A104" s="1060"/>
      <c r="B104" s="2332" t="s">
        <v>1210</v>
      </c>
      <c r="C104" s="2333" t="s">
        <v>1036</v>
      </c>
      <c r="D104" s="2332" t="s">
        <v>1211</v>
      </c>
      <c r="E104" s="2332" t="s">
        <v>1209</v>
      </c>
      <c r="F104" s="2333">
        <v>2013</v>
      </c>
      <c r="G104" s="2333"/>
      <c r="H104" s="2333"/>
    </row>
    <row r="105" spans="1:8" s="1061" customFormat="1" ht="10.5" customHeight="1">
      <c r="A105" s="1062"/>
      <c r="B105" s="2328" t="s">
        <v>99</v>
      </c>
      <c r="C105" s="2329" t="s">
        <v>1036</v>
      </c>
      <c r="D105" s="2328" t="s">
        <v>1212</v>
      </c>
      <c r="E105" s="2328" t="s">
        <v>1213</v>
      </c>
      <c r="F105" s="2328"/>
      <c r="G105" s="2328"/>
      <c r="H105" s="2328"/>
    </row>
    <row r="106" spans="1:8" s="1061" customFormat="1" ht="10.5" customHeight="1">
      <c r="A106" s="1062"/>
      <c r="B106" s="2330" t="s">
        <v>1214</v>
      </c>
      <c r="C106" s="2331" t="s">
        <v>1036</v>
      </c>
      <c r="D106" s="2330" t="s">
        <v>1211</v>
      </c>
      <c r="E106" s="2330" t="s">
        <v>1215</v>
      </c>
      <c r="F106" s="2331">
        <v>1972</v>
      </c>
      <c r="G106" s="2331">
        <v>1994</v>
      </c>
      <c r="H106" s="2331">
        <v>2016</v>
      </c>
    </row>
    <row r="107" spans="1:8" s="1061" customFormat="1" ht="10.5" customHeight="1">
      <c r="A107" s="1062"/>
      <c r="B107" s="2328" t="s">
        <v>100</v>
      </c>
      <c r="C107" s="2329" t="s">
        <v>1036</v>
      </c>
      <c r="D107" s="2328" t="s">
        <v>1216</v>
      </c>
      <c r="E107" s="2328" t="s">
        <v>1217</v>
      </c>
      <c r="F107" s="2328"/>
      <c r="G107" s="2328"/>
      <c r="H107" s="2328"/>
    </row>
    <row r="108" spans="1:8" s="1061" customFormat="1" ht="10.5" customHeight="1">
      <c r="A108" s="1062"/>
      <c r="B108" s="2328" t="s">
        <v>1218</v>
      </c>
      <c r="C108" s="2329" t="s">
        <v>1036</v>
      </c>
      <c r="D108" s="2328" t="s">
        <v>1219</v>
      </c>
      <c r="E108" s="2328" t="s">
        <v>1220</v>
      </c>
      <c r="F108" s="2328"/>
      <c r="G108" s="2328"/>
      <c r="H108" s="2328"/>
    </row>
    <row r="109" spans="1:8" s="1061" customFormat="1" ht="10.5" customHeight="1">
      <c r="A109" s="1062"/>
      <c r="B109" s="3999" t="s">
        <v>1221</v>
      </c>
      <c r="C109" s="4000" t="s">
        <v>1040</v>
      </c>
      <c r="D109" s="3999" t="s">
        <v>1222</v>
      </c>
      <c r="E109" s="3999" t="s">
        <v>1223</v>
      </c>
      <c r="F109" s="4000">
        <v>1957</v>
      </c>
      <c r="G109" s="4000">
        <v>2000</v>
      </c>
      <c r="H109" s="4001">
        <v>2014</v>
      </c>
    </row>
    <row r="110" spans="1:8" s="318" customFormat="1" ht="12.6" customHeight="1">
      <c r="A110" s="350"/>
      <c r="B110" s="3995" t="s">
        <v>1224</v>
      </c>
      <c r="C110" s="2165"/>
      <c r="D110" s="353"/>
      <c r="E110" s="353"/>
      <c r="F110" s="352"/>
      <c r="G110" s="352"/>
      <c r="H110" s="2164"/>
    </row>
    <row r="111" spans="1:8" s="557" customFormat="1" ht="12.6" customHeight="1">
      <c r="A111" s="556"/>
      <c r="B111" s="3996" t="s">
        <v>1054</v>
      </c>
      <c r="C111" s="3997" t="s">
        <v>1042</v>
      </c>
      <c r="D111" s="3996" t="s">
        <v>569</v>
      </c>
      <c r="E111" s="3996" t="s">
        <v>1225</v>
      </c>
      <c r="F111" s="3997">
        <v>1972</v>
      </c>
      <c r="G111" s="3997" t="s">
        <v>1055</v>
      </c>
      <c r="H111" s="3998"/>
    </row>
    <row r="112" spans="1:8" s="557" customFormat="1" ht="12.6" customHeight="1">
      <c r="A112" s="556"/>
      <c r="B112" s="3996" t="s">
        <v>1226</v>
      </c>
      <c r="C112" s="3997" t="s">
        <v>831</v>
      </c>
      <c r="D112" s="3996" t="s">
        <v>569</v>
      </c>
      <c r="E112" s="3996" t="s">
        <v>1227</v>
      </c>
      <c r="F112" s="3997"/>
      <c r="G112" s="3997" t="s">
        <v>1228</v>
      </c>
      <c r="H112" s="3998"/>
    </row>
    <row r="113" spans="1:8" s="557" customFormat="1" ht="12.6" customHeight="1">
      <c r="A113" s="556"/>
      <c r="B113" s="3996" t="s">
        <v>1056</v>
      </c>
      <c r="C113" s="3997" t="s">
        <v>1042</v>
      </c>
      <c r="D113" s="3996" t="s">
        <v>1057</v>
      </c>
      <c r="E113" s="3996" t="s">
        <v>1229</v>
      </c>
      <c r="F113" s="3997">
        <v>1924</v>
      </c>
      <c r="G113" s="3997" t="s">
        <v>1055</v>
      </c>
      <c r="H113" s="3998"/>
    </row>
    <row r="114" spans="1:8" s="557" customFormat="1" ht="12.6" customHeight="1">
      <c r="A114" s="556"/>
      <c r="B114" s="3996" t="s">
        <v>692</v>
      </c>
      <c r="C114" s="3997" t="s">
        <v>1058</v>
      </c>
      <c r="D114" s="3996" t="s">
        <v>1059</v>
      </c>
      <c r="E114" s="3996"/>
      <c r="F114" s="3997">
        <v>1928</v>
      </c>
      <c r="G114" s="3997">
        <v>1997</v>
      </c>
      <c r="H114" s="3998">
        <v>2012</v>
      </c>
    </row>
    <row r="115" spans="1:8" s="557" customFormat="1" ht="12.6" customHeight="1">
      <c r="A115" s="556"/>
      <c r="B115" s="3996" t="s">
        <v>1060</v>
      </c>
      <c r="C115" s="3997" t="s">
        <v>1040</v>
      </c>
      <c r="D115" s="3996" t="s">
        <v>1061</v>
      </c>
      <c r="E115" s="3996" t="s">
        <v>1230</v>
      </c>
      <c r="F115" s="3997"/>
      <c r="G115" s="3997" t="s">
        <v>1055</v>
      </c>
      <c r="H115" s="3998"/>
    </row>
    <row r="116" spans="1:8" s="557" customFormat="1" ht="12.6" customHeight="1">
      <c r="A116" s="556"/>
      <c r="B116" s="3996" t="s">
        <v>576</v>
      </c>
      <c r="C116" s="3997" t="s">
        <v>1058</v>
      </c>
      <c r="D116" s="3996" t="s">
        <v>1062</v>
      </c>
      <c r="E116" s="3996" t="s">
        <v>1231</v>
      </c>
      <c r="F116" s="3997">
        <v>1948</v>
      </c>
      <c r="G116" s="3997">
        <v>1994</v>
      </c>
      <c r="H116" s="3998">
        <v>2014</v>
      </c>
    </row>
    <row r="117" spans="1:8" s="557" customFormat="1" ht="12.6" customHeight="1">
      <c r="A117" s="556"/>
      <c r="B117" s="3996" t="s">
        <v>679</v>
      </c>
      <c r="C117" s="3997" t="s">
        <v>1058</v>
      </c>
      <c r="D117" s="3996" t="s">
        <v>1064</v>
      </c>
      <c r="E117" s="3996"/>
      <c r="F117" s="3997">
        <v>1938</v>
      </c>
      <c r="G117" s="3997">
        <v>1990</v>
      </c>
      <c r="H117" s="3998">
        <v>2015</v>
      </c>
    </row>
    <row r="118" spans="1:8" s="557" customFormat="1" ht="12.6" customHeight="1">
      <c r="A118" s="556"/>
      <c r="B118" s="3996" t="s">
        <v>1065</v>
      </c>
      <c r="C118" s="3997" t="s">
        <v>1036</v>
      </c>
      <c r="D118" s="3996" t="s">
        <v>574</v>
      </c>
      <c r="E118" s="3996" t="s">
        <v>1232</v>
      </c>
      <c r="F118" s="3997"/>
      <c r="G118" s="3997">
        <v>2011</v>
      </c>
      <c r="H118" s="3998">
        <v>2014</v>
      </c>
    </row>
    <row r="119" spans="1:8" s="557" customFormat="1" ht="12.6" customHeight="1">
      <c r="A119" s="556"/>
      <c r="B119" s="3996" t="s">
        <v>1066</v>
      </c>
      <c r="C119" s="3997" t="s">
        <v>1040</v>
      </c>
      <c r="D119" s="3996" t="s">
        <v>1061</v>
      </c>
      <c r="E119" s="3996" t="s">
        <v>1233</v>
      </c>
      <c r="F119" s="3997"/>
      <c r="G119" s="3997">
        <v>2012</v>
      </c>
      <c r="H119" s="3998">
        <v>2015</v>
      </c>
    </row>
    <row r="120" spans="1:8" s="557" customFormat="1" ht="12.6" customHeight="1">
      <c r="A120" s="556"/>
      <c r="B120" s="3996" t="s">
        <v>1067</v>
      </c>
      <c r="C120" s="3997" t="s">
        <v>1036</v>
      </c>
      <c r="D120" s="3996" t="s">
        <v>1068</v>
      </c>
      <c r="E120" s="3996" t="s">
        <v>1234</v>
      </c>
      <c r="F120" s="3997">
        <v>2004</v>
      </c>
      <c r="G120" s="3997">
        <v>2009</v>
      </c>
      <c r="H120" s="3998">
        <v>2015</v>
      </c>
    </row>
    <row r="121" spans="1:8" s="557" customFormat="1" ht="12.6" customHeight="1">
      <c r="A121" s="556"/>
      <c r="B121" s="3996" t="s">
        <v>1069</v>
      </c>
      <c r="C121" s="3997" t="s">
        <v>1040</v>
      </c>
      <c r="D121" s="3996" t="s">
        <v>1070</v>
      </c>
      <c r="E121" s="3996" t="s">
        <v>1235</v>
      </c>
      <c r="F121" s="3997"/>
      <c r="G121" s="3997" t="s">
        <v>1055</v>
      </c>
      <c r="H121" s="3998"/>
    </row>
    <row r="122" spans="1:8" s="557" customFormat="1" ht="12.6" customHeight="1">
      <c r="A122" s="556"/>
      <c r="B122" s="3996" t="s">
        <v>1071</v>
      </c>
      <c r="C122" s="3997" t="s">
        <v>1036</v>
      </c>
      <c r="D122" s="3996" t="s">
        <v>1072</v>
      </c>
      <c r="E122" s="3996" t="s">
        <v>1236</v>
      </c>
      <c r="F122" s="3997"/>
      <c r="G122" s="3997"/>
      <c r="H122" s="3998">
        <v>2015</v>
      </c>
    </row>
    <row r="123" spans="1:8" s="557" customFormat="1" ht="12.6" customHeight="1">
      <c r="A123" s="556"/>
      <c r="B123" s="3996" t="s">
        <v>601</v>
      </c>
      <c r="C123" s="3997" t="s">
        <v>1058</v>
      </c>
      <c r="D123" s="3996" t="s">
        <v>1061</v>
      </c>
      <c r="E123" s="3996" t="s">
        <v>1237</v>
      </c>
      <c r="F123" s="3997"/>
      <c r="G123" s="3997"/>
      <c r="H123" s="3998">
        <v>2014</v>
      </c>
    </row>
    <row r="124" spans="1:8" s="557" customFormat="1" ht="12.6" customHeight="1">
      <c r="A124" s="556"/>
      <c r="B124" s="3996" t="s">
        <v>545</v>
      </c>
      <c r="C124" s="3997" t="s">
        <v>1036</v>
      </c>
      <c r="D124" s="3996" t="s">
        <v>1075</v>
      </c>
      <c r="E124" s="3996" t="s">
        <v>1238</v>
      </c>
      <c r="F124" s="3997"/>
      <c r="G124" s="3997"/>
      <c r="H124" s="3998">
        <v>2014</v>
      </c>
    </row>
    <row r="125" spans="1:8" s="557" customFormat="1" ht="12.6" customHeight="1">
      <c r="A125" s="556"/>
      <c r="B125" s="3996" t="s">
        <v>1077</v>
      </c>
      <c r="C125" s="3997" t="s">
        <v>1040</v>
      </c>
      <c r="D125" s="3996" t="s">
        <v>1078</v>
      </c>
      <c r="E125" s="3996" t="s">
        <v>1239</v>
      </c>
      <c r="F125" s="3997"/>
      <c r="G125" s="3997" t="s">
        <v>1055</v>
      </c>
      <c r="H125" s="3998"/>
    </row>
    <row r="126" spans="1:8" s="557" customFormat="1" ht="12.6" customHeight="1">
      <c r="A126" s="556"/>
      <c r="B126" s="3996" t="s">
        <v>1079</v>
      </c>
      <c r="C126" s="3997" t="s">
        <v>1040</v>
      </c>
      <c r="D126" s="3996" t="s">
        <v>1061</v>
      </c>
      <c r="E126" s="3996" t="s">
        <v>1240</v>
      </c>
      <c r="F126" s="3997"/>
      <c r="G126" s="3997" t="s">
        <v>1055</v>
      </c>
      <c r="H126" s="3998"/>
    </row>
    <row r="127" spans="1:8" s="557" customFormat="1" ht="12.6" customHeight="1" thickBot="1">
      <c r="A127" s="558"/>
      <c r="B127" s="3996" t="s">
        <v>1080</v>
      </c>
      <c r="C127" s="3997" t="s">
        <v>1058</v>
      </c>
      <c r="D127" s="3996" t="s">
        <v>572</v>
      </c>
      <c r="E127" s="3996" t="s">
        <v>1241</v>
      </c>
      <c r="F127" s="3997">
        <v>1947</v>
      </c>
      <c r="G127" s="3997">
        <v>1995</v>
      </c>
      <c r="H127" s="3998">
        <v>2014</v>
      </c>
    </row>
    <row r="128" spans="1:8">
      <c r="B128" s="3996" t="s">
        <v>1081</v>
      </c>
      <c r="C128" s="3997" t="s">
        <v>1058</v>
      </c>
      <c r="D128" s="3996" t="s">
        <v>1082</v>
      </c>
      <c r="E128" s="3996" t="s">
        <v>1242</v>
      </c>
      <c r="F128" s="3997"/>
      <c r="G128" s="3997">
        <v>2009</v>
      </c>
      <c r="H128" s="3998">
        <v>2014</v>
      </c>
    </row>
    <row r="129" spans="2:8">
      <c r="B129" s="3996" t="s">
        <v>730</v>
      </c>
      <c r="C129" s="3997" t="s">
        <v>1040</v>
      </c>
      <c r="D129" s="3996" t="s">
        <v>1083</v>
      </c>
      <c r="E129" s="3996" t="s">
        <v>1243</v>
      </c>
      <c r="F129" s="3997"/>
      <c r="G129" s="3997" t="s">
        <v>1055</v>
      </c>
      <c r="H129" s="3998"/>
    </row>
    <row r="130" spans="2:8">
      <c r="B130" s="3996" t="s">
        <v>1084</v>
      </c>
      <c r="C130" s="3997" t="s">
        <v>1040</v>
      </c>
      <c r="D130" s="3996" t="s">
        <v>1083</v>
      </c>
      <c r="E130" s="3996"/>
      <c r="F130" s="3997"/>
      <c r="G130" s="3997" t="s">
        <v>1055</v>
      </c>
      <c r="H130" s="3998"/>
    </row>
    <row r="131" spans="2:8">
      <c r="B131" s="3996" t="s">
        <v>1244</v>
      </c>
      <c r="C131" s="3997" t="s">
        <v>1040</v>
      </c>
      <c r="D131" s="3996" t="s">
        <v>1083</v>
      </c>
      <c r="E131" s="3996"/>
      <c r="F131" s="3997">
        <v>2019</v>
      </c>
      <c r="G131" s="3997" t="s">
        <v>1055</v>
      </c>
      <c r="H131" s="3998"/>
    </row>
    <row r="132" spans="2:8">
      <c r="B132" s="3996" t="s">
        <v>684</v>
      </c>
      <c r="C132" s="3997" t="s">
        <v>1036</v>
      </c>
      <c r="D132" s="3996" t="s">
        <v>1085</v>
      </c>
      <c r="E132" s="3996"/>
      <c r="F132" s="3997">
        <v>1909</v>
      </c>
      <c r="G132" s="3997"/>
      <c r="H132" s="3998">
        <v>2014</v>
      </c>
    </row>
    <row r="133" spans="2:8">
      <c r="B133" s="3996" t="s">
        <v>1087</v>
      </c>
      <c r="C133" s="3997" t="s">
        <v>1058</v>
      </c>
      <c r="D133" s="3996" t="s">
        <v>1088</v>
      </c>
      <c r="E133" s="3996" t="s">
        <v>1245</v>
      </c>
      <c r="F133" s="3997"/>
      <c r="G133" s="3997"/>
      <c r="H133" s="3998">
        <v>2012</v>
      </c>
    </row>
    <row r="134" spans="2:8">
      <c r="B134" s="3996" t="s">
        <v>1089</v>
      </c>
      <c r="C134" s="3997" t="s">
        <v>1040</v>
      </c>
      <c r="D134" s="3996" t="s">
        <v>569</v>
      </c>
      <c r="E134" s="3996" t="s">
        <v>1246</v>
      </c>
      <c r="F134" s="3997"/>
      <c r="G134" s="3997" t="s">
        <v>1055</v>
      </c>
      <c r="H134" s="3998"/>
    </row>
    <row r="135" spans="2:8">
      <c r="B135" s="3996" t="s">
        <v>1090</v>
      </c>
      <c r="C135" s="3997" t="s">
        <v>1040</v>
      </c>
      <c r="D135" s="3996" t="s">
        <v>1083</v>
      </c>
      <c r="E135" s="3996"/>
      <c r="F135" s="3997"/>
      <c r="G135" s="3997" t="s">
        <v>1055</v>
      </c>
      <c r="H135" s="3998"/>
    </row>
    <row r="136" spans="2:8">
      <c r="B136" s="3996" t="s">
        <v>1091</v>
      </c>
      <c r="C136" s="3997" t="s">
        <v>1040</v>
      </c>
      <c r="D136" s="3996" t="s">
        <v>742</v>
      </c>
      <c r="E136" s="3996"/>
      <c r="F136" s="3997"/>
      <c r="G136" s="3997" t="s">
        <v>1055</v>
      </c>
      <c r="H136" s="3998"/>
    </row>
    <row r="137" spans="2:8">
      <c r="B137" s="3996" t="s">
        <v>1092</v>
      </c>
      <c r="C137" s="3997" t="s">
        <v>1040</v>
      </c>
      <c r="D137" s="3996" t="s">
        <v>1093</v>
      </c>
      <c r="E137" s="3996" t="s">
        <v>1247</v>
      </c>
      <c r="F137" s="3997"/>
      <c r="G137" s="3997">
        <v>2012</v>
      </c>
      <c r="H137" s="3998">
        <v>2015</v>
      </c>
    </row>
    <row r="138" spans="2:8">
      <c r="B138" s="3996" t="s">
        <v>1094</v>
      </c>
      <c r="C138" s="3997" t="s">
        <v>1036</v>
      </c>
      <c r="D138" s="3996" t="s">
        <v>1095</v>
      </c>
      <c r="E138" s="3996"/>
      <c r="F138" s="3997">
        <v>1952</v>
      </c>
      <c r="G138" s="3997">
        <v>1997</v>
      </c>
      <c r="H138" s="3998">
        <v>2015</v>
      </c>
    </row>
    <row r="139" spans="2:8">
      <c r="B139" s="3996" t="s">
        <v>1097</v>
      </c>
      <c r="C139" s="3997" t="s">
        <v>1036</v>
      </c>
      <c r="D139" s="3996" t="s">
        <v>1098</v>
      </c>
      <c r="E139" s="3996" t="s">
        <v>1248</v>
      </c>
      <c r="F139" s="3997">
        <v>1993</v>
      </c>
      <c r="G139" s="3997">
        <v>1995</v>
      </c>
      <c r="H139" s="3998">
        <v>2015</v>
      </c>
    </row>
    <row r="140" spans="2:8">
      <c r="B140" s="3996" t="s">
        <v>1100</v>
      </c>
      <c r="C140" s="3997" t="s">
        <v>1040</v>
      </c>
      <c r="D140" s="3996" t="s">
        <v>569</v>
      </c>
      <c r="E140" s="3996" t="s">
        <v>1249</v>
      </c>
      <c r="F140" s="3997"/>
      <c r="G140" s="3997" t="s">
        <v>1055</v>
      </c>
      <c r="H140" s="3998"/>
    </row>
    <row r="141" spans="2:8">
      <c r="B141" s="3996" t="s">
        <v>1101</v>
      </c>
      <c r="C141" s="3997" t="s">
        <v>1040</v>
      </c>
      <c r="D141" s="3996" t="s">
        <v>574</v>
      </c>
      <c r="E141" s="3996" t="s">
        <v>1250</v>
      </c>
      <c r="F141" s="3997"/>
      <c r="G141" s="3997">
        <v>2011</v>
      </c>
      <c r="H141" s="3998">
        <v>2014</v>
      </c>
    </row>
    <row r="142" spans="2:8">
      <c r="B142" s="3996" t="s">
        <v>1102</v>
      </c>
      <c r="C142" s="3997" t="s">
        <v>1040</v>
      </c>
      <c r="D142" s="3996" t="s">
        <v>1103</v>
      </c>
      <c r="E142" s="3996"/>
      <c r="F142" s="3997"/>
      <c r="G142" s="3997" t="s">
        <v>1055</v>
      </c>
      <c r="H142" s="3998"/>
    </row>
  </sheetData>
  <conditionalFormatting sqref="H91">
    <cfRule type="cellIs" dxfId="14" priority="1" operator="lessThan">
      <formula>2017</formula>
    </cfRule>
  </conditionalFormatting>
  <printOptions horizontalCentered="1"/>
  <pageMargins left="0.31496062992125984" right="0.31496062992125984" top="0.39370078740157483" bottom="0.39370078740157483" header="0.19685039370078741" footer="0.19685039370078741"/>
  <pageSetup paperSize="8" fitToHeight="0" orientation="portrait" r:id="rId1"/>
  <headerFooter>
    <oddHeader>&amp;L&amp;6&amp;A&amp;R&amp;6Page &amp;P of &amp;N</oddHeader>
  </headerFooter>
  <legacyDrawing r:id="rId2"/>
  <extLst>
    <ext xmlns:mx="http://schemas.microsoft.com/office/mac/excel/2008/main" uri="{64002731-A6B0-56B0-2670-7721B7C09600}">
      <mx:PLV Mode="0" OnePage="0" WScale="0"/>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L37"/>
  <sheetViews>
    <sheetView view="pageBreakPreview" topLeftCell="C4" zoomScaleSheetLayoutView="100" workbookViewId="0">
      <selection activeCell="F37" sqref="F37"/>
    </sheetView>
  </sheetViews>
  <sheetFormatPr defaultColWidth="8.85546875" defaultRowHeight="15"/>
  <cols>
    <col min="1" max="1" width="24.42578125" customWidth="1"/>
    <col min="2" max="2" width="24.85546875" bestFit="1" customWidth="1"/>
    <col min="3" max="3" width="3.140625" customWidth="1"/>
    <col min="4" max="4" width="6.85546875" customWidth="1"/>
    <col min="6" max="6" width="11.42578125" bestFit="1" customWidth="1"/>
    <col min="7" max="11" width="11.42578125" customWidth="1"/>
  </cols>
  <sheetData>
    <row r="1" spans="1:12" ht="42.6" customHeight="1">
      <c r="A1" s="2166" t="s">
        <v>0</v>
      </c>
      <c r="B1" s="1430"/>
      <c r="C1" s="1430"/>
      <c r="D1" s="1430"/>
      <c r="E1" s="1430"/>
      <c r="F1" s="1430"/>
      <c r="G1" s="1430"/>
      <c r="H1" s="1430"/>
      <c r="I1" s="1430"/>
      <c r="J1" s="1430"/>
      <c r="K1" s="1430"/>
      <c r="L1" s="1432"/>
    </row>
    <row r="2" spans="1:12" ht="30.6" customHeight="1">
      <c r="A2" s="927" t="s">
        <v>1251</v>
      </c>
      <c r="D2" s="928" t="s">
        <v>1252</v>
      </c>
      <c r="L2" s="1433"/>
    </row>
    <row r="3" spans="1:12" ht="25.5" customHeight="1">
      <c r="A3" s="929" t="s">
        <v>1253</v>
      </c>
      <c r="B3" s="486"/>
      <c r="C3" s="486"/>
      <c r="D3" s="486"/>
      <c r="E3" s="486"/>
      <c r="F3" s="486"/>
      <c r="G3" s="486"/>
      <c r="H3" s="486"/>
      <c r="I3" s="486"/>
      <c r="J3" s="486"/>
      <c r="K3" s="486"/>
      <c r="L3" s="2167"/>
    </row>
    <row r="4" spans="1:12" ht="25.5" customHeight="1">
      <c r="A4" s="927" t="s">
        <v>1254</v>
      </c>
      <c r="E4" s="496" t="s">
        <v>878</v>
      </c>
      <c r="F4" s="495"/>
      <c r="L4" s="1433"/>
    </row>
    <row r="5" spans="1:12">
      <c r="A5" s="930"/>
      <c r="G5">
        <v>2017</v>
      </c>
      <c r="H5">
        <v>2018</v>
      </c>
      <c r="I5">
        <v>2019</v>
      </c>
      <c r="J5">
        <v>2020</v>
      </c>
      <c r="K5">
        <v>2021</v>
      </c>
      <c r="L5">
        <v>2022</v>
      </c>
    </row>
    <row r="6" spans="1:12">
      <c r="A6" s="930"/>
      <c r="F6" s="931" t="s">
        <v>1255</v>
      </c>
      <c r="G6" s="931" t="s">
        <v>1255</v>
      </c>
      <c r="H6" s="931" t="s">
        <v>1255</v>
      </c>
      <c r="I6" s="931" t="s">
        <v>1255</v>
      </c>
      <c r="J6" s="931" t="s">
        <v>1255</v>
      </c>
      <c r="K6" s="931" t="s">
        <v>1255</v>
      </c>
      <c r="L6" s="2168" t="s">
        <v>1256</v>
      </c>
    </row>
    <row r="7" spans="1:12">
      <c r="A7" s="4002" t="s">
        <v>901</v>
      </c>
      <c r="B7" s="2334" t="s">
        <v>1257</v>
      </c>
      <c r="F7" s="2335"/>
      <c r="G7" s="2336">
        <v>2082</v>
      </c>
      <c r="H7" s="2336">
        <v>2196</v>
      </c>
      <c r="I7" s="2336">
        <v>2432</v>
      </c>
      <c r="J7" s="2336">
        <v>2463</v>
      </c>
      <c r="K7" s="2336">
        <v>2508</v>
      </c>
      <c r="L7" s="4003">
        <f>'GC Table 3 - Sch Teach Stud'!G12</f>
        <v>2634</v>
      </c>
    </row>
    <row r="8" spans="1:12">
      <c r="A8" s="930"/>
      <c r="B8" s="2334" t="s">
        <v>1258</v>
      </c>
      <c r="F8" s="2335"/>
      <c r="G8" s="2336">
        <v>1101</v>
      </c>
      <c r="H8" s="2336">
        <v>1152</v>
      </c>
      <c r="I8" s="2336">
        <v>1205</v>
      </c>
      <c r="J8" s="2336">
        <v>1276</v>
      </c>
      <c r="K8" s="2336">
        <v>1328</v>
      </c>
      <c r="L8" s="4003">
        <f>'GC Table 3 - Sch Teach Stud'!H12</f>
        <v>1465</v>
      </c>
    </row>
    <row r="9" spans="1:12">
      <c r="A9" s="930"/>
      <c r="B9" s="2334" t="s">
        <v>1259</v>
      </c>
      <c r="F9" s="2335"/>
      <c r="G9" s="2336">
        <v>173</v>
      </c>
      <c r="H9" s="2336">
        <v>173</v>
      </c>
      <c r="I9" s="2336">
        <v>170</v>
      </c>
      <c r="J9" s="2336">
        <v>174</v>
      </c>
      <c r="K9" s="2336">
        <v>185</v>
      </c>
      <c r="L9" s="4003">
        <f>'GC Table 3 - Sch Teach Stud'!J12</f>
        <v>187</v>
      </c>
    </row>
    <row r="10" spans="1:12">
      <c r="A10" s="930"/>
      <c r="B10" s="2334" t="s">
        <v>1260</v>
      </c>
      <c r="F10" s="2335"/>
      <c r="G10" s="2336">
        <v>33</v>
      </c>
      <c r="H10" s="2336">
        <v>32</v>
      </c>
      <c r="I10" s="2336">
        <v>31</v>
      </c>
      <c r="J10" s="2336">
        <v>32</v>
      </c>
      <c r="K10" s="2336">
        <v>19</v>
      </c>
      <c r="L10" s="4003">
        <f>'GC Table 3 - Sch Teach Stud'!I12</f>
        <v>20</v>
      </c>
    </row>
    <row r="11" spans="1:12">
      <c r="A11" s="930"/>
      <c r="B11" s="2337" t="s">
        <v>1261</v>
      </c>
      <c r="F11" s="2338">
        <v>3095</v>
      </c>
      <c r="G11" s="2339">
        <f>SUM(G7:G10)</f>
        <v>3389</v>
      </c>
      <c r="H11" s="4004">
        <f>SUM(H7:H10)</f>
        <v>3553</v>
      </c>
      <c r="I11" s="4004">
        <f>SUM(I7:I10)</f>
        <v>3838</v>
      </c>
      <c r="J11" s="4004">
        <v>3945</v>
      </c>
      <c r="K11" s="4004">
        <v>4040</v>
      </c>
      <c r="L11" s="4004">
        <f>SUM(L7:L10)</f>
        <v>4306</v>
      </c>
    </row>
    <row r="12" spans="1:12">
      <c r="A12" s="930"/>
      <c r="F12" s="932"/>
      <c r="G12" s="932"/>
      <c r="H12" s="932"/>
      <c r="I12" s="932"/>
      <c r="J12" s="932"/>
      <c r="K12" s="932"/>
      <c r="L12" s="2169"/>
    </row>
    <row r="13" spans="1:12">
      <c r="A13" s="4005" t="s">
        <v>975</v>
      </c>
      <c r="B13" s="2334" t="s">
        <v>1257</v>
      </c>
      <c r="F13" s="2335"/>
      <c r="G13" s="2336">
        <v>49795</v>
      </c>
      <c r="H13" s="2336">
        <v>51761</v>
      </c>
      <c r="I13" s="2336">
        <v>54917</v>
      </c>
      <c r="J13" s="2336">
        <v>57550</v>
      </c>
      <c r="K13" s="2336">
        <v>56552</v>
      </c>
      <c r="L13" s="4003">
        <f>'GC Table 3 - Sch Teach Stud'!L12</f>
        <v>58892</v>
      </c>
    </row>
    <row r="14" spans="1:12">
      <c r="A14" s="930"/>
      <c r="B14" s="2334" t="s">
        <v>1258</v>
      </c>
      <c r="F14" s="2335"/>
      <c r="G14" s="2336">
        <v>16591</v>
      </c>
      <c r="H14" s="2336">
        <v>17955</v>
      </c>
      <c r="I14" s="2336">
        <v>19388</v>
      </c>
      <c r="J14" s="2336">
        <v>21470</v>
      </c>
      <c r="K14" s="2336">
        <v>21063</v>
      </c>
      <c r="L14" s="4003">
        <f>'GC Table 3 - Sch Teach Stud'!M12</f>
        <v>22613</v>
      </c>
    </row>
    <row r="15" spans="1:12">
      <c r="A15" s="930"/>
      <c r="B15" s="2334" t="s">
        <v>1259</v>
      </c>
      <c r="F15" s="2335"/>
      <c r="G15" s="2336">
        <v>3931</v>
      </c>
      <c r="H15" s="2336">
        <v>3937</v>
      </c>
      <c r="I15" s="2336">
        <v>3761</v>
      </c>
      <c r="J15" s="2336">
        <v>3781</v>
      </c>
      <c r="K15" s="2336">
        <v>3978</v>
      </c>
      <c r="L15" s="4003">
        <f>'GC Table 3 - Sch Teach Stud'!O12</f>
        <v>3581</v>
      </c>
    </row>
    <row r="16" spans="1:12">
      <c r="A16" s="930"/>
      <c r="B16" s="2334" t="s">
        <v>1260</v>
      </c>
      <c r="F16" s="2335"/>
      <c r="G16" s="2336">
        <v>595</v>
      </c>
      <c r="H16" s="2336">
        <v>611</v>
      </c>
      <c r="I16" s="2336">
        <v>631</v>
      </c>
      <c r="J16" s="2336">
        <v>441</v>
      </c>
      <c r="K16" s="2336">
        <v>278</v>
      </c>
      <c r="L16" s="4003">
        <f>'GC Table 3 - Sch Teach Stud'!N12</f>
        <v>284</v>
      </c>
    </row>
    <row r="17" spans="1:12">
      <c r="A17" s="930"/>
      <c r="B17" s="2340" t="s">
        <v>1261</v>
      </c>
      <c r="F17" s="2341">
        <v>70019</v>
      </c>
      <c r="G17" s="2342">
        <f>SUM(G13:G16)</f>
        <v>70912</v>
      </c>
      <c r="H17" s="4006">
        <f>SUM(H13:H16)</f>
        <v>74264</v>
      </c>
      <c r="I17" s="4006">
        <f>SUM(I13:I16)</f>
        <v>78697</v>
      </c>
      <c r="J17" s="4006">
        <v>83242</v>
      </c>
      <c r="K17" s="4006">
        <v>81871</v>
      </c>
      <c r="L17" s="4006">
        <f>SUM(L13:L16)</f>
        <v>85370</v>
      </c>
    </row>
    <row r="18" spans="1:12">
      <c r="A18" s="930"/>
      <c r="F18" s="932"/>
      <c r="G18" s="932"/>
      <c r="H18" s="932"/>
      <c r="I18" s="932"/>
      <c r="J18" s="932"/>
      <c r="K18" s="932"/>
      <c r="L18" s="2169"/>
    </row>
    <row r="19" spans="1:12">
      <c r="A19" s="4007" t="s">
        <v>228</v>
      </c>
      <c r="B19" s="2334" t="s">
        <v>1257</v>
      </c>
      <c r="F19" s="2335"/>
      <c r="G19" s="2336">
        <v>326</v>
      </c>
      <c r="H19" s="2336">
        <v>325</v>
      </c>
      <c r="I19" s="2336">
        <v>335</v>
      </c>
      <c r="J19" s="2336">
        <v>336</v>
      </c>
      <c r="K19" s="2336">
        <v>335</v>
      </c>
      <c r="L19" s="4003">
        <f>'GC Table 3 - Sch Teach Stud'!B12</f>
        <v>342</v>
      </c>
    </row>
    <row r="20" spans="1:12">
      <c r="A20" s="930"/>
      <c r="B20" s="2334" t="s">
        <v>1258</v>
      </c>
      <c r="F20" s="2335"/>
      <c r="G20" s="2336">
        <v>74</v>
      </c>
      <c r="H20" s="2336">
        <v>74</v>
      </c>
      <c r="I20" s="2336">
        <v>76</v>
      </c>
      <c r="J20" s="2336">
        <v>77</v>
      </c>
      <c r="K20" s="2336">
        <v>87</v>
      </c>
      <c r="L20" s="4003">
        <f>'GC Table 3 - Sch Teach Stud'!C12</f>
        <v>89</v>
      </c>
    </row>
    <row r="21" spans="1:12">
      <c r="A21" s="930"/>
      <c r="B21" s="2334" t="s">
        <v>1259</v>
      </c>
      <c r="F21" s="2335"/>
      <c r="G21" s="2336">
        <v>4</v>
      </c>
      <c r="H21" s="2336">
        <v>4</v>
      </c>
      <c r="I21" s="2336">
        <v>4</v>
      </c>
      <c r="J21" s="2336">
        <v>5</v>
      </c>
      <c r="K21" s="2336">
        <v>5</v>
      </c>
      <c r="L21" s="4003">
        <f>'GC Table 3 - Sch Teach Stud'!E12</f>
        <v>5</v>
      </c>
    </row>
    <row r="22" spans="1:12">
      <c r="A22" s="930"/>
      <c r="B22" s="2334" t="s">
        <v>1260</v>
      </c>
      <c r="F22" s="2335"/>
      <c r="G22" s="2336">
        <v>3</v>
      </c>
      <c r="H22" s="2336">
        <v>3</v>
      </c>
      <c r="I22" s="2336">
        <v>3</v>
      </c>
      <c r="J22" s="2336">
        <v>3</v>
      </c>
      <c r="K22" s="2336">
        <v>2</v>
      </c>
      <c r="L22" s="4003">
        <f>'GC Table 3 - Sch Teach Stud'!D12</f>
        <v>2</v>
      </c>
    </row>
    <row r="23" spans="1:12">
      <c r="A23" s="930"/>
      <c r="B23" s="2343" t="s">
        <v>1261</v>
      </c>
      <c r="F23" s="2344">
        <v>367</v>
      </c>
      <c r="G23" s="2345">
        <f>SUM(G19:G22)</f>
        <v>407</v>
      </c>
      <c r="H23" s="4008">
        <f>SUM(H19:H22)</f>
        <v>406</v>
      </c>
      <c r="I23" s="4008">
        <f>SUM(I19:I22)</f>
        <v>418</v>
      </c>
      <c r="J23" s="4008">
        <v>421</v>
      </c>
      <c r="K23" s="4008">
        <f>SUM(K19:K22)</f>
        <v>429</v>
      </c>
      <c r="L23" s="4008">
        <f>SUM(L19:L22)</f>
        <v>438</v>
      </c>
    </row>
    <row r="24" spans="1:12">
      <c r="A24" s="930"/>
      <c r="F24" s="932"/>
      <c r="G24" s="932"/>
      <c r="H24" s="932"/>
      <c r="I24" s="932"/>
      <c r="J24" s="932"/>
      <c r="K24" s="932"/>
      <c r="L24" s="2169"/>
    </row>
    <row r="25" spans="1:12">
      <c r="A25" s="4009" t="s">
        <v>1262</v>
      </c>
      <c r="D25" s="2334">
        <v>2010</v>
      </c>
      <c r="F25" s="2346">
        <v>971</v>
      </c>
      <c r="G25" s="2346">
        <v>971</v>
      </c>
      <c r="H25" s="2346">
        <f>'TRENDS JAE'!G34</f>
        <v>971</v>
      </c>
      <c r="I25" s="1803"/>
      <c r="J25" s="1803"/>
      <c r="K25" s="1803"/>
    </row>
    <row r="26" spans="1:12">
      <c r="A26" s="930"/>
      <c r="D26" s="2334">
        <v>2011</v>
      </c>
      <c r="F26" s="2346">
        <v>1337</v>
      </c>
      <c r="G26" s="2346">
        <v>1337</v>
      </c>
      <c r="H26" s="2346">
        <f>'TRENDS JAE'!H34</f>
        <v>1337</v>
      </c>
      <c r="I26" s="1803"/>
      <c r="J26" s="1803"/>
      <c r="K26" s="1803"/>
    </row>
    <row r="27" spans="1:12">
      <c r="A27" s="930"/>
      <c r="D27" s="2334">
        <v>2012</v>
      </c>
      <c r="F27" s="2346">
        <v>1731</v>
      </c>
      <c r="G27" s="2346">
        <v>1731</v>
      </c>
      <c r="H27" s="2346">
        <f>'TRENDS JAE'!I34</f>
        <v>1731</v>
      </c>
      <c r="I27" s="1803"/>
      <c r="J27" s="1803"/>
      <c r="K27" s="1803"/>
    </row>
    <row r="28" spans="1:12">
      <c r="A28" s="930"/>
      <c r="D28" s="2334">
        <v>2013</v>
      </c>
      <c r="F28" s="2346">
        <v>842</v>
      </c>
      <c r="G28" s="2346">
        <v>842</v>
      </c>
      <c r="H28" s="2346">
        <f>'TRENDS JAE'!J34</f>
        <v>842</v>
      </c>
      <c r="I28" s="1803"/>
      <c r="J28" s="1803"/>
      <c r="K28" s="1803"/>
    </row>
    <row r="29" spans="1:12">
      <c r="A29" s="930"/>
      <c r="D29" s="2334">
        <v>2014</v>
      </c>
      <c r="F29" s="2346">
        <v>1502</v>
      </c>
      <c r="G29" s="2346">
        <v>1502</v>
      </c>
      <c r="H29" s="2346">
        <f>'TRENDS JAE'!K34</f>
        <v>1502</v>
      </c>
      <c r="I29" s="1803"/>
      <c r="J29" s="1803"/>
      <c r="K29" s="1803"/>
    </row>
    <row r="30" spans="1:12">
      <c r="A30" s="930"/>
      <c r="D30" s="2334">
        <v>2015</v>
      </c>
      <c r="E30" s="1665"/>
      <c r="F30" s="2347">
        <v>1410</v>
      </c>
      <c r="G30" s="2347">
        <v>1410</v>
      </c>
      <c r="H30" s="2347">
        <v>1410</v>
      </c>
      <c r="I30" s="1085"/>
      <c r="J30" s="1085"/>
      <c r="K30" s="1085"/>
    </row>
    <row r="31" spans="1:12">
      <c r="A31" s="930"/>
      <c r="D31" s="2334">
        <v>2016</v>
      </c>
      <c r="E31" s="1665"/>
      <c r="F31" s="2347">
        <v>1987</v>
      </c>
      <c r="G31" s="2347">
        <f t="shared" ref="G31" si="0">F31</f>
        <v>1987</v>
      </c>
      <c r="H31" s="2347">
        <f>G31</f>
        <v>1987</v>
      </c>
      <c r="I31" s="1085"/>
      <c r="J31" s="1085"/>
      <c r="K31" s="1085"/>
    </row>
    <row r="32" spans="1:12">
      <c r="A32" s="930"/>
      <c r="D32" s="2334">
        <v>2017</v>
      </c>
      <c r="E32" s="1665"/>
      <c r="F32" s="2347">
        <f>52+1315+407</f>
        <v>1774</v>
      </c>
      <c r="G32" s="2347">
        <f t="shared" ref="G32" si="1">F32</f>
        <v>1774</v>
      </c>
      <c r="H32" s="2347">
        <f>G32</f>
        <v>1774</v>
      </c>
      <c r="I32" s="1085"/>
      <c r="J32" s="1085"/>
      <c r="K32" s="1085"/>
    </row>
    <row r="33" spans="1:12">
      <c r="A33" s="930"/>
      <c r="D33" s="2334">
        <v>2018</v>
      </c>
      <c r="E33" s="1665"/>
      <c r="F33" s="2347">
        <v>2047</v>
      </c>
      <c r="G33" s="2347">
        <v>2047</v>
      </c>
      <c r="H33" s="2347">
        <v>2047</v>
      </c>
      <c r="I33" s="1085"/>
      <c r="J33" s="1085"/>
      <c r="K33" s="1085"/>
    </row>
    <row r="34" spans="1:12">
      <c r="A34" s="930"/>
      <c r="D34" s="2334">
        <v>2019</v>
      </c>
      <c r="E34" s="1665"/>
      <c r="F34" s="2347">
        <v>1671</v>
      </c>
      <c r="G34" s="2347">
        <v>1671</v>
      </c>
      <c r="H34" s="2347">
        <v>1671</v>
      </c>
      <c r="I34" s="1085"/>
      <c r="J34" s="1085"/>
      <c r="K34" s="1085"/>
    </row>
    <row r="35" spans="1:12" ht="15.75" thickBot="1">
      <c r="A35" s="933"/>
      <c r="B35" s="934"/>
      <c r="C35" s="934"/>
      <c r="D35" s="2334">
        <v>2020</v>
      </c>
      <c r="E35" s="1665"/>
      <c r="F35" s="2347">
        <v>1523</v>
      </c>
      <c r="G35" s="2347">
        <v>1523</v>
      </c>
      <c r="H35" s="2347">
        <v>1523</v>
      </c>
      <c r="I35" s="1085"/>
      <c r="J35" s="1085"/>
      <c r="K35" s="1085"/>
    </row>
    <row r="36" spans="1:12">
      <c r="D36" s="2334">
        <v>2021</v>
      </c>
      <c r="E36" s="1665"/>
      <c r="F36" s="2347">
        <v>596</v>
      </c>
      <c r="G36" s="2347">
        <v>596</v>
      </c>
      <c r="H36" s="2347">
        <v>596</v>
      </c>
      <c r="I36" s="1085"/>
      <c r="J36" s="1085"/>
      <c r="K36" s="1085"/>
    </row>
    <row r="37" spans="1:12">
      <c r="D37" s="2334">
        <v>2022</v>
      </c>
      <c r="E37" s="1665"/>
      <c r="F37" s="2347">
        <f>'GC Table 4 - Tertiary'!G19+'GC Table 5 - Worker Training'!F22+'GC Table 6 - Secondary'!F24+'GC Table 8 - Primary'!F22</f>
        <v>1159</v>
      </c>
      <c r="G37" s="2347">
        <f>F37</f>
        <v>1159</v>
      </c>
      <c r="H37" s="2347">
        <f>G37</f>
        <v>1159</v>
      </c>
      <c r="I37" s="1085"/>
      <c r="J37" s="1085"/>
      <c r="K37" s="1085"/>
      <c r="L37" s="1085"/>
    </row>
  </sheetData>
  <pageMargins left="0.31496062992125984" right="0.31496062992125984" top="0.39370078740157483" bottom="0.39370078740157483" header="0.19685039370078741" footer="0.19685039370078741"/>
  <pageSetup paperSize="8" orientation="landscape" r:id="rId1"/>
  <headerFooter>
    <oddHeader>&amp;L&amp;A&amp;R&amp;P</oddHeader>
  </headerFooter>
  <extLst>
    <ext xmlns:mx="http://schemas.microsoft.com/office/mac/excel/2008/main" uri="{64002731-A6B0-56B0-2670-7721B7C09600}">
      <mx:PLV Mode="0" OnePage="0" WScale="0"/>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0000"/>
  </sheetPr>
  <dimension ref="A1:N74"/>
  <sheetViews>
    <sheetView view="pageBreakPreview" zoomScaleNormal="100" zoomScaleSheetLayoutView="100" workbookViewId="0">
      <pane ySplit="6" topLeftCell="A7" activePane="bottomLeft" state="frozen"/>
      <selection activeCell="B23" sqref="B23"/>
      <selection pane="bottomLeft" activeCell="H22" sqref="H22"/>
    </sheetView>
  </sheetViews>
  <sheetFormatPr defaultColWidth="8.85546875" defaultRowHeight="15"/>
  <cols>
    <col min="1" max="1" width="23.42578125" style="285" customWidth="1"/>
    <col min="2" max="4" width="8.140625" style="285" customWidth="1"/>
    <col min="5" max="5" width="8.42578125" style="285" customWidth="1"/>
    <col min="6" max="8" width="8.140625" style="285" customWidth="1"/>
    <col min="9" max="9" width="8.42578125" style="285" customWidth="1"/>
    <col min="10" max="12" width="8.140625" style="285" customWidth="1"/>
    <col min="13" max="13" width="9" style="285" customWidth="1"/>
    <col min="14" max="14" width="9.42578125" style="285" customWidth="1"/>
    <col min="15" max="250" width="8.85546875" style="285"/>
    <col min="251" max="251" width="31" style="285" customWidth="1"/>
    <col min="252" max="266" width="11.140625" style="285" customWidth="1"/>
    <col min="267" max="270" width="7" style="285" customWidth="1"/>
    <col min="271" max="506" width="8.85546875" style="285"/>
    <col min="507" max="507" width="31" style="285" customWidth="1"/>
    <col min="508" max="522" width="11.140625" style="285" customWidth="1"/>
    <col min="523" max="526" width="7" style="285" customWidth="1"/>
    <col min="527" max="762" width="8.85546875" style="285"/>
    <col min="763" max="763" width="31" style="285" customWidth="1"/>
    <col min="764" max="778" width="11.140625" style="285" customWidth="1"/>
    <col min="779" max="782" width="7" style="285" customWidth="1"/>
    <col min="783" max="1018" width="8.85546875" style="285"/>
    <col min="1019" max="1019" width="31" style="285" customWidth="1"/>
    <col min="1020" max="1034" width="11.140625" style="285" customWidth="1"/>
    <col min="1035" max="1038" width="7" style="285" customWidth="1"/>
    <col min="1039" max="1274" width="8.85546875" style="285"/>
    <col min="1275" max="1275" width="31" style="285" customWidth="1"/>
    <col min="1276" max="1290" width="11.140625" style="285" customWidth="1"/>
    <col min="1291" max="1294" width="7" style="285" customWidth="1"/>
    <col min="1295" max="1530" width="8.85546875" style="285"/>
    <col min="1531" max="1531" width="31" style="285" customWidth="1"/>
    <col min="1532" max="1546" width="11.140625" style="285" customWidth="1"/>
    <col min="1547" max="1550" width="7" style="285" customWidth="1"/>
    <col min="1551" max="1786" width="8.85546875" style="285"/>
    <col min="1787" max="1787" width="31" style="285" customWidth="1"/>
    <col min="1788" max="1802" width="11.140625" style="285" customWidth="1"/>
    <col min="1803" max="1806" width="7" style="285" customWidth="1"/>
    <col min="1807" max="2042" width="8.85546875" style="285"/>
    <col min="2043" max="2043" width="31" style="285" customWidth="1"/>
    <col min="2044" max="2058" width="11.140625" style="285" customWidth="1"/>
    <col min="2059" max="2062" width="7" style="285" customWidth="1"/>
    <col min="2063" max="2298" width="8.85546875" style="285"/>
    <col min="2299" max="2299" width="31" style="285" customWidth="1"/>
    <col min="2300" max="2314" width="11.140625" style="285" customWidth="1"/>
    <col min="2315" max="2318" width="7" style="285" customWidth="1"/>
    <col min="2319" max="2554" width="8.85546875" style="285"/>
    <col min="2555" max="2555" width="31" style="285" customWidth="1"/>
    <col min="2556" max="2570" width="11.140625" style="285" customWidth="1"/>
    <col min="2571" max="2574" width="7" style="285" customWidth="1"/>
    <col min="2575" max="2810" width="8.85546875" style="285"/>
    <col min="2811" max="2811" width="31" style="285" customWidth="1"/>
    <col min="2812" max="2826" width="11.140625" style="285" customWidth="1"/>
    <col min="2827" max="2830" width="7" style="285" customWidth="1"/>
    <col min="2831" max="3066" width="8.85546875" style="285"/>
    <col min="3067" max="3067" width="31" style="285" customWidth="1"/>
    <col min="3068" max="3082" width="11.140625" style="285" customWidth="1"/>
    <col min="3083" max="3086" width="7" style="285" customWidth="1"/>
    <col min="3087" max="3322" width="8.85546875" style="285"/>
    <col min="3323" max="3323" width="31" style="285" customWidth="1"/>
    <col min="3324" max="3338" width="11.140625" style="285" customWidth="1"/>
    <col min="3339" max="3342" width="7" style="285" customWidth="1"/>
    <col min="3343" max="3578" width="8.85546875" style="285"/>
    <col min="3579" max="3579" width="31" style="285" customWidth="1"/>
    <col min="3580" max="3594" width="11.140625" style="285" customWidth="1"/>
    <col min="3595" max="3598" width="7" style="285" customWidth="1"/>
    <col min="3599" max="3834" width="8.85546875" style="285"/>
    <col min="3835" max="3835" width="31" style="285" customWidth="1"/>
    <col min="3836" max="3850" width="11.140625" style="285" customWidth="1"/>
    <col min="3851" max="3854" width="7" style="285" customWidth="1"/>
    <col min="3855" max="4090" width="8.85546875" style="285"/>
    <col min="4091" max="4091" width="31" style="285" customWidth="1"/>
    <col min="4092" max="4106" width="11.140625" style="285" customWidth="1"/>
    <col min="4107" max="4110" width="7" style="285" customWidth="1"/>
    <col min="4111" max="4346" width="8.85546875" style="285"/>
    <col min="4347" max="4347" width="31" style="285" customWidth="1"/>
    <col min="4348" max="4362" width="11.140625" style="285" customWidth="1"/>
    <col min="4363" max="4366" width="7" style="285" customWidth="1"/>
    <col min="4367" max="4602" width="8.85546875" style="285"/>
    <col min="4603" max="4603" width="31" style="285" customWidth="1"/>
    <col min="4604" max="4618" width="11.140625" style="285" customWidth="1"/>
    <col min="4619" max="4622" width="7" style="285" customWidth="1"/>
    <col min="4623" max="4858" width="8.85546875" style="285"/>
    <col min="4859" max="4859" width="31" style="285" customWidth="1"/>
    <col min="4860" max="4874" width="11.140625" style="285" customWidth="1"/>
    <col min="4875" max="4878" width="7" style="285" customWidth="1"/>
    <col min="4879" max="5114" width="8.85546875" style="285"/>
    <col min="5115" max="5115" width="31" style="285" customWidth="1"/>
    <col min="5116" max="5130" width="11.140625" style="285" customWidth="1"/>
    <col min="5131" max="5134" width="7" style="285" customWidth="1"/>
    <col min="5135" max="5370" width="8.85546875" style="285"/>
    <col min="5371" max="5371" width="31" style="285" customWidth="1"/>
    <col min="5372" max="5386" width="11.140625" style="285" customWidth="1"/>
    <col min="5387" max="5390" width="7" style="285" customWidth="1"/>
    <col min="5391" max="5626" width="8.85546875" style="285"/>
    <col min="5627" max="5627" width="31" style="285" customWidth="1"/>
    <col min="5628" max="5642" width="11.140625" style="285" customWidth="1"/>
    <col min="5643" max="5646" width="7" style="285" customWidth="1"/>
    <col min="5647" max="5882" width="8.85546875" style="285"/>
    <col min="5883" max="5883" width="31" style="285" customWidth="1"/>
    <col min="5884" max="5898" width="11.140625" style="285" customWidth="1"/>
    <col min="5899" max="5902" width="7" style="285" customWidth="1"/>
    <col min="5903" max="6138" width="8.85546875" style="285"/>
    <col min="6139" max="6139" width="31" style="285" customWidth="1"/>
    <col min="6140" max="6154" width="11.140625" style="285" customWidth="1"/>
    <col min="6155" max="6158" width="7" style="285" customWidth="1"/>
    <col min="6159" max="6394" width="8.85546875" style="285"/>
    <col min="6395" max="6395" width="31" style="285" customWidth="1"/>
    <col min="6396" max="6410" width="11.140625" style="285" customWidth="1"/>
    <col min="6411" max="6414" width="7" style="285" customWidth="1"/>
    <col min="6415" max="6650" width="8.85546875" style="285"/>
    <col min="6651" max="6651" width="31" style="285" customWidth="1"/>
    <col min="6652" max="6666" width="11.140625" style="285" customWidth="1"/>
    <col min="6667" max="6670" width="7" style="285" customWidth="1"/>
    <col min="6671" max="6906" width="8.85546875" style="285"/>
    <col min="6907" max="6907" width="31" style="285" customWidth="1"/>
    <col min="6908" max="6922" width="11.140625" style="285" customWidth="1"/>
    <col min="6923" max="6926" width="7" style="285" customWidth="1"/>
    <col min="6927" max="7162" width="8.85546875" style="285"/>
    <col min="7163" max="7163" width="31" style="285" customWidth="1"/>
    <col min="7164" max="7178" width="11.140625" style="285" customWidth="1"/>
    <col min="7179" max="7182" width="7" style="285" customWidth="1"/>
    <col min="7183" max="7418" width="8.85546875" style="285"/>
    <col min="7419" max="7419" width="31" style="285" customWidth="1"/>
    <col min="7420" max="7434" width="11.140625" style="285" customWidth="1"/>
    <col min="7435" max="7438" width="7" style="285" customWidth="1"/>
    <col min="7439" max="7674" width="8.85546875" style="285"/>
    <col min="7675" max="7675" width="31" style="285" customWidth="1"/>
    <col min="7676" max="7690" width="11.140625" style="285" customWidth="1"/>
    <col min="7691" max="7694" width="7" style="285" customWidth="1"/>
    <col min="7695" max="7930" width="8.85546875" style="285"/>
    <col min="7931" max="7931" width="31" style="285" customWidth="1"/>
    <col min="7932" max="7946" width="11.140625" style="285" customWidth="1"/>
    <col min="7947" max="7950" width="7" style="285" customWidth="1"/>
    <col min="7951" max="8186" width="8.85546875" style="285"/>
    <col min="8187" max="8187" width="31" style="285" customWidth="1"/>
    <col min="8188" max="8202" width="11.140625" style="285" customWidth="1"/>
    <col min="8203" max="8206" width="7" style="285" customWidth="1"/>
    <col min="8207" max="8442" width="8.85546875" style="285"/>
    <col min="8443" max="8443" width="31" style="285" customWidth="1"/>
    <col min="8444" max="8458" width="11.140625" style="285" customWidth="1"/>
    <col min="8459" max="8462" width="7" style="285" customWidth="1"/>
    <col min="8463" max="8698" width="8.85546875" style="285"/>
    <col min="8699" max="8699" width="31" style="285" customWidth="1"/>
    <col min="8700" max="8714" width="11.140625" style="285" customWidth="1"/>
    <col min="8715" max="8718" width="7" style="285" customWidth="1"/>
    <col min="8719" max="8954" width="8.85546875" style="285"/>
    <col min="8955" max="8955" width="31" style="285" customWidth="1"/>
    <col min="8956" max="8970" width="11.140625" style="285" customWidth="1"/>
    <col min="8971" max="8974" width="7" style="285" customWidth="1"/>
    <col min="8975" max="9210" width="8.85546875" style="285"/>
    <col min="9211" max="9211" width="31" style="285" customWidth="1"/>
    <col min="9212" max="9226" width="11.140625" style="285" customWidth="1"/>
    <col min="9227" max="9230" width="7" style="285" customWidth="1"/>
    <col min="9231" max="9466" width="8.85546875" style="285"/>
    <col min="9467" max="9467" width="31" style="285" customWidth="1"/>
    <col min="9468" max="9482" width="11.140625" style="285" customWidth="1"/>
    <col min="9483" max="9486" width="7" style="285" customWidth="1"/>
    <col min="9487" max="9722" width="8.85546875" style="285"/>
    <col min="9723" max="9723" width="31" style="285" customWidth="1"/>
    <col min="9724" max="9738" width="11.140625" style="285" customWidth="1"/>
    <col min="9739" max="9742" width="7" style="285" customWidth="1"/>
    <col min="9743" max="9978" width="8.85546875" style="285"/>
    <col min="9979" max="9979" width="31" style="285" customWidth="1"/>
    <col min="9980" max="9994" width="11.140625" style="285" customWidth="1"/>
    <col min="9995" max="9998" width="7" style="285" customWidth="1"/>
    <col min="9999" max="10234" width="8.85546875" style="285"/>
    <col min="10235" max="10235" width="31" style="285" customWidth="1"/>
    <col min="10236" max="10250" width="11.140625" style="285" customWidth="1"/>
    <col min="10251" max="10254" width="7" style="285" customWidth="1"/>
    <col min="10255" max="10490" width="8.85546875" style="285"/>
    <col min="10491" max="10491" width="31" style="285" customWidth="1"/>
    <col min="10492" max="10506" width="11.140625" style="285" customWidth="1"/>
    <col min="10507" max="10510" width="7" style="285" customWidth="1"/>
    <col min="10511" max="10746" width="8.85546875" style="285"/>
    <col min="10747" max="10747" width="31" style="285" customWidth="1"/>
    <col min="10748" max="10762" width="11.140625" style="285" customWidth="1"/>
    <col min="10763" max="10766" width="7" style="285" customWidth="1"/>
    <col min="10767" max="11002" width="8.85546875" style="285"/>
    <col min="11003" max="11003" width="31" style="285" customWidth="1"/>
    <col min="11004" max="11018" width="11.140625" style="285" customWidth="1"/>
    <col min="11019" max="11022" width="7" style="285" customWidth="1"/>
    <col min="11023" max="11258" width="8.85546875" style="285"/>
    <col min="11259" max="11259" width="31" style="285" customWidth="1"/>
    <col min="11260" max="11274" width="11.140625" style="285" customWidth="1"/>
    <col min="11275" max="11278" width="7" style="285" customWidth="1"/>
    <col min="11279" max="11514" width="8.85546875" style="285"/>
    <col min="11515" max="11515" width="31" style="285" customWidth="1"/>
    <col min="11516" max="11530" width="11.140625" style="285" customWidth="1"/>
    <col min="11531" max="11534" width="7" style="285" customWidth="1"/>
    <col min="11535" max="11770" width="8.85546875" style="285"/>
    <col min="11771" max="11771" width="31" style="285" customWidth="1"/>
    <col min="11772" max="11786" width="11.140625" style="285" customWidth="1"/>
    <col min="11787" max="11790" width="7" style="285" customWidth="1"/>
    <col min="11791" max="12026" width="8.85546875" style="285"/>
    <col min="12027" max="12027" width="31" style="285" customWidth="1"/>
    <col min="12028" max="12042" width="11.140625" style="285" customWidth="1"/>
    <col min="12043" max="12046" width="7" style="285" customWidth="1"/>
    <col min="12047" max="12282" width="8.85546875" style="285"/>
    <col min="12283" max="12283" width="31" style="285" customWidth="1"/>
    <col min="12284" max="12298" width="11.140625" style="285" customWidth="1"/>
    <col min="12299" max="12302" width="7" style="285" customWidth="1"/>
    <col min="12303" max="12538" width="8.85546875" style="285"/>
    <col min="12539" max="12539" width="31" style="285" customWidth="1"/>
    <col min="12540" max="12554" width="11.140625" style="285" customWidth="1"/>
    <col min="12555" max="12558" width="7" style="285" customWidth="1"/>
    <col min="12559" max="12794" width="8.85546875" style="285"/>
    <col min="12795" max="12795" width="31" style="285" customWidth="1"/>
    <col min="12796" max="12810" width="11.140625" style="285" customWidth="1"/>
    <col min="12811" max="12814" width="7" style="285" customWidth="1"/>
    <col min="12815" max="13050" width="8.85546875" style="285"/>
    <col min="13051" max="13051" width="31" style="285" customWidth="1"/>
    <col min="13052" max="13066" width="11.140625" style="285" customWidth="1"/>
    <col min="13067" max="13070" width="7" style="285" customWidth="1"/>
    <col min="13071" max="13306" width="8.85546875" style="285"/>
    <col min="13307" max="13307" width="31" style="285" customWidth="1"/>
    <col min="13308" max="13322" width="11.140625" style="285" customWidth="1"/>
    <col min="13323" max="13326" width="7" style="285" customWidth="1"/>
    <col min="13327" max="13562" width="8.85546875" style="285"/>
    <col min="13563" max="13563" width="31" style="285" customWidth="1"/>
    <col min="13564" max="13578" width="11.140625" style="285" customWidth="1"/>
    <col min="13579" max="13582" width="7" style="285" customWidth="1"/>
    <col min="13583" max="13818" width="8.85546875" style="285"/>
    <col min="13819" max="13819" width="31" style="285" customWidth="1"/>
    <col min="13820" max="13834" width="11.140625" style="285" customWidth="1"/>
    <col min="13835" max="13838" width="7" style="285" customWidth="1"/>
    <col min="13839" max="14074" width="8.85546875" style="285"/>
    <col min="14075" max="14075" width="31" style="285" customWidth="1"/>
    <col min="14076" max="14090" width="11.140625" style="285" customWidth="1"/>
    <col min="14091" max="14094" width="7" style="285" customWidth="1"/>
    <col min="14095" max="14330" width="8.85546875" style="285"/>
    <col min="14331" max="14331" width="31" style="285" customWidth="1"/>
    <col min="14332" max="14346" width="11.140625" style="285" customWidth="1"/>
    <col min="14347" max="14350" width="7" style="285" customWidth="1"/>
    <col min="14351" max="14586" width="8.85546875" style="285"/>
    <col min="14587" max="14587" width="31" style="285" customWidth="1"/>
    <col min="14588" max="14602" width="11.140625" style="285" customWidth="1"/>
    <col min="14603" max="14606" width="7" style="285" customWidth="1"/>
    <col min="14607" max="14842" width="8.85546875" style="285"/>
    <col min="14843" max="14843" width="31" style="285" customWidth="1"/>
    <col min="14844" max="14858" width="11.140625" style="285" customWidth="1"/>
    <col min="14859" max="14862" width="7" style="285" customWidth="1"/>
    <col min="14863" max="15098" width="8.85546875" style="285"/>
    <col min="15099" max="15099" width="31" style="285" customWidth="1"/>
    <col min="15100" max="15114" width="11.140625" style="285" customWidth="1"/>
    <col min="15115" max="15118" width="7" style="285" customWidth="1"/>
    <col min="15119" max="15354" width="8.85546875" style="285"/>
    <col min="15355" max="15355" width="31" style="285" customWidth="1"/>
    <col min="15356" max="15370" width="11.140625" style="285" customWidth="1"/>
    <col min="15371" max="15374" width="7" style="285" customWidth="1"/>
    <col min="15375" max="15610" width="8.85546875" style="285"/>
    <col min="15611" max="15611" width="31" style="285" customWidth="1"/>
    <col min="15612" max="15626" width="11.140625" style="285" customWidth="1"/>
    <col min="15627" max="15630" width="7" style="285" customWidth="1"/>
    <col min="15631" max="15866" width="8.85546875" style="285"/>
    <col min="15867" max="15867" width="31" style="285" customWidth="1"/>
    <col min="15868" max="15882" width="11.140625" style="285" customWidth="1"/>
    <col min="15883" max="15886" width="7" style="285" customWidth="1"/>
    <col min="15887" max="16122" width="8.85546875" style="285"/>
    <col min="16123" max="16123" width="31" style="285" customWidth="1"/>
    <col min="16124" max="16138" width="11.140625" style="285" customWidth="1"/>
    <col min="16139" max="16142" width="7" style="285" customWidth="1"/>
    <col min="16143" max="16384" width="8.85546875" style="285"/>
  </cols>
  <sheetData>
    <row r="1" spans="1:14" ht="28.5" customHeight="1" thickBot="1">
      <c r="A1" s="4389" t="s">
        <v>0</v>
      </c>
      <c r="B1" s="4390"/>
      <c r="C1" s="4390"/>
      <c r="D1" s="4390"/>
      <c r="E1" s="4390"/>
      <c r="F1" s="4390"/>
      <c r="G1" s="4390"/>
      <c r="H1" s="4390"/>
      <c r="I1" s="4390"/>
      <c r="J1" s="4390"/>
      <c r="K1" s="4390"/>
      <c r="L1" s="4390"/>
      <c r="M1" s="4390"/>
      <c r="N1" s="4391"/>
    </row>
    <row r="2" spans="1:14" ht="26.85" customHeight="1">
      <c r="A2" s="4392" t="s">
        <v>1263</v>
      </c>
      <c r="B2" s="4393"/>
      <c r="C2" s="4393"/>
      <c r="D2" s="4393"/>
      <c r="E2" s="4393"/>
      <c r="F2" s="4393"/>
      <c r="G2" s="4393"/>
      <c r="H2" s="4393"/>
      <c r="I2" s="4393"/>
      <c r="J2" s="4393"/>
      <c r="K2" s="4393"/>
      <c r="L2" s="4393"/>
      <c r="M2" s="4393"/>
      <c r="N2" s="4394"/>
    </row>
    <row r="3" spans="1:14" ht="19.350000000000001" customHeight="1">
      <c r="A3" s="4395" t="s">
        <v>1264</v>
      </c>
      <c r="B3" s="4396"/>
      <c r="C3" s="4396"/>
      <c r="D3" s="4396"/>
      <c r="E3" s="4396"/>
      <c r="F3" s="4396"/>
      <c r="G3" s="4396"/>
      <c r="H3" s="4396"/>
      <c r="I3" s="4396"/>
      <c r="J3" s="4396"/>
      <c r="K3" s="4396"/>
      <c r="L3" s="4396"/>
      <c r="M3" s="4396"/>
      <c r="N3" s="4397"/>
    </row>
    <row r="4" spans="1:14" ht="25.35" customHeight="1">
      <c r="A4" s="354" t="s">
        <v>1265</v>
      </c>
      <c r="B4" s="397"/>
      <c r="C4" s="355"/>
      <c r="D4" s="355"/>
      <c r="E4" s="355"/>
      <c r="F4" s="355"/>
      <c r="G4" s="355"/>
      <c r="H4" s="355"/>
      <c r="I4" s="355"/>
      <c r="J4" s="355"/>
      <c r="K4" s="355"/>
      <c r="L4" s="355"/>
      <c r="M4" s="355"/>
      <c r="N4" s="1097"/>
    </row>
    <row r="5" spans="1:14" s="356" customFormat="1" ht="12" customHeight="1">
      <c r="A5" s="392"/>
      <c r="B5" s="4398" t="s">
        <v>1266</v>
      </c>
      <c r="C5" s="4399"/>
      <c r="D5" s="4399"/>
      <c r="E5" s="4400"/>
      <c r="F5" s="4401" t="s">
        <v>1267</v>
      </c>
      <c r="G5" s="4402"/>
      <c r="H5" s="4402"/>
      <c r="I5" s="4403"/>
      <c r="J5" s="4404" t="s">
        <v>1268</v>
      </c>
      <c r="K5" s="4405"/>
      <c r="L5" s="4405"/>
      <c r="M5" s="4406"/>
      <c r="N5" s="2348" t="s">
        <v>347</v>
      </c>
    </row>
    <row r="6" spans="1:14" s="358" customFormat="1" ht="48.75" thickBot="1">
      <c r="A6" s="357"/>
      <c r="B6" s="2349" t="s">
        <v>1269</v>
      </c>
      <c r="C6" s="2350" t="s">
        <v>212</v>
      </c>
      <c r="D6" s="2350" t="s">
        <v>819</v>
      </c>
      <c r="E6" s="2351" t="s">
        <v>1270</v>
      </c>
      <c r="F6" s="2352" t="s">
        <v>1269</v>
      </c>
      <c r="G6" s="2353" t="s">
        <v>212</v>
      </c>
      <c r="H6" s="2354" t="s">
        <v>819</v>
      </c>
      <c r="I6" s="2355" t="s">
        <v>1270</v>
      </c>
      <c r="J6" s="2356" t="s">
        <v>1269</v>
      </c>
      <c r="K6" s="2357" t="s">
        <v>212</v>
      </c>
      <c r="L6" s="2357" t="s">
        <v>819</v>
      </c>
      <c r="M6" s="2358" t="s">
        <v>1271</v>
      </c>
      <c r="N6" s="2359" t="s">
        <v>1272</v>
      </c>
    </row>
    <row r="7" spans="1:14" s="359" customFormat="1" ht="12.75" thickBot="1">
      <c r="A7" s="1345" t="s">
        <v>1273</v>
      </c>
      <c r="B7" s="1346"/>
      <c r="C7" s="1347"/>
      <c r="D7" s="1347"/>
      <c r="E7" s="1347"/>
      <c r="F7" s="1346"/>
      <c r="G7" s="1347"/>
      <c r="H7" s="1347"/>
      <c r="I7" s="1347"/>
      <c r="J7" s="1347"/>
      <c r="K7" s="1347"/>
      <c r="L7" s="1347"/>
      <c r="M7" s="1347"/>
      <c r="N7" s="1348"/>
    </row>
    <row r="8" spans="1:14" s="359" customFormat="1" ht="12">
      <c r="A8" s="360" t="s">
        <v>1274</v>
      </c>
      <c r="B8" s="711">
        <v>0</v>
      </c>
      <c r="C8" s="712">
        <v>0</v>
      </c>
      <c r="D8" s="712">
        <f>'Universities + Vocational S'!R13</f>
        <v>1</v>
      </c>
      <c r="E8" s="713">
        <v>0</v>
      </c>
      <c r="F8" s="711">
        <v>0</v>
      </c>
      <c r="G8" s="712">
        <v>0</v>
      </c>
      <c r="H8" s="712">
        <f>'Universities + Vocational S'!R27</f>
        <v>3</v>
      </c>
      <c r="I8" s="713">
        <v>0</v>
      </c>
      <c r="J8" s="711">
        <v>0</v>
      </c>
      <c r="K8" s="712">
        <v>0</v>
      </c>
      <c r="L8" s="712">
        <f>'Universities + Vocational S'!R20</f>
        <v>67</v>
      </c>
      <c r="M8" s="713">
        <v>0</v>
      </c>
      <c r="N8" s="707">
        <f>SUM(J8:M8)</f>
        <v>67</v>
      </c>
    </row>
    <row r="9" spans="1:14" s="359" customFormat="1" ht="12">
      <c r="A9" s="360" t="s">
        <v>414</v>
      </c>
      <c r="B9" s="711">
        <f>'General AUC always'!C41</f>
        <v>6</v>
      </c>
      <c r="C9" s="712">
        <f>'General AUC always'!D41</f>
        <v>4</v>
      </c>
      <c r="D9" s="712">
        <f>'Universities + Vocational S'!N12</f>
        <v>0</v>
      </c>
      <c r="E9" s="713">
        <f>'Universities + Vocational S'!O12</f>
        <v>0</v>
      </c>
      <c r="F9" s="711">
        <f>'Staff AUC'!C40</f>
        <v>81</v>
      </c>
      <c r="G9" s="712">
        <f>'Staff AUC'!D40</f>
        <v>102</v>
      </c>
      <c r="H9" s="712">
        <v>0</v>
      </c>
      <c r="I9" s="713">
        <v>0</v>
      </c>
      <c r="J9" s="711">
        <f>'Enrolments + Baptisms AUC'!T40+'Enrolments + Baptisms AUC'!U40</f>
        <v>1634</v>
      </c>
      <c r="K9" s="712">
        <f>'Enrolments + Baptisms AUC'!V40+'Enrolments + Baptisms AUC'!W40</f>
        <v>1379</v>
      </c>
      <c r="L9" s="712">
        <v>0</v>
      </c>
      <c r="M9" s="713">
        <v>0</v>
      </c>
      <c r="N9" s="707">
        <f t="shared" ref="N9:N17" si="0">SUM(J9:M9)</f>
        <v>3013</v>
      </c>
    </row>
    <row r="10" spans="1:14" s="359" customFormat="1" ht="12">
      <c r="A10" s="360" t="s">
        <v>379</v>
      </c>
      <c r="B10" s="711">
        <f>'General AUC always'!C20</f>
        <v>9</v>
      </c>
      <c r="C10" s="712">
        <f>'General AUC always'!D20</f>
        <v>7</v>
      </c>
      <c r="D10" s="712">
        <f>'Universities + Vocational S'!N12</f>
        <v>0</v>
      </c>
      <c r="E10" s="713">
        <f>'Universities + Vocational S'!O12</f>
        <v>0</v>
      </c>
      <c r="F10" s="711">
        <f>'Staff AUC'!C19</f>
        <v>130</v>
      </c>
      <c r="G10" s="712">
        <f>'Staff AUC'!D19</f>
        <v>175</v>
      </c>
      <c r="H10" s="712">
        <v>0</v>
      </c>
      <c r="I10" s="713">
        <v>0</v>
      </c>
      <c r="J10" s="711">
        <f>'Enrolments + Baptisms AUC'!T19+'Enrolments + Baptisms AUC'!U19</f>
        <v>2127</v>
      </c>
      <c r="K10" s="712">
        <f>'Enrolments + Baptisms AUC'!W19+'Enrolments + Baptisms AUC'!V19</f>
        <v>1958</v>
      </c>
      <c r="L10" s="712">
        <v>0</v>
      </c>
      <c r="M10" s="713">
        <v>0</v>
      </c>
      <c r="N10" s="707">
        <f t="shared" si="0"/>
        <v>4085</v>
      </c>
    </row>
    <row r="11" spans="1:14" s="359" customFormat="1" ht="12">
      <c r="A11" s="360" t="s">
        <v>1275</v>
      </c>
      <c r="B11" s="711">
        <f>'General AUC always'!C26</f>
        <v>3</v>
      </c>
      <c r="C11" s="712">
        <f>'General AUC always'!D26</f>
        <v>1</v>
      </c>
      <c r="D11" s="712">
        <f>'Universities + Vocational S'!N12</f>
        <v>0</v>
      </c>
      <c r="E11" s="713">
        <f>'Universities + Vocational S'!O12</f>
        <v>0</v>
      </c>
      <c r="F11" s="711">
        <f>'Staff AUC'!C25</f>
        <v>29</v>
      </c>
      <c r="G11" s="712">
        <f>'Staff AUC'!D25</f>
        <v>10</v>
      </c>
      <c r="H11" s="712">
        <v>0</v>
      </c>
      <c r="I11" s="713">
        <v>0</v>
      </c>
      <c r="J11" s="711">
        <f>'Enrolments + Baptisms AUC'!T25+'Enrolments + Baptisms AUC'!U25</f>
        <v>273</v>
      </c>
      <c r="K11" s="712">
        <f>'Enrolments + Baptisms AUC'!W25+'Enrolments + Baptisms AUC'!V25</f>
        <v>117</v>
      </c>
      <c r="L11" s="712">
        <v>0</v>
      </c>
      <c r="M11" s="713">
        <v>0</v>
      </c>
      <c r="N11" s="707">
        <f t="shared" si="0"/>
        <v>390</v>
      </c>
    </row>
    <row r="12" spans="1:14" s="359" customFormat="1" ht="12">
      <c r="A12" s="360" t="s">
        <v>473</v>
      </c>
      <c r="B12" s="711">
        <f>'General AUC always'!C80</f>
        <v>2</v>
      </c>
      <c r="C12" s="712">
        <f>'General AUC always'!D80</f>
        <v>2</v>
      </c>
      <c r="D12" s="712">
        <f>'Universities + Vocational S'!N12</f>
        <v>0</v>
      </c>
      <c r="E12" s="713">
        <f>'Universities + Vocational S'!O12</f>
        <v>0</v>
      </c>
      <c r="F12" s="711">
        <f>'Staff AUC'!C79</f>
        <v>51</v>
      </c>
      <c r="G12" s="712">
        <f>'Staff AUC'!D79</f>
        <v>73</v>
      </c>
      <c r="H12" s="712">
        <v>0</v>
      </c>
      <c r="I12" s="713">
        <v>0</v>
      </c>
      <c r="J12" s="711">
        <f>'Enrolments + Baptisms AUC'!T79+'Enrolments + Baptisms AUC'!U79</f>
        <v>895</v>
      </c>
      <c r="K12" s="712">
        <f>'Enrolments + Baptisms AUC'!W79+'Enrolments + Baptisms AUC'!V79</f>
        <v>583</v>
      </c>
      <c r="L12" s="712">
        <v>0</v>
      </c>
      <c r="M12" s="713">
        <v>0</v>
      </c>
      <c r="N12" s="707">
        <f t="shared" si="0"/>
        <v>1478</v>
      </c>
    </row>
    <row r="13" spans="1:14" s="359" customFormat="1" ht="12">
      <c r="A13" s="360" t="s">
        <v>407</v>
      </c>
      <c r="B13" s="711">
        <f>'General AUC always'!C32</f>
        <v>3</v>
      </c>
      <c r="C13" s="712">
        <f>'General AUC always'!D32</f>
        <v>1</v>
      </c>
      <c r="D13" s="712">
        <f>'Universities + Vocational S'!N12</f>
        <v>0</v>
      </c>
      <c r="E13" s="713">
        <f>'Universities + Vocational S'!O12</f>
        <v>0</v>
      </c>
      <c r="F13" s="711">
        <f>'Staff AUC'!C31</f>
        <v>34</v>
      </c>
      <c r="G13" s="712">
        <f>'Staff AUC'!D31</f>
        <v>13</v>
      </c>
      <c r="H13" s="712">
        <v>0</v>
      </c>
      <c r="I13" s="713">
        <v>0</v>
      </c>
      <c r="J13" s="711">
        <f>'Enrolments + Baptisms AUC'!T31+'Enrolments + Baptisms AUC'!U31</f>
        <v>461</v>
      </c>
      <c r="K13" s="712">
        <f>'Enrolments + Baptisms AUC'!W31+'Enrolments + Baptisms AUC'!V31</f>
        <v>90</v>
      </c>
      <c r="L13" s="712">
        <v>0</v>
      </c>
      <c r="M13" s="713">
        <v>0</v>
      </c>
      <c r="N13" s="707">
        <f t="shared" si="0"/>
        <v>551</v>
      </c>
    </row>
    <row r="14" spans="1:14" s="359" customFormat="1" ht="12">
      <c r="A14" s="360" t="s">
        <v>438</v>
      </c>
      <c r="B14" s="711">
        <f>'General AUC always'!C59</f>
        <v>7</v>
      </c>
      <c r="C14" s="712">
        <f>'General AUC always'!D59</f>
        <v>5</v>
      </c>
      <c r="D14" s="712">
        <f>'Universities + Vocational S'!N12</f>
        <v>0</v>
      </c>
      <c r="E14" s="713">
        <f>'Universities + Vocational S'!O12</f>
        <v>0</v>
      </c>
      <c r="F14" s="711">
        <f>'Staff AUC'!C58</f>
        <v>74</v>
      </c>
      <c r="G14" s="712">
        <f>'Staff AUC'!D58</f>
        <v>100</v>
      </c>
      <c r="H14" s="712">
        <v>0</v>
      </c>
      <c r="I14" s="713">
        <v>0</v>
      </c>
      <c r="J14" s="711">
        <f>'Enrolments + Baptisms AUC'!T58+'Enrolments + Baptisms AUC'!U58</f>
        <v>1250</v>
      </c>
      <c r="K14" s="712">
        <f>'Enrolments + Baptisms AUC'!W58+'Enrolments + Baptisms AUC'!V58</f>
        <v>1107</v>
      </c>
      <c r="L14" s="712">
        <v>0</v>
      </c>
      <c r="M14" s="713">
        <v>0</v>
      </c>
      <c r="N14" s="707">
        <f t="shared" si="0"/>
        <v>2357</v>
      </c>
    </row>
    <row r="15" spans="1:14" s="359" customFormat="1" ht="12">
      <c r="A15" s="360" t="s">
        <v>453</v>
      </c>
      <c r="B15" s="711">
        <f>'General AUC always'!C64</f>
        <v>2</v>
      </c>
      <c r="C15" s="712">
        <f>'General AUC always'!D64</f>
        <v>2</v>
      </c>
      <c r="D15" s="712">
        <f>'Universities + Vocational S'!N12</f>
        <v>0</v>
      </c>
      <c r="E15" s="713">
        <f>'Universities + Vocational S'!O12</f>
        <v>0</v>
      </c>
      <c r="F15" s="711">
        <f>'Staff AUC'!C63</f>
        <v>13</v>
      </c>
      <c r="G15" s="712">
        <f>'Staff AUC'!D63</f>
        <v>13</v>
      </c>
      <c r="H15" s="712">
        <v>0</v>
      </c>
      <c r="I15" s="713">
        <v>0</v>
      </c>
      <c r="J15" s="711">
        <f>'Enrolments + Baptisms AUC'!T63+'Enrolments + Baptisms AUC'!U63</f>
        <v>167</v>
      </c>
      <c r="K15" s="712">
        <f>'Enrolments + Baptisms AUC'!W63+'Enrolments + Baptisms AUC'!V63</f>
        <v>124</v>
      </c>
      <c r="L15" s="712">
        <v>0</v>
      </c>
      <c r="M15" s="713">
        <v>0</v>
      </c>
      <c r="N15" s="707">
        <f t="shared" si="0"/>
        <v>291</v>
      </c>
    </row>
    <row r="16" spans="1:14" s="359" customFormat="1" ht="12">
      <c r="A16" s="360" t="s">
        <v>458</v>
      </c>
      <c r="B16" s="711">
        <f>'General AUC always'!C74</f>
        <v>6</v>
      </c>
      <c r="C16" s="712">
        <f>'General AUC always'!D74</f>
        <v>6</v>
      </c>
      <c r="D16" s="712">
        <f>'Universities + Vocational S'!N12</f>
        <v>0</v>
      </c>
      <c r="E16" s="713">
        <f>'Universities + Vocational S'!O12</f>
        <v>0</v>
      </c>
      <c r="F16" s="711">
        <f>'Staff AUC'!C73</f>
        <v>101</v>
      </c>
      <c r="G16" s="712">
        <f>'Staff AUC'!D73</f>
        <v>127</v>
      </c>
      <c r="H16" s="712">
        <v>0</v>
      </c>
      <c r="I16" s="713">
        <v>0</v>
      </c>
      <c r="J16" s="711">
        <f>'Enrolments + Baptisms AUC'!T73+'Enrolments + Baptisms AUC'!U73</f>
        <v>1554</v>
      </c>
      <c r="K16" s="712">
        <f>'Enrolments + Baptisms AUC'!W73+'Enrolments + Baptisms AUC'!V73</f>
        <v>1370</v>
      </c>
      <c r="L16" s="712">
        <v>0</v>
      </c>
      <c r="M16" s="713">
        <v>0</v>
      </c>
      <c r="N16" s="707">
        <f t="shared" si="0"/>
        <v>2924</v>
      </c>
    </row>
    <row r="17" spans="1:14" s="359" customFormat="1" ht="12.75" thickBot="1">
      <c r="A17" s="360" t="s">
        <v>1276</v>
      </c>
      <c r="B17" s="711">
        <f>'General AUC always'!C49</f>
        <v>4</v>
      </c>
      <c r="C17" s="712">
        <f>'General AUC always'!D49</f>
        <v>2</v>
      </c>
      <c r="D17" s="712">
        <f>'Universities + Vocational S'!N12</f>
        <v>0</v>
      </c>
      <c r="E17" s="713">
        <f>'Universities + Vocational S'!O12</f>
        <v>0</v>
      </c>
      <c r="F17" s="711">
        <f>'Staff AUC'!C48</f>
        <v>20</v>
      </c>
      <c r="G17" s="712">
        <f>'Staff AUC'!D48</f>
        <v>27</v>
      </c>
      <c r="H17" s="712">
        <v>0</v>
      </c>
      <c r="I17" s="713">
        <v>0</v>
      </c>
      <c r="J17" s="711">
        <f>'Enrolments + Baptisms AUC'!T48+'Enrolments + Baptisms AUC'!U48</f>
        <v>335</v>
      </c>
      <c r="K17" s="712">
        <f>'Enrolments + Baptisms AUC'!W48+'Enrolments + Baptisms AUC'!V48</f>
        <v>299</v>
      </c>
      <c r="L17" s="712">
        <v>0</v>
      </c>
      <c r="M17" s="713">
        <v>0</v>
      </c>
      <c r="N17" s="707">
        <f t="shared" si="0"/>
        <v>634</v>
      </c>
    </row>
    <row r="18" spans="1:14" s="201" customFormat="1" ht="12.75" thickBot="1">
      <c r="A18" s="1349" t="s">
        <v>1277</v>
      </c>
      <c r="B18" s="1350">
        <f t="shared" ref="B18:N18" si="1">SUM(B8:B17)</f>
        <v>42</v>
      </c>
      <c r="C18" s="1351">
        <f t="shared" si="1"/>
        <v>30</v>
      </c>
      <c r="D18" s="1351">
        <f t="shared" si="1"/>
        <v>1</v>
      </c>
      <c r="E18" s="1352">
        <f t="shared" si="1"/>
        <v>0</v>
      </c>
      <c r="F18" s="1351">
        <f>SUM(F8:F17)</f>
        <v>533</v>
      </c>
      <c r="G18" s="1351">
        <f>SUM(G8:G17)</f>
        <v>640</v>
      </c>
      <c r="H18" s="1351">
        <f>SUM(H8:H17)</f>
        <v>3</v>
      </c>
      <c r="I18" s="1352">
        <f>SUM(I8:I17)</f>
        <v>0</v>
      </c>
      <c r="J18" s="1350">
        <f t="shared" si="1"/>
        <v>8696</v>
      </c>
      <c r="K18" s="1351">
        <f t="shared" si="1"/>
        <v>7027</v>
      </c>
      <c r="L18" s="1351">
        <f t="shared" si="1"/>
        <v>67</v>
      </c>
      <c r="M18" s="1352">
        <f t="shared" si="1"/>
        <v>0</v>
      </c>
      <c r="N18" s="1353">
        <f t="shared" si="1"/>
        <v>15790</v>
      </c>
    </row>
    <row r="19" spans="1:14" s="359" customFormat="1" ht="12.75" thickBot="1">
      <c r="A19" s="493"/>
      <c r="B19" s="708"/>
      <c r="C19" s="708"/>
      <c r="D19" s="708"/>
      <c r="E19" s="708"/>
      <c r="F19" s="709"/>
      <c r="G19" s="709"/>
      <c r="H19" s="709"/>
      <c r="I19" s="709"/>
      <c r="J19" s="709"/>
      <c r="K19" s="709"/>
      <c r="L19" s="709"/>
      <c r="M19" s="709"/>
      <c r="N19" s="1098"/>
    </row>
    <row r="20" spans="1:14" s="359" customFormat="1" ht="12.75" thickBot="1">
      <c r="A20" s="1345" t="s">
        <v>1278</v>
      </c>
      <c r="B20" s="710"/>
      <c r="C20" s="710"/>
      <c r="D20" s="710"/>
      <c r="E20" s="710"/>
      <c r="F20" s="710"/>
      <c r="G20" s="710"/>
      <c r="H20" s="710"/>
      <c r="I20" s="710"/>
      <c r="J20" s="710"/>
      <c r="K20" s="710"/>
      <c r="L20" s="710"/>
      <c r="M20" s="710"/>
      <c r="N20" s="1099"/>
    </row>
    <row r="21" spans="1:14" s="359" customFormat="1" ht="12">
      <c r="A21" s="360" t="s">
        <v>1279</v>
      </c>
      <c r="B21" s="711">
        <f>'General NZPUC'!D11</f>
        <v>1</v>
      </c>
      <c r="C21" s="712">
        <f>'General NZPUC'!E11</f>
        <v>1</v>
      </c>
      <c r="D21" s="712">
        <v>0</v>
      </c>
      <c r="E21" s="713">
        <f>'Universities + Vocational S'!O10</f>
        <v>0</v>
      </c>
      <c r="F21" s="711">
        <f>'Staff NZPUC'!B11</f>
        <v>2</v>
      </c>
      <c r="G21" s="712">
        <f>'Staff NZPUC'!C11</f>
        <v>18</v>
      </c>
      <c r="H21" s="712">
        <v>0</v>
      </c>
      <c r="I21" s="713">
        <v>0</v>
      </c>
      <c r="J21" s="711">
        <f>'Enrollments + Baptisms NZPUC'!R11+'Enrollments + Baptisms NZPUC'!S11</f>
        <v>44</v>
      </c>
      <c r="K21" s="712">
        <f>'Enrollments + Baptisms NZPUC'!T10+'Enrollments + Baptisms NZPUC'!U10</f>
        <v>141</v>
      </c>
      <c r="L21" s="712">
        <v>0</v>
      </c>
      <c r="M21" s="713">
        <v>0</v>
      </c>
      <c r="N21" s="707">
        <f t="shared" ref="N21:N27" si="2">SUM(J21:M21)</f>
        <v>185</v>
      </c>
    </row>
    <row r="22" spans="1:14" s="359" customFormat="1" ht="12">
      <c r="A22" s="360" t="s">
        <v>1280</v>
      </c>
      <c r="B22" s="711">
        <f>'General NZPUC'!D37</f>
        <v>2</v>
      </c>
      <c r="C22" s="712">
        <f>'General NZPUC'!E37</f>
        <v>1</v>
      </c>
      <c r="D22" s="712">
        <f>'Universities + Vocational S'!N12</f>
        <v>0</v>
      </c>
      <c r="E22" s="713">
        <f>'Universities + Vocational S'!O12</f>
        <v>0</v>
      </c>
      <c r="F22" s="711">
        <f>'Staff NZPUC'!B37</f>
        <v>12</v>
      </c>
      <c r="G22" s="712">
        <f>'Staff NZPUC'!C37</f>
        <v>2</v>
      </c>
      <c r="H22" s="712">
        <f>'[1]NZ - Cook Isl'!D10</f>
        <v>0</v>
      </c>
      <c r="I22" s="713">
        <f>'[1]NZ - Cook Isl'!E10</f>
        <v>0</v>
      </c>
      <c r="J22" s="711">
        <f>'Enrollments + Baptisms NZPUC'!R37+'Enrollments + Baptisms NZPUC'!S37</f>
        <v>163</v>
      </c>
      <c r="K22" s="712">
        <f>'Enrollments + Baptisms NZPUC'!T37+'Enrollments + Baptisms NZPUC'!U37</f>
        <v>14</v>
      </c>
      <c r="L22" s="712">
        <f t="shared" ref="L22:L27" si="3">I23</f>
        <v>0</v>
      </c>
      <c r="M22" s="713">
        <f t="shared" ref="M22:M27" si="4">I22</f>
        <v>0</v>
      </c>
      <c r="N22" s="707">
        <f t="shared" si="2"/>
        <v>177</v>
      </c>
    </row>
    <row r="23" spans="1:14" s="359" customFormat="1" ht="12">
      <c r="A23" s="360" t="s">
        <v>351</v>
      </c>
      <c r="B23" s="711">
        <f>'General NZPUC'!D42</f>
        <v>1</v>
      </c>
      <c r="C23" s="712">
        <f>'General NZPUC'!E42</f>
        <v>1</v>
      </c>
      <c r="D23" s="712">
        <f>'Universities + Vocational S'!N12</f>
        <v>0</v>
      </c>
      <c r="E23" s="713">
        <f>'Universities + Vocational S'!O12</f>
        <v>0</v>
      </c>
      <c r="F23" s="711">
        <f>'Staff NZPUC'!B42</f>
        <v>11</v>
      </c>
      <c r="G23" s="712">
        <f>'Staff NZPUC'!C42</f>
        <v>19</v>
      </c>
      <c r="H23" s="712">
        <f>'[1]NZ - French Pol'!D10</f>
        <v>0</v>
      </c>
      <c r="I23" s="713">
        <f>'[1]NZ - French Pol'!E10</f>
        <v>0</v>
      </c>
      <c r="J23" s="711">
        <f>'Enrollments + Baptisms NZPUC'!R42+'Enrollments + Baptisms NZPUC'!S42</f>
        <v>174</v>
      </c>
      <c r="K23" s="712">
        <f>'Enrollments + Baptisms NZPUC'!T42+'Enrollments + Baptisms NZPUC'!U42</f>
        <v>208</v>
      </c>
      <c r="L23" s="712">
        <f t="shared" si="3"/>
        <v>0</v>
      </c>
      <c r="M23" s="713">
        <f t="shared" si="4"/>
        <v>0</v>
      </c>
      <c r="N23" s="707">
        <f t="shared" si="2"/>
        <v>382</v>
      </c>
    </row>
    <row r="24" spans="1:14" s="359" customFormat="1" ht="12">
      <c r="A24" s="360" t="s">
        <v>1281</v>
      </c>
      <c r="B24" s="711">
        <f>'General NZPUC'!A44</f>
        <v>0</v>
      </c>
      <c r="C24" s="712">
        <f>'General NZPUC'!A44</f>
        <v>0</v>
      </c>
      <c r="D24" s="712">
        <f>'Universities + Vocational S'!N12</f>
        <v>0</v>
      </c>
      <c r="E24" s="713">
        <f>'Universities + Vocational S'!O12</f>
        <v>0</v>
      </c>
      <c r="F24" s="711">
        <f>'Staff NZPUC'!J4</f>
        <v>0</v>
      </c>
      <c r="G24" s="712">
        <f>'Staff NZPUC'!K4</f>
        <v>0</v>
      </c>
      <c r="H24" s="712">
        <f>'[1]NZ - New Caled'!D10</f>
        <v>0</v>
      </c>
      <c r="I24" s="713">
        <f>'[1]NZ - New Caled'!E10</f>
        <v>0</v>
      </c>
      <c r="J24" s="711">
        <f>'Enrollments + Baptisms NZPUC'!M3+'Enrollments + Baptisms NZPUC'!N3</f>
        <v>0</v>
      </c>
      <c r="K24" s="712">
        <f>'Enrollments + Baptisms NZPUC'!T3+'Enrollments + Baptisms NZPUC'!U3</f>
        <v>0</v>
      </c>
      <c r="L24" s="712">
        <f t="shared" si="3"/>
        <v>0</v>
      </c>
      <c r="M24" s="713">
        <f t="shared" si="4"/>
        <v>0</v>
      </c>
      <c r="N24" s="707">
        <f t="shared" si="2"/>
        <v>0</v>
      </c>
    </row>
    <row r="25" spans="1:14" s="359" customFormat="1" ht="12">
      <c r="A25" s="360" t="s">
        <v>1282</v>
      </c>
      <c r="B25" s="711">
        <f>'General NZPUC'!D27</f>
        <v>12</v>
      </c>
      <c r="C25" s="712">
        <f>'General NZPUC'!E27</f>
        <v>1</v>
      </c>
      <c r="D25" s="712">
        <f>'Universities + Vocational S'!N12</f>
        <v>0</v>
      </c>
      <c r="E25" s="713">
        <f>'Universities + Vocational S'!O12</f>
        <v>0</v>
      </c>
      <c r="F25" s="711">
        <f>'Staff NZPUC'!B27</f>
        <v>65</v>
      </c>
      <c r="G25" s="712">
        <f>'Staff NZPUC'!C27</f>
        <v>26</v>
      </c>
      <c r="H25" s="712">
        <f>'[1]NZ - NNZ'!D10</f>
        <v>0</v>
      </c>
      <c r="I25" s="713">
        <f>'[1]NZ - NNZ'!E10</f>
        <v>0</v>
      </c>
      <c r="J25" s="711">
        <f>'Enrollments + Baptisms NZPUC'!R27+'Enrollments + Baptisms NZPUC'!S27</f>
        <v>1091</v>
      </c>
      <c r="K25" s="712">
        <f>'Enrollments + Baptisms NZPUC'!T27+'Enrollments + Baptisms NZPUC'!U27</f>
        <v>330</v>
      </c>
      <c r="L25" s="712">
        <f t="shared" si="3"/>
        <v>0</v>
      </c>
      <c r="M25" s="713">
        <f t="shared" si="4"/>
        <v>0</v>
      </c>
      <c r="N25" s="707">
        <f t="shared" si="2"/>
        <v>1421</v>
      </c>
    </row>
    <row r="26" spans="1:14" s="359" customFormat="1" ht="12">
      <c r="A26" s="360" t="s">
        <v>1283</v>
      </c>
      <c r="B26" s="711">
        <f>'General NZPUC'!D32</f>
        <v>2</v>
      </c>
      <c r="C26" s="712">
        <f>'General NZPUC'!E32</f>
        <v>1</v>
      </c>
      <c r="D26" s="712">
        <f>'Universities + Vocational S'!N12</f>
        <v>0</v>
      </c>
      <c r="E26" s="713">
        <f>'Universities + Vocational S'!O12</f>
        <v>0</v>
      </c>
      <c r="F26" s="711">
        <f>'Staff NZPUC'!B32</f>
        <v>15</v>
      </c>
      <c r="G26" s="712">
        <f>'Staff NZPUC'!C32</f>
        <v>12</v>
      </c>
      <c r="H26" s="712">
        <f>'[1]NZ - SNZ'!D10</f>
        <v>0</v>
      </c>
      <c r="I26" s="713">
        <f>'[1]NZ - SNZ'!E10</f>
        <v>0</v>
      </c>
      <c r="J26" s="711">
        <f>'Enrollments + Baptisms NZPUC'!R32+'Enrollments + Baptisms NZPUC'!S32</f>
        <v>244</v>
      </c>
      <c r="K26" s="712">
        <f>'Enrollments + Baptisms NZPUC'!T32+'Enrollments + Baptisms NZPUC'!U32</f>
        <v>109</v>
      </c>
      <c r="L26" s="712">
        <f t="shared" si="3"/>
        <v>0</v>
      </c>
      <c r="M26" s="713">
        <f t="shared" si="4"/>
        <v>0</v>
      </c>
      <c r="N26" s="707">
        <f t="shared" si="2"/>
        <v>353</v>
      </c>
    </row>
    <row r="27" spans="1:14" s="359" customFormat="1" ht="12.75" thickBot="1">
      <c r="A27" s="360" t="s">
        <v>1284</v>
      </c>
      <c r="B27" s="711">
        <f>'General NZPUC'!A38</f>
        <v>0</v>
      </c>
      <c r="C27" s="712">
        <f>'General NZPUC'!D38</f>
        <v>0</v>
      </c>
      <c r="D27" s="712">
        <f>'Universities + Vocational S'!N12</f>
        <v>0</v>
      </c>
      <c r="E27" s="713">
        <f>'Universities + Vocational S'!O12</f>
        <v>0</v>
      </c>
      <c r="F27" s="711">
        <f>'Staff NZPUC'!J4</f>
        <v>0</v>
      </c>
      <c r="G27" s="712">
        <f>'Staff NZPUC'!K4</f>
        <v>0</v>
      </c>
      <c r="H27" s="712">
        <f>'[1]NZ - Pitcairn'!D10</f>
        <v>0</v>
      </c>
      <c r="I27" s="713">
        <f>'[1]NZ - Pitcairn'!E10</f>
        <v>0</v>
      </c>
      <c r="J27" s="711">
        <f>'Enrollments + Baptisms NZPUC'!T3+'Enrollments + Baptisms NZPUC'!U3</f>
        <v>0</v>
      </c>
      <c r="K27" s="712">
        <f>'Enrollments + Baptisms NZPUC'!T3+'Enrollments + Baptisms NZPUC'!U3</f>
        <v>0</v>
      </c>
      <c r="L27" s="712">
        <f t="shared" si="3"/>
        <v>0</v>
      </c>
      <c r="M27" s="713">
        <f t="shared" si="4"/>
        <v>0</v>
      </c>
      <c r="N27" s="707">
        <f t="shared" si="2"/>
        <v>0</v>
      </c>
    </row>
    <row r="28" spans="1:14" s="201" customFormat="1" ht="12.75" thickBot="1">
      <c r="A28" s="1349" t="s">
        <v>1285</v>
      </c>
      <c r="B28" s="1350">
        <f>SUM(B21:B27)</f>
        <v>18</v>
      </c>
      <c r="C28" s="1351">
        <f t="shared" ref="C28:N28" si="5">SUM(C21:C27)</f>
        <v>5</v>
      </c>
      <c r="D28" s="1351">
        <f t="shared" si="5"/>
        <v>0</v>
      </c>
      <c r="E28" s="1352">
        <f t="shared" si="5"/>
        <v>0</v>
      </c>
      <c r="F28" s="1351">
        <f t="shared" si="5"/>
        <v>105</v>
      </c>
      <c r="G28" s="1351">
        <f t="shared" si="5"/>
        <v>77</v>
      </c>
      <c r="H28" s="1351">
        <f t="shared" si="5"/>
        <v>0</v>
      </c>
      <c r="I28" s="1352">
        <f t="shared" si="5"/>
        <v>0</v>
      </c>
      <c r="J28" s="1350">
        <f>SUM(J21:J27)</f>
        <v>1716</v>
      </c>
      <c r="K28" s="1351">
        <f>SUM(K21:K27)</f>
        <v>802</v>
      </c>
      <c r="L28" s="1351">
        <f t="shared" si="5"/>
        <v>0</v>
      </c>
      <c r="M28" s="1352">
        <f t="shared" si="5"/>
        <v>0</v>
      </c>
      <c r="N28" s="1353">
        <f t="shared" si="5"/>
        <v>2518</v>
      </c>
    </row>
    <row r="29" spans="1:14" s="359" customFormat="1" ht="12.75" thickBot="1">
      <c r="A29" s="493"/>
      <c r="B29" s="708">
        <f>'General NZPUC'!D43</f>
        <v>18</v>
      </c>
      <c r="C29" s="708">
        <f>'General NZPUC'!E43</f>
        <v>5</v>
      </c>
      <c r="D29" s="708"/>
      <c r="E29" s="708"/>
      <c r="F29" s="709"/>
      <c r="G29" s="709"/>
      <c r="H29" s="709"/>
      <c r="I29" s="709"/>
      <c r="J29" s="709"/>
      <c r="K29" s="709"/>
      <c r="L29" s="709"/>
      <c r="M29" s="709"/>
      <c r="N29" s="1098"/>
    </row>
    <row r="30" spans="1:14" s="359" customFormat="1" ht="12.75" thickBot="1">
      <c r="A30" s="1345" t="s">
        <v>1286</v>
      </c>
      <c r="B30" s="710"/>
      <c r="C30" s="710"/>
      <c r="D30" s="710"/>
      <c r="E30" s="710"/>
      <c r="F30" s="710"/>
      <c r="G30" s="710"/>
      <c r="H30" s="710"/>
      <c r="I30" s="710"/>
      <c r="J30" s="710"/>
      <c r="K30" s="710"/>
      <c r="L30" s="710"/>
      <c r="M30" s="710"/>
      <c r="N30" s="1099"/>
    </row>
    <row r="31" spans="1:14" s="359" customFormat="1" ht="12">
      <c r="A31" s="360" t="s">
        <v>1287</v>
      </c>
      <c r="B31" s="711">
        <f>'Universities + Vocational S'!M13</f>
        <v>0</v>
      </c>
      <c r="C31" s="712">
        <f>'Universities + Vocational S'!N13</f>
        <v>0</v>
      </c>
      <c r="D31" s="712">
        <f>'Universities + Vocational S'!O13</f>
        <v>0</v>
      </c>
      <c r="E31" s="713">
        <f>'Universities + Vocational S'!M12</f>
        <v>1</v>
      </c>
      <c r="F31" s="711">
        <v>0</v>
      </c>
      <c r="G31" s="712">
        <v>0</v>
      </c>
      <c r="H31" s="712">
        <v>0</v>
      </c>
      <c r="I31" s="713">
        <f>'Universities + Vocational S'!M27</f>
        <v>39</v>
      </c>
      <c r="J31" s="711">
        <f>B31</f>
        <v>0</v>
      </c>
      <c r="K31" s="712">
        <f>C31</f>
        <v>0</v>
      </c>
      <c r="L31" s="712">
        <f>D31</f>
        <v>0</v>
      </c>
      <c r="M31" s="713">
        <f>'Universities + Vocational S'!M20</f>
        <v>652</v>
      </c>
      <c r="N31" s="707">
        <f t="shared" ref="N31:N41" si="6">SUM(J31:M31)</f>
        <v>652</v>
      </c>
    </row>
    <row r="32" spans="1:14" s="359" customFormat="1" ht="12">
      <c r="A32" s="360" t="s">
        <v>1288</v>
      </c>
      <c r="B32" s="711">
        <f>'General PNGUM'!B32</f>
        <v>21</v>
      </c>
      <c r="C32" s="712">
        <f>'General PNGUM'!C32</f>
        <v>1</v>
      </c>
      <c r="D32" s="712">
        <f>B31</f>
        <v>0</v>
      </c>
      <c r="E32" s="713">
        <f>C31</f>
        <v>0</v>
      </c>
      <c r="F32" s="711">
        <f>'Staff PNGUM'!B32</f>
        <v>102</v>
      </c>
      <c r="G32" s="712">
        <f>'Staff PNGUM'!C32</f>
        <v>0</v>
      </c>
      <c r="H32" s="712">
        <f>'[1]PNG - Bougainville'!D10</f>
        <v>0</v>
      </c>
      <c r="I32" s="713">
        <f>'[1]PNG - Bougainville'!E10</f>
        <v>0</v>
      </c>
      <c r="J32" s="711">
        <f>'Enrolments + Baptisms PNGUM'!S32+'Enrolments + Baptisms PNGUM'!T32</f>
        <v>1714</v>
      </c>
      <c r="K32" s="712">
        <f>'Enrolments + Baptisms PNGUM'!V32+'Enrolments + Baptisms PNGUM'!U32</f>
        <v>0</v>
      </c>
      <c r="L32" s="712">
        <f>'[1]PNG - Bougainville'!D20</f>
        <v>0</v>
      </c>
      <c r="M32" s="713">
        <v>0</v>
      </c>
      <c r="N32" s="707">
        <f t="shared" si="6"/>
        <v>1714</v>
      </c>
    </row>
    <row r="33" spans="1:14" s="359" customFormat="1" ht="12">
      <c r="A33" s="360" t="s">
        <v>1289</v>
      </c>
      <c r="B33" s="711">
        <f>'General PNGUM'!B52</f>
        <v>14</v>
      </c>
      <c r="C33" s="712">
        <f>'General PNGUM'!C52</f>
        <v>2</v>
      </c>
      <c r="D33" s="712">
        <f>B31</f>
        <v>0</v>
      </c>
      <c r="E33" s="713">
        <f>C31</f>
        <v>0</v>
      </c>
      <c r="F33" s="711">
        <f>'Staff PNGUM'!B52</f>
        <v>127</v>
      </c>
      <c r="G33" s="712">
        <f>'Staff PNGUM'!C52</f>
        <v>57</v>
      </c>
      <c r="H33" s="712">
        <f>'[1]PNG - Central'!D10</f>
        <v>0</v>
      </c>
      <c r="I33" s="713">
        <v>0</v>
      </c>
      <c r="J33" s="711">
        <f>'Enrolments + Baptisms PNGUM'!S52+'Enrolments + Baptisms PNGUM'!T52</f>
        <v>4434</v>
      </c>
      <c r="K33" s="712">
        <f>'Enrolments + Baptisms PNGUM'!V52+'Enrolments + Baptisms PNGUM'!U52</f>
        <v>1785</v>
      </c>
      <c r="L33" s="712">
        <f>'[1]PNG - Central'!D20</f>
        <v>0</v>
      </c>
      <c r="M33" s="713">
        <v>0</v>
      </c>
      <c r="N33" s="707">
        <f t="shared" si="6"/>
        <v>6219</v>
      </c>
    </row>
    <row r="34" spans="1:14" s="359" customFormat="1" ht="12">
      <c r="A34" s="360" t="s">
        <v>1290</v>
      </c>
      <c r="B34" s="711">
        <f>'General PNGUM'!B71</f>
        <v>13</v>
      </c>
      <c r="C34" s="712">
        <f>'General PNGUM'!C71</f>
        <v>3</v>
      </c>
      <c r="D34" s="712">
        <f>B31</f>
        <v>0</v>
      </c>
      <c r="E34" s="713">
        <f>C31</f>
        <v>0</v>
      </c>
      <c r="F34" s="711">
        <f>'Staff PNGUM'!B71</f>
        <v>109</v>
      </c>
      <c r="G34" s="712">
        <f>'Staff PNGUM'!C71</f>
        <v>52</v>
      </c>
      <c r="H34" s="712">
        <f>'[1]PNG - East Highl Simbu'!D10</f>
        <v>0</v>
      </c>
      <c r="I34" s="713">
        <f>'[1]PNG - East Highl Simbu'!E10</f>
        <v>0</v>
      </c>
      <c r="J34" s="711">
        <f>'Enrolments + Baptisms PNGUM'!S71+'Enrolments + Baptisms PNGUM'!T71</f>
        <v>3592</v>
      </c>
      <c r="K34" s="712">
        <f>'Enrolments + Baptisms PNGUM'!V71+'Enrolments + Baptisms PNGUM'!U71</f>
        <v>1857</v>
      </c>
      <c r="L34" s="712">
        <f>'[1]PNG - East Highl Simbu'!D20</f>
        <v>0</v>
      </c>
      <c r="M34" s="713">
        <f>'[1]PNG - East Highl Simbu'!E20</f>
        <v>0</v>
      </c>
      <c r="N34" s="707">
        <f t="shared" si="6"/>
        <v>5449</v>
      </c>
    </row>
    <row r="35" spans="1:14" s="359" customFormat="1" ht="12">
      <c r="A35" s="360" t="s">
        <v>1291</v>
      </c>
      <c r="B35" s="711">
        <f>'General PNGUM'!B110</f>
        <v>21</v>
      </c>
      <c r="C35" s="712">
        <f>'General PNGUM'!C110</f>
        <v>1</v>
      </c>
      <c r="D35" s="712">
        <f>B31</f>
        <v>0</v>
      </c>
      <c r="E35" s="713">
        <f>C31</f>
        <v>0</v>
      </c>
      <c r="F35" s="711">
        <f>'Staff PNGUM'!B110</f>
        <v>136</v>
      </c>
      <c r="G35" s="712">
        <f>'Staff PNGUM'!C110</f>
        <v>10</v>
      </c>
      <c r="H35" s="712">
        <f>'[1]PNG - Madang Manus'!D10</f>
        <v>0</v>
      </c>
      <c r="I35" s="713">
        <f>'[1]PNG - Madang Manus'!E10</f>
        <v>0</v>
      </c>
      <c r="J35" s="711">
        <f>'Enrolments + Baptisms PNGUM'!S110+'Enrolments + Baptisms PNGUM'!T110</f>
        <v>2614</v>
      </c>
      <c r="K35" s="712">
        <f>'Enrolments + Baptisms PNGUM'!V110+'Enrolments + Baptisms PNGUM'!U110</f>
        <v>168</v>
      </c>
      <c r="L35" s="712">
        <f>'[1]PNG - Madang Manus'!D20</f>
        <v>0</v>
      </c>
      <c r="M35" s="713">
        <f>'[1]PNG - Madang Manus'!E20</f>
        <v>0</v>
      </c>
      <c r="N35" s="707">
        <f t="shared" si="6"/>
        <v>2782</v>
      </c>
    </row>
    <row r="36" spans="1:14" s="359" customFormat="1" ht="12">
      <c r="A36" s="360" t="s">
        <v>1292</v>
      </c>
      <c r="B36" s="711">
        <f>'General PNGUM'!B82</f>
        <v>6</v>
      </c>
      <c r="C36" s="712">
        <f>'General PNGUM'!C82</f>
        <v>1</v>
      </c>
      <c r="D36" s="712">
        <f>B31</f>
        <v>0</v>
      </c>
      <c r="E36" s="713">
        <f>C31</f>
        <v>0</v>
      </c>
      <c r="F36" s="711">
        <f>'Staff PNGUM'!B82</f>
        <v>68</v>
      </c>
      <c r="G36" s="712">
        <f>'Staff PNGUM'!C82</f>
        <v>8</v>
      </c>
      <c r="H36" s="712">
        <f>'[1]PNG - Morobe'!D10</f>
        <v>0</v>
      </c>
      <c r="I36" s="713">
        <f>'[1]PNG - Morobe'!E10</f>
        <v>0</v>
      </c>
      <c r="J36" s="711">
        <f>'Enrolments + Baptisms PNGUM'!S82+'Enrolments + Baptisms PNGUM'!T82</f>
        <v>2197</v>
      </c>
      <c r="K36" s="712">
        <f>'Enrolments + Baptisms PNGUM'!V82+'Enrolments + Baptisms PNGUM'!U82</f>
        <v>308</v>
      </c>
      <c r="L36" s="712">
        <f>'[1]PNG - Morobe'!D20</f>
        <v>0</v>
      </c>
      <c r="M36" s="713">
        <f>'[1]PNG - Morobe'!E20</f>
        <v>0</v>
      </c>
      <c r="N36" s="707">
        <f t="shared" si="6"/>
        <v>2505</v>
      </c>
    </row>
    <row r="37" spans="1:14" s="359" customFormat="1" ht="12">
      <c r="A37" s="360" t="s">
        <v>1293</v>
      </c>
      <c r="B37" s="711">
        <f>'General PNGUM'!B141</f>
        <v>24</v>
      </c>
      <c r="C37" s="712">
        <f>'General PNGUM'!C141</f>
        <v>1</v>
      </c>
      <c r="D37" s="712">
        <f>B31</f>
        <v>0</v>
      </c>
      <c r="E37" s="713">
        <f>C31</f>
        <v>0</v>
      </c>
      <c r="F37" s="711">
        <f>'Staff PNGUM'!B141</f>
        <v>132</v>
      </c>
      <c r="G37" s="712">
        <f>'Staff PNGUM'!C141</f>
        <v>12</v>
      </c>
      <c r="H37" s="712">
        <f>'[1]PNG - New Brit New Ireland'!D10</f>
        <v>0</v>
      </c>
      <c r="I37" s="713">
        <v>0</v>
      </c>
      <c r="J37" s="711">
        <f>'Enrolments + Baptisms PNGUM'!S141+'Enrolments + Baptisms PNGUM'!T141</f>
        <v>3362</v>
      </c>
      <c r="K37" s="712">
        <f>'Enrolments + Baptisms PNGUM'!V141+'Enrolments + Baptisms PNGUM'!U141</f>
        <v>161</v>
      </c>
      <c r="L37" s="712">
        <f>'[1]PNG - New Brit New Ireland'!D20</f>
        <v>0</v>
      </c>
      <c r="M37" s="713">
        <v>0</v>
      </c>
      <c r="N37" s="707">
        <f t="shared" si="6"/>
        <v>3523</v>
      </c>
    </row>
    <row r="38" spans="1:14" s="359" customFormat="1" ht="12">
      <c r="A38" s="360" t="s">
        <v>1294</v>
      </c>
      <c r="B38" s="711">
        <f>'General PNGUM'!B149</f>
        <v>3</v>
      </c>
      <c r="C38" s="712">
        <f>'General PNGUM'!C149</f>
        <v>1</v>
      </c>
      <c r="D38" s="712">
        <f>B31</f>
        <v>0</v>
      </c>
      <c r="E38" s="713">
        <f>C31</f>
        <v>0</v>
      </c>
      <c r="F38" s="711">
        <f>'Staff PNGUM'!B149</f>
        <v>23</v>
      </c>
      <c r="G38" s="712">
        <f>'Staff PNGUM'!C149</f>
        <v>7</v>
      </c>
      <c r="H38" s="712">
        <f>'[1]PNG - North East'!D10</f>
        <v>0</v>
      </c>
      <c r="I38" s="713">
        <f>'[1]PNG - North East'!E10</f>
        <v>0</v>
      </c>
      <c r="J38" s="711">
        <f>'Enrolments + Baptisms PNGUM'!S149+'Enrolments + Baptisms PNGUM'!T149</f>
        <v>717</v>
      </c>
      <c r="K38" s="712">
        <f>'Enrolments + Baptisms PNGUM'!V149+'Enrolments + Baptisms PNGUM'!U149</f>
        <v>242</v>
      </c>
      <c r="L38" s="712">
        <f>'[1]PNG - North East'!D20</f>
        <v>0</v>
      </c>
      <c r="M38" s="713">
        <f>'[1]PNG - North East'!E20</f>
        <v>0</v>
      </c>
      <c r="N38" s="707">
        <f t="shared" si="6"/>
        <v>959</v>
      </c>
    </row>
    <row r="39" spans="1:14" s="359" customFormat="1" ht="12">
      <c r="A39" s="360" t="s">
        <v>1295</v>
      </c>
      <c r="B39" s="711">
        <f>'General PNGUM'!B166</f>
        <v>13</v>
      </c>
      <c r="C39" s="712">
        <f>'General PNGUM'!C166</f>
        <v>1</v>
      </c>
      <c r="D39" s="712">
        <f>B31</f>
        <v>0</v>
      </c>
      <c r="E39" s="713">
        <f>C31</f>
        <v>0</v>
      </c>
      <c r="F39" s="711">
        <f>'Staff PNGUM'!B166</f>
        <v>100</v>
      </c>
      <c r="G39" s="712">
        <f>'Staff PNGUM'!C166</f>
        <v>18</v>
      </c>
      <c r="H39" s="712">
        <f>'[1]PNG - Sepik'!D10</f>
        <v>0</v>
      </c>
      <c r="I39" s="713">
        <f>'[1]PNG - Sepik'!E10</f>
        <v>0</v>
      </c>
      <c r="J39" s="711">
        <f>'Enrolments + Baptisms PNGUM'!S166+'Enrolments + Baptisms PNGUM'!T166</f>
        <v>3326</v>
      </c>
      <c r="K39" s="712">
        <f>'Enrolments + Baptisms PNGUM'!V166+'Enrolments + Baptisms PNGUM'!U166</f>
        <v>447</v>
      </c>
      <c r="L39" s="712">
        <f>'[1]PNG - Sepik'!D20</f>
        <v>0</v>
      </c>
      <c r="M39" s="713">
        <f>'[1]PNG - Sepik'!E20</f>
        <v>0</v>
      </c>
      <c r="N39" s="707">
        <f t="shared" si="6"/>
        <v>3773</v>
      </c>
    </row>
    <row r="40" spans="1:14" s="359" customFormat="1" ht="12">
      <c r="A40" s="360" t="s">
        <v>1296</v>
      </c>
      <c r="B40" s="711">
        <f>'General PNGUM'!B175</f>
        <v>6</v>
      </c>
      <c r="C40" s="712">
        <f>'General PNGUM'!C175</f>
        <v>0</v>
      </c>
      <c r="D40" s="712">
        <f>B31</f>
        <v>0</v>
      </c>
      <c r="E40" s="713">
        <f>C31</f>
        <v>0</v>
      </c>
      <c r="F40" s="711">
        <f>'Staff PNGUM'!B175</f>
        <v>20</v>
      </c>
      <c r="G40" s="712">
        <f>'Staff PNGUM'!C175</f>
        <v>0</v>
      </c>
      <c r="H40" s="712">
        <f>'[1]PNG - South West'!D10</f>
        <v>0</v>
      </c>
      <c r="I40" s="713">
        <f>'[1]PNG - South West'!E10</f>
        <v>0</v>
      </c>
      <c r="J40" s="711">
        <f>'Enrolments + Baptisms PNGUM'!S178+'Enrolments + Baptisms PNGUM'!T178</f>
        <v>794</v>
      </c>
      <c r="K40" s="712">
        <f>'Enrolments + Baptisms PNGUM'!SX178+'Enrolments + Baptisms PNGUM'!U178</f>
        <v>0</v>
      </c>
      <c r="L40" s="712">
        <f>'[1]PNG - South West'!D20</f>
        <v>0</v>
      </c>
      <c r="M40" s="713">
        <f>'[1]PNG - South West'!E20</f>
        <v>0</v>
      </c>
      <c r="N40" s="707">
        <f t="shared" si="6"/>
        <v>794</v>
      </c>
    </row>
    <row r="41" spans="1:14" s="359" customFormat="1" ht="12.75" thickBot="1">
      <c r="A41" s="360" t="s">
        <v>1297</v>
      </c>
      <c r="B41" s="711">
        <f>'General PNGUM'!B208</f>
        <v>25</v>
      </c>
      <c r="C41" s="712">
        <f>'General PNGUM'!C208</f>
        <v>5</v>
      </c>
      <c r="D41" s="712">
        <f>B31</f>
        <v>0</v>
      </c>
      <c r="E41" s="713">
        <f>C31</f>
        <v>0</v>
      </c>
      <c r="F41" s="711">
        <f>'Staff PNGUM'!B208</f>
        <v>223</v>
      </c>
      <c r="G41" s="712">
        <f>'Staff PNGUM'!C208</f>
        <v>106</v>
      </c>
      <c r="H41" s="712">
        <f>'[1]PNG - West High'!D10</f>
        <v>0</v>
      </c>
      <c r="I41" s="713">
        <f>'[1]PNG - West High'!E10</f>
        <v>0</v>
      </c>
      <c r="J41" s="711">
        <f>'Enrolments + Baptisms PNGUM'!S211+'Enrolments + Baptisms PNGUM'!T211</f>
        <v>6304</v>
      </c>
      <c r="K41" s="712">
        <f>'Enrolments + Baptisms PNGUM'!V211+'Enrolments + Baptisms PNGUM'!U211</f>
        <v>1924</v>
      </c>
      <c r="L41" s="712">
        <f>'[1]PNG - West High'!D20</f>
        <v>0</v>
      </c>
      <c r="M41" s="713">
        <f>'[1]PNG - West High'!E20</f>
        <v>0</v>
      </c>
      <c r="N41" s="707">
        <f t="shared" si="6"/>
        <v>8228</v>
      </c>
    </row>
    <row r="42" spans="1:14" s="201" customFormat="1" ht="12.75" thickBot="1">
      <c r="A42" s="1349" t="s">
        <v>1298</v>
      </c>
      <c r="B42" s="1350">
        <f t="shared" ref="B42:G42" si="7">SUM(B31:B41)</f>
        <v>146</v>
      </c>
      <c r="C42" s="1351">
        <f t="shared" si="7"/>
        <v>16</v>
      </c>
      <c r="D42" s="1351">
        <f t="shared" si="7"/>
        <v>0</v>
      </c>
      <c r="E42" s="1352">
        <f t="shared" si="7"/>
        <v>1</v>
      </c>
      <c r="F42" s="1351">
        <f t="shared" si="7"/>
        <v>1040</v>
      </c>
      <c r="G42" s="1351">
        <f t="shared" si="7"/>
        <v>270</v>
      </c>
      <c r="H42" s="1351"/>
      <c r="I42" s="1352">
        <f t="shared" ref="I42:N42" si="8">SUM(I31:I41)</f>
        <v>39</v>
      </c>
      <c r="J42" s="1351">
        <f t="shared" si="8"/>
        <v>29054</v>
      </c>
      <c r="K42" s="1351">
        <f t="shared" si="8"/>
        <v>6892</v>
      </c>
      <c r="L42" s="1351">
        <f t="shared" si="8"/>
        <v>0</v>
      </c>
      <c r="M42" s="1352">
        <f t="shared" si="8"/>
        <v>652</v>
      </c>
      <c r="N42" s="1353">
        <f t="shared" si="8"/>
        <v>36598</v>
      </c>
    </row>
    <row r="43" spans="1:14" s="359" customFormat="1" ht="12.75" thickBot="1">
      <c r="A43" s="493"/>
      <c r="B43" s="708"/>
      <c r="C43" s="708"/>
      <c r="D43" s="708"/>
      <c r="E43" s="708"/>
      <c r="F43" s="709"/>
      <c r="G43" s="709"/>
      <c r="H43" s="709"/>
      <c r="I43" s="709"/>
      <c r="J43" s="709"/>
      <c r="K43" s="709"/>
      <c r="L43" s="709"/>
      <c r="M43" s="709"/>
      <c r="N43" s="1098">
        <f>SUM(J43:M43)</f>
        <v>0</v>
      </c>
    </row>
    <row r="44" spans="1:14" s="359" customFormat="1" ht="12.75" thickBot="1">
      <c r="A44" s="1345" t="s">
        <v>1299</v>
      </c>
      <c r="B44" s="710"/>
      <c r="C44" s="710"/>
      <c r="D44" s="710"/>
      <c r="E44" s="710"/>
      <c r="F44" s="710"/>
      <c r="G44" s="710"/>
      <c r="H44" s="710"/>
      <c r="I44" s="710"/>
      <c r="J44" s="710"/>
      <c r="K44" s="710"/>
      <c r="L44" s="710"/>
      <c r="M44" s="710"/>
      <c r="N44" s="1099"/>
    </row>
    <row r="45" spans="1:14" s="359" customFormat="1" ht="12">
      <c r="A45" s="377" t="s">
        <v>1300</v>
      </c>
      <c r="B45" s="1354">
        <f>'Universities + Vocational S'!K13</f>
        <v>1</v>
      </c>
      <c r="C45" s="1355">
        <f>'Universities + Vocational S'!K13</f>
        <v>1</v>
      </c>
      <c r="D45" s="1355">
        <f>'Universities + Vocational S'!K13</f>
        <v>1</v>
      </c>
      <c r="E45" s="1356">
        <f>'Universities + Vocational S'!K12</f>
        <v>1</v>
      </c>
      <c r="F45" s="711">
        <f>B45</f>
        <v>1</v>
      </c>
      <c r="G45" s="712">
        <f>C45</f>
        <v>1</v>
      </c>
      <c r="H45" s="712">
        <f>D45</f>
        <v>1</v>
      </c>
      <c r="I45" s="713">
        <f>'Universities + Vocational S'!K27</f>
        <v>19</v>
      </c>
      <c r="J45" s="711">
        <f>B45</f>
        <v>1</v>
      </c>
      <c r="K45" s="712">
        <f>C45</f>
        <v>1</v>
      </c>
      <c r="L45" s="712">
        <f>D45</f>
        <v>1</v>
      </c>
      <c r="M45" s="713">
        <f>'Universities + Vocational S'!K20</f>
        <v>551</v>
      </c>
      <c r="N45" s="707">
        <f>SUM(J45:M45)</f>
        <v>554</v>
      </c>
    </row>
    <row r="46" spans="1:14" s="359" customFormat="1" ht="12">
      <c r="A46" s="360" t="s">
        <v>1301</v>
      </c>
      <c r="B46" s="711"/>
      <c r="C46" s="712"/>
      <c r="D46" s="712">
        <f>'Universities + Vocational S'!P13</f>
        <v>0</v>
      </c>
      <c r="E46" s="713"/>
      <c r="F46" s="711">
        <f>B46</f>
        <v>0</v>
      </c>
      <c r="G46" s="712">
        <f>C46</f>
        <v>0</v>
      </c>
      <c r="H46" s="712">
        <f>'Universities + Vocational S'!P27</f>
        <v>0</v>
      </c>
      <c r="I46" s="713">
        <f>E46</f>
        <v>0</v>
      </c>
      <c r="J46" s="711">
        <f>B46</f>
        <v>0</v>
      </c>
      <c r="K46" s="712">
        <f>C46</f>
        <v>0</v>
      </c>
      <c r="L46" s="712">
        <f>'Universities + Vocational S'!P20</f>
        <v>0</v>
      </c>
      <c r="M46" s="713">
        <f>E46</f>
        <v>0</v>
      </c>
      <c r="N46" s="707">
        <f t="shared" ref="N46:N55" si="9">SUM(J46:M46)</f>
        <v>0</v>
      </c>
    </row>
    <row r="47" spans="1:14" s="359" customFormat="1" ht="12">
      <c r="A47" s="360" t="s">
        <v>1302</v>
      </c>
      <c r="B47" s="705"/>
      <c r="C47" s="706"/>
      <c r="D47" s="706">
        <f>'Universities + Vocational S'!Q13</f>
        <v>1</v>
      </c>
      <c r="E47" s="707"/>
      <c r="F47" s="711">
        <v>0</v>
      </c>
      <c r="G47" s="712">
        <v>0</v>
      </c>
      <c r="H47" s="712">
        <f>'Universities + Vocational S'!Q27</f>
        <v>17</v>
      </c>
      <c r="I47" s="713">
        <f>'[1]TPUM - Sols'!E10</f>
        <v>0</v>
      </c>
      <c r="J47" s="711">
        <f>B47</f>
        <v>0</v>
      </c>
      <c r="K47" s="712">
        <f>C47</f>
        <v>0</v>
      </c>
      <c r="L47" s="712">
        <f>'Universities + Vocational S'!Q20</f>
        <v>217</v>
      </c>
      <c r="M47" s="713">
        <f>E47</f>
        <v>0</v>
      </c>
      <c r="N47" s="707">
        <f t="shared" si="9"/>
        <v>217</v>
      </c>
    </row>
    <row r="48" spans="1:14" s="359" customFormat="1" ht="12">
      <c r="A48" s="360" t="s">
        <v>514</v>
      </c>
      <c r="B48" s="705">
        <f>'General TPUM'!D10</f>
        <v>1</v>
      </c>
      <c r="C48" s="706">
        <f>'General TPUM'!E10</f>
        <v>1</v>
      </c>
      <c r="D48" s="706"/>
      <c r="E48" s="1666"/>
      <c r="F48" s="711">
        <f>'Staff TPUM'!B11</f>
        <v>14</v>
      </c>
      <c r="G48" s="706">
        <f>'Staff TPUM'!C11</f>
        <v>6</v>
      </c>
      <c r="H48" s="712"/>
      <c r="I48" s="713"/>
      <c r="J48" s="711">
        <f>'Enrolments + Baptisms TPUM'!S11+'Enrolments + Baptisms TPUM'!T11</f>
        <v>163</v>
      </c>
      <c r="K48" s="712">
        <f>'Enrolments + Baptisms TPUM'!U11+'Enrolments + Baptisms TPUM'!V11</f>
        <v>47</v>
      </c>
      <c r="L48" s="712"/>
      <c r="M48" s="713"/>
      <c r="N48" s="707">
        <f t="shared" si="9"/>
        <v>210</v>
      </c>
    </row>
    <row r="49" spans="1:14" s="359" customFormat="1" ht="12">
      <c r="A49" s="360" t="s">
        <v>1303</v>
      </c>
      <c r="B49" s="705">
        <f>'General TPUM'!D26</f>
        <v>11</v>
      </c>
      <c r="C49" s="706">
        <f>'General TPUM'!E26</f>
        <v>2</v>
      </c>
      <c r="D49" s="959" t="s">
        <v>720</v>
      </c>
      <c r="E49" s="959" t="s">
        <v>720</v>
      </c>
      <c r="F49" s="711">
        <f>'Staff TPUM'!B26</f>
        <v>69</v>
      </c>
      <c r="G49" s="712">
        <f>'Staff TPUM'!C26</f>
        <v>45</v>
      </c>
      <c r="H49" s="712" t="str">
        <f>D49</f>
        <v>-</v>
      </c>
      <c r="I49" s="713" t="str">
        <f>E49</f>
        <v>-</v>
      </c>
      <c r="J49" s="711">
        <f>'Enrolments + Baptisms TPUM'!S27+'Enrolments + Baptisms TPUM'!T27</f>
        <v>1811</v>
      </c>
      <c r="K49" s="712">
        <f>'Enrolments + Baptisms TPUM'!V27+'Enrolments + Baptisms TPUM'!U27</f>
        <v>389</v>
      </c>
      <c r="L49" s="712" t="str">
        <f>H49</f>
        <v>-</v>
      </c>
      <c r="M49" s="713" t="str">
        <f>I49</f>
        <v>-</v>
      </c>
      <c r="N49" s="707">
        <f t="shared" si="9"/>
        <v>2200</v>
      </c>
    </row>
    <row r="50" spans="1:14" s="359" customFormat="1" ht="12">
      <c r="A50" s="360" t="s">
        <v>1304</v>
      </c>
      <c r="B50" s="705">
        <f>'General TPUM'!D34</f>
        <v>0</v>
      </c>
      <c r="C50" s="706">
        <f>'General TPUM'!E34</f>
        <v>1</v>
      </c>
      <c r="D50" s="959" t="s">
        <v>720</v>
      </c>
      <c r="E50" s="959" t="s">
        <v>720</v>
      </c>
      <c r="F50" s="711">
        <f>'Staff TPUM'!B34</f>
        <v>0</v>
      </c>
      <c r="G50" s="712">
        <f>'Staff TPUM'!C34</f>
        <v>24</v>
      </c>
      <c r="H50" s="712" t="str">
        <f t="shared" ref="H50:H55" si="10">D50</f>
        <v>-</v>
      </c>
      <c r="I50" s="713" t="str">
        <f t="shared" ref="I50:I55" si="11">E50</f>
        <v>-</v>
      </c>
      <c r="J50" s="711">
        <f>'Enrolments + Baptisms TPUM'!S35+'Enrolments + Baptisms TPUM'!T35</f>
        <v>0</v>
      </c>
      <c r="K50" s="712">
        <f>'Enrolments + Baptisms TPUM'!V35+'Enrolments + Baptisms TPUM'!U35</f>
        <v>345</v>
      </c>
      <c r="L50" s="712" t="str">
        <f t="shared" ref="L50:L55" si="12">H50</f>
        <v>-</v>
      </c>
      <c r="M50" s="713" t="str">
        <f t="shared" ref="M50:M55" si="13">I50</f>
        <v>-</v>
      </c>
      <c r="N50" s="707">
        <f t="shared" si="9"/>
        <v>345</v>
      </c>
    </row>
    <row r="51" spans="1:14" s="359" customFormat="1" ht="12">
      <c r="A51" s="360" t="s">
        <v>1305</v>
      </c>
      <c r="B51" s="705">
        <f>'General TPUM'!D39</f>
        <v>1</v>
      </c>
      <c r="C51" s="706">
        <f>'General TPUM'!E39</f>
        <v>1</v>
      </c>
      <c r="D51" s="959" t="s">
        <v>720</v>
      </c>
      <c r="E51" s="959" t="s">
        <v>720</v>
      </c>
      <c r="F51" s="711">
        <f>'Staff TPUM'!B39</f>
        <v>23</v>
      </c>
      <c r="G51" s="712">
        <f>'Staff TPUM'!C39</f>
        <v>12</v>
      </c>
      <c r="H51" s="712" t="str">
        <f t="shared" si="10"/>
        <v>-</v>
      </c>
      <c r="I51" s="713" t="str">
        <f t="shared" si="11"/>
        <v>-</v>
      </c>
      <c r="J51" s="711">
        <f>'Enrolments + Baptisms TPUM'!S40+'Enrolments + Baptisms TPUM'!T40</f>
        <v>651</v>
      </c>
      <c r="K51" s="712">
        <f>'Enrolments + Baptisms TPUM'!V40+'Enrolments + Baptisms TPUM'!U40</f>
        <v>157</v>
      </c>
      <c r="L51" s="712" t="str">
        <f t="shared" si="12"/>
        <v>-</v>
      </c>
      <c r="M51" s="713" t="str">
        <f t="shared" si="13"/>
        <v>-</v>
      </c>
      <c r="N51" s="707">
        <f t="shared" si="9"/>
        <v>808</v>
      </c>
    </row>
    <row r="52" spans="1:14" s="359" customFormat="1" ht="12">
      <c r="A52" s="360" t="s">
        <v>1057</v>
      </c>
      <c r="B52" s="705">
        <f>'General TPUM'!D142</f>
        <v>95</v>
      </c>
      <c r="C52" s="706">
        <f>'General TPUM'!E142</f>
        <v>24</v>
      </c>
      <c r="D52" s="959" t="s">
        <v>720</v>
      </c>
      <c r="E52" s="959" t="s">
        <v>720</v>
      </c>
      <c r="F52" s="711">
        <f>'Staff TPUM'!B141</f>
        <v>591</v>
      </c>
      <c r="G52" s="712">
        <f>'Staff TPUM'!C141</f>
        <v>258</v>
      </c>
      <c r="H52" s="712" t="str">
        <f t="shared" si="10"/>
        <v>-</v>
      </c>
      <c r="I52" s="713" t="str">
        <f t="shared" si="11"/>
        <v>-</v>
      </c>
      <c r="J52" s="711">
        <f>'Enrolments + Baptisms TPUM'!S143+'Enrolments + Baptisms TPUM'!T143</f>
        <v>11707</v>
      </c>
      <c r="K52" s="712">
        <f>'Enrolments + Baptisms TPUM'!V143+'Enrolments + Baptisms TPUM'!U143</f>
        <v>4859</v>
      </c>
      <c r="L52" s="712" t="str">
        <f t="shared" si="12"/>
        <v>-</v>
      </c>
      <c r="M52" s="713" t="str">
        <f t="shared" si="13"/>
        <v>-</v>
      </c>
      <c r="N52" s="707">
        <f t="shared" si="9"/>
        <v>16566</v>
      </c>
    </row>
    <row r="53" spans="1:14" s="359" customFormat="1" ht="12">
      <c r="A53" s="360" t="s">
        <v>1306</v>
      </c>
      <c r="B53" s="705">
        <f>'General TPUM'!D149</f>
        <v>2</v>
      </c>
      <c r="C53" s="706">
        <f>'General TPUM'!E149</f>
        <v>3</v>
      </c>
      <c r="D53" s="959" t="s">
        <v>720</v>
      </c>
      <c r="E53" s="959" t="s">
        <v>720</v>
      </c>
      <c r="F53" s="711">
        <f>'Staff TPUM'!B148</f>
        <v>22</v>
      </c>
      <c r="G53" s="712">
        <f>'Staff TPUM'!C148</f>
        <v>30</v>
      </c>
      <c r="H53" s="712" t="str">
        <f t="shared" si="10"/>
        <v>-</v>
      </c>
      <c r="I53" s="713" t="str">
        <f t="shared" si="11"/>
        <v>-</v>
      </c>
      <c r="J53" s="711">
        <f>'Enrolments + Baptisms TPUM'!S150+'Enrolments + Baptisms TPUM'!T150</f>
        <v>667</v>
      </c>
      <c r="K53" s="712">
        <f>'Enrolments + Baptisms TPUM'!V150+'Enrolments + Baptisms TPUM'!U150</f>
        <v>490</v>
      </c>
      <c r="L53" s="712" t="str">
        <f t="shared" si="12"/>
        <v>-</v>
      </c>
      <c r="M53" s="713" t="str">
        <f t="shared" si="13"/>
        <v>-</v>
      </c>
      <c r="N53" s="707">
        <f t="shared" si="9"/>
        <v>1157</v>
      </c>
    </row>
    <row r="54" spans="1:14" s="359" customFormat="1" ht="12">
      <c r="A54" s="360" t="s">
        <v>1307</v>
      </c>
      <c r="B54" s="705">
        <f>'General TPUM'!D153</f>
        <v>1</v>
      </c>
      <c r="C54" s="706">
        <f>'General TPUM'!E153</f>
        <v>0</v>
      </c>
      <c r="D54" s="959" t="s">
        <v>720</v>
      </c>
      <c r="E54" s="959" t="s">
        <v>720</v>
      </c>
      <c r="F54" s="711">
        <f>'Staff TPUM'!B152</f>
        <v>12</v>
      </c>
      <c r="G54" s="712">
        <f>'Staff TPUM'!C152</f>
        <v>0</v>
      </c>
      <c r="H54" s="712" t="str">
        <f t="shared" si="10"/>
        <v>-</v>
      </c>
      <c r="I54" s="713" t="str">
        <f t="shared" si="11"/>
        <v>-</v>
      </c>
      <c r="J54" s="711">
        <f>'Enrolments + Baptisms TPUM'!S154+'Enrolments + Baptisms TPUM'!T154</f>
        <v>288</v>
      </c>
      <c r="K54" s="712">
        <f>'Enrolments + Baptisms TPUM'!V154+'Enrolments + Baptisms TPUM'!U154</f>
        <v>0</v>
      </c>
      <c r="L54" s="712" t="str">
        <f t="shared" si="12"/>
        <v>-</v>
      </c>
      <c r="M54" s="713" t="str">
        <f t="shared" si="13"/>
        <v>-</v>
      </c>
      <c r="N54" s="707">
        <f t="shared" si="9"/>
        <v>288</v>
      </c>
    </row>
    <row r="55" spans="1:14" s="359" customFormat="1" ht="12.75" thickBot="1">
      <c r="A55" s="360" t="s">
        <v>1083</v>
      </c>
      <c r="B55" s="705">
        <f>'General TPUM'!D188</f>
        <v>25</v>
      </c>
      <c r="C55" s="706">
        <f>'General TPUM'!E188</f>
        <v>6</v>
      </c>
      <c r="D55" s="959" t="s">
        <v>720</v>
      </c>
      <c r="E55" s="959" t="s">
        <v>720</v>
      </c>
      <c r="F55" s="711">
        <f>'Staff TPUM'!B186</f>
        <v>150</v>
      </c>
      <c r="G55" s="712">
        <f>'Staff TPUM'!C186</f>
        <v>103</v>
      </c>
      <c r="H55" s="712" t="str">
        <f t="shared" si="10"/>
        <v>-</v>
      </c>
      <c r="I55" s="713" t="str">
        <f t="shared" si="11"/>
        <v>-</v>
      </c>
      <c r="J55" s="711">
        <f>'Enrolments + Baptisms TPUM'!S189+'Enrolments + Baptisms TPUM'!T189</f>
        <v>2967</v>
      </c>
      <c r="K55" s="712">
        <f>'Enrolments + Baptisms TPUM'!U189+'Enrolments + Baptisms TPUM'!V189</f>
        <v>1605</v>
      </c>
      <c r="L55" s="712" t="str">
        <f t="shared" si="12"/>
        <v>-</v>
      </c>
      <c r="M55" s="713" t="str">
        <f t="shared" si="13"/>
        <v>-</v>
      </c>
      <c r="N55" s="707">
        <f t="shared" si="9"/>
        <v>4572</v>
      </c>
    </row>
    <row r="56" spans="1:14" s="201" customFormat="1" ht="12.75" thickBot="1">
      <c r="A56" s="1349" t="s">
        <v>1308</v>
      </c>
      <c r="B56" s="1350">
        <f t="shared" ref="B56:N56" si="14">SUM(B45:B55)</f>
        <v>137</v>
      </c>
      <c r="C56" s="1351">
        <f t="shared" si="14"/>
        <v>39</v>
      </c>
      <c r="D56" s="1351">
        <f t="shared" si="14"/>
        <v>2</v>
      </c>
      <c r="E56" s="1352">
        <f t="shared" si="14"/>
        <v>1</v>
      </c>
      <c r="F56" s="1351">
        <f t="shared" si="14"/>
        <v>882</v>
      </c>
      <c r="G56" s="1351">
        <f t="shared" si="14"/>
        <v>479</v>
      </c>
      <c r="H56" s="1351">
        <f t="shared" si="14"/>
        <v>18</v>
      </c>
      <c r="I56" s="1352">
        <f t="shared" si="14"/>
        <v>19</v>
      </c>
      <c r="J56" s="1350">
        <f t="shared" si="14"/>
        <v>18255</v>
      </c>
      <c r="K56" s="1351">
        <f t="shared" si="14"/>
        <v>7893</v>
      </c>
      <c r="L56" s="1351">
        <f t="shared" si="14"/>
        <v>218</v>
      </c>
      <c r="M56" s="1352">
        <f t="shared" si="14"/>
        <v>551</v>
      </c>
      <c r="N56" s="1353">
        <f t="shared" si="14"/>
        <v>26917</v>
      </c>
    </row>
    <row r="57" spans="1:14" s="359" customFormat="1" ht="12.75" thickBot="1">
      <c r="A57" s="493"/>
      <c r="B57" s="708"/>
      <c r="C57" s="708"/>
      <c r="D57" s="708"/>
      <c r="E57" s="708"/>
      <c r="F57" s="709"/>
      <c r="G57" s="709"/>
      <c r="H57" s="709"/>
      <c r="I57" s="709"/>
      <c r="J57" s="709"/>
      <c r="K57" s="709">
        <f>J56+K56</f>
        <v>26148</v>
      </c>
      <c r="L57" s="709"/>
      <c r="M57" s="709"/>
      <c r="N57" s="1098"/>
    </row>
    <row r="58" spans="1:14" s="359" customFormat="1" ht="12.75" thickBot="1">
      <c r="A58" s="1345" t="s">
        <v>1</v>
      </c>
      <c r="B58" s="710" t="s">
        <v>1309</v>
      </c>
      <c r="C58" s="710"/>
      <c r="D58" s="710"/>
      <c r="E58" s="710"/>
      <c r="F58" s="710"/>
      <c r="G58" s="710"/>
      <c r="H58" s="710"/>
      <c r="I58" s="710"/>
      <c r="J58" s="710"/>
      <c r="K58" s="710"/>
      <c r="L58" s="710"/>
      <c r="M58" s="710"/>
      <c r="N58" s="1099"/>
    </row>
    <row r="59" spans="1:14" s="359" customFormat="1" ht="12">
      <c r="A59" s="360" t="s">
        <v>1310</v>
      </c>
      <c r="B59" s="711">
        <v>0</v>
      </c>
      <c r="C59" s="712"/>
      <c r="D59" s="712">
        <f>'Universities + Vocational S'!K13</f>
        <v>1</v>
      </c>
      <c r="E59" s="713">
        <f>'Universities + Vocational S'!I12</f>
        <v>1</v>
      </c>
      <c r="F59" s="711">
        <f t="shared" ref="F59:H60" si="15">B59</f>
        <v>0</v>
      </c>
      <c r="G59" s="712">
        <f t="shared" si="15"/>
        <v>0</v>
      </c>
      <c r="H59" s="712">
        <f t="shared" si="15"/>
        <v>1</v>
      </c>
      <c r="I59" s="713">
        <f>'Universities + Vocational S'!I27</f>
        <v>73</v>
      </c>
      <c r="J59" s="711">
        <f t="shared" ref="J59:L60" si="16">F59</f>
        <v>0</v>
      </c>
      <c r="K59" s="712">
        <f t="shared" si="16"/>
        <v>0</v>
      </c>
      <c r="L59" s="712">
        <f t="shared" si="16"/>
        <v>1</v>
      </c>
      <c r="M59" s="713">
        <f>'Universities + Vocational S'!I20</f>
        <v>1062</v>
      </c>
      <c r="N59" s="707">
        <f t="shared" ref="N59:N64" si="17">SUM(J59:M59)</f>
        <v>1063</v>
      </c>
    </row>
    <row r="60" spans="1:14" s="359" customFormat="1" ht="12">
      <c r="A60" s="360" t="s">
        <v>1311</v>
      </c>
      <c r="B60" s="711">
        <f>B59</f>
        <v>0</v>
      </c>
      <c r="C60" s="712">
        <f>C59</f>
        <v>0</v>
      </c>
      <c r="D60" s="712">
        <f>D59</f>
        <v>1</v>
      </c>
      <c r="E60" s="713">
        <f>'Universities + Vocational S'!J12</f>
        <v>1</v>
      </c>
      <c r="F60" s="711">
        <f t="shared" si="15"/>
        <v>0</v>
      </c>
      <c r="G60" s="712">
        <f t="shared" si="15"/>
        <v>0</v>
      </c>
      <c r="H60" s="712">
        <f t="shared" si="15"/>
        <v>1</v>
      </c>
      <c r="I60" s="713">
        <f>'Universities + Vocational S'!J27</f>
        <v>48</v>
      </c>
      <c r="J60" s="711">
        <f t="shared" si="16"/>
        <v>0</v>
      </c>
      <c r="K60" s="712">
        <f t="shared" si="16"/>
        <v>0</v>
      </c>
      <c r="L60" s="712">
        <f t="shared" si="16"/>
        <v>1</v>
      </c>
      <c r="M60" s="713">
        <f>'Universities + Vocational S'!J20</f>
        <v>1225</v>
      </c>
      <c r="N60" s="707">
        <f t="shared" si="17"/>
        <v>1226</v>
      </c>
    </row>
    <row r="61" spans="1:14" s="359" customFormat="1" ht="12">
      <c r="A61" s="360" t="s">
        <v>1312</v>
      </c>
      <c r="B61" s="711">
        <f>B$18</f>
        <v>42</v>
      </c>
      <c r="C61" s="712">
        <f>C$18</f>
        <v>30</v>
      </c>
      <c r="D61" s="712">
        <f>D$18</f>
        <v>1</v>
      </c>
      <c r="E61" s="713">
        <f>E$18</f>
        <v>0</v>
      </c>
      <c r="F61" s="711">
        <f t="shared" ref="F61:M61" si="18">F$18</f>
        <v>533</v>
      </c>
      <c r="G61" s="712">
        <f t="shared" si="18"/>
        <v>640</v>
      </c>
      <c r="H61" s="712">
        <f t="shared" si="18"/>
        <v>3</v>
      </c>
      <c r="I61" s="713">
        <f t="shared" si="18"/>
        <v>0</v>
      </c>
      <c r="J61" s="711">
        <f t="shared" si="18"/>
        <v>8696</v>
      </c>
      <c r="K61" s="712">
        <f t="shared" si="18"/>
        <v>7027</v>
      </c>
      <c r="L61" s="712">
        <f t="shared" si="18"/>
        <v>67</v>
      </c>
      <c r="M61" s="713">
        <f t="shared" si="18"/>
        <v>0</v>
      </c>
      <c r="N61" s="707">
        <f t="shared" si="17"/>
        <v>15790</v>
      </c>
    </row>
    <row r="62" spans="1:14" s="359" customFormat="1" ht="12">
      <c r="A62" s="360" t="s">
        <v>1313</v>
      </c>
      <c r="B62" s="711">
        <f>B$28</f>
        <v>18</v>
      </c>
      <c r="C62" s="712">
        <f>C$28</f>
        <v>5</v>
      </c>
      <c r="D62" s="712">
        <f>D$28</f>
        <v>0</v>
      </c>
      <c r="E62" s="713">
        <f>E$28</f>
        <v>0</v>
      </c>
      <c r="F62" s="711">
        <f>F$28</f>
        <v>105</v>
      </c>
      <c r="G62" s="712">
        <f t="shared" ref="G62:M62" si="19">G$28</f>
        <v>77</v>
      </c>
      <c r="H62" s="712">
        <f t="shared" si="19"/>
        <v>0</v>
      </c>
      <c r="I62" s="713">
        <f t="shared" si="19"/>
        <v>0</v>
      </c>
      <c r="J62" s="711">
        <f t="shared" si="19"/>
        <v>1716</v>
      </c>
      <c r="K62" s="712">
        <f t="shared" si="19"/>
        <v>802</v>
      </c>
      <c r="L62" s="712">
        <f t="shared" si="19"/>
        <v>0</v>
      </c>
      <c r="M62" s="713">
        <f t="shared" si="19"/>
        <v>0</v>
      </c>
      <c r="N62" s="707">
        <f t="shared" si="17"/>
        <v>2518</v>
      </c>
    </row>
    <row r="63" spans="1:14" s="359" customFormat="1" ht="12">
      <c r="A63" s="360" t="s">
        <v>1197</v>
      </c>
      <c r="B63" s="711">
        <f>B$42</f>
        <v>146</v>
      </c>
      <c r="C63" s="712">
        <f t="shared" ref="C63:M63" si="20">C$42</f>
        <v>16</v>
      </c>
      <c r="D63" s="712">
        <f t="shared" si="20"/>
        <v>0</v>
      </c>
      <c r="E63" s="713">
        <f t="shared" si="20"/>
        <v>1</v>
      </c>
      <c r="F63" s="711">
        <f t="shared" si="20"/>
        <v>1040</v>
      </c>
      <c r="G63" s="712">
        <f t="shared" si="20"/>
        <v>270</v>
      </c>
      <c r="H63" s="712">
        <f t="shared" si="20"/>
        <v>0</v>
      </c>
      <c r="I63" s="713">
        <f t="shared" si="20"/>
        <v>39</v>
      </c>
      <c r="J63" s="711">
        <f t="shared" si="20"/>
        <v>29054</v>
      </c>
      <c r="K63" s="712">
        <f t="shared" si="20"/>
        <v>6892</v>
      </c>
      <c r="L63" s="712">
        <f t="shared" si="20"/>
        <v>0</v>
      </c>
      <c r="M63" s="713">
        <f t="shared" si="20"/>
        <v>652</v>
      </c>
      <c r="N63" s="707">
        <f t="shared" si="17"/>
        <v>36598</v>
      </c>
    </row>
    <row r="64" spans="1:14" s="359" customFormat="1" ht="12.75" thickBot="1">
      <c r="A64" s="360" t="s">
        <v>1314</v>
      </c>
      <c r="B64" s="711">
        <f>B$56</f>
        <v>137</v>
      </c>
      <c r="C64" s="712">
        <f t="shared" ref="C64:M64" si="21">C$56</f>
        <v>39</v>
      </c>
      <c r="D64" s="712">
        <f t="shared" si="21"/>
        <v>2</v>
      </c>
      <c r="E64" s="713">
        <f t="shared" si="21"/>
        <v>1</v>
      </c>
      <c r="F64" s="711">
        <f>F$56</f>
        <v>882</v>
      </c>
      <c r="G64" s="712">
        <f t="shared" si="21"/>
        <v>479</v>
      </c>
      <c r="H64" s="712">
        <f t="shared" si="21"/>
        <v>18</v>
      </c>
      <c r="I64" s="713">
        <f t="shared" si="21"/>
        <v>19</v>
      </c>
      <c r="J64" s="711">
        <f t="shared" si="21"/>
        <v>18255</v>
      </c>
      <c r="K64" s="712">
        <f t="shared" si="21"/>
        <v>7893</v>
      </c>
      <c r="L64" s="712">
        <f t="shared" si="21"/>
        <v>218</v>
      </c>
      <c r="M64" s="713">
        <f t="shared" si="21"/>
        <v>551</v>
      </c>
      <c r="N64" s="707">
        <f t="shared" si="17"/>
        <v>26917</v>
      </c>
    </row>
    <row r="65" spans="1:14" s="201" customFormat="1" ht="12.75" thickBot="1">
      <c r="A65" s="1349" t="s">
        <v>899</v>
      </c>
      <c r="B65" s="1350">
        <f>SUM(B59:B64)</f>
        <v>343</v>
      </c>
      <c r="C65" s="1351">
        <f t="shared" ref="C65:L65" si="22">SUM(C59:C64)</f>
        <v>90</v>
      </c>
      <c r="D65" s="1351">
        <f t="shared" si="22"/>
        <v>5</v>
      </c>
      <c r="E65" s="1352">
        <f t="shared" si="22"/>
        <v>4</v>
      </c>
      <c r="F65" s="1351">
        <f t="shared" si="22"/>
        <v>2560</v>
      </c>
      <c r="G65" s="1351">
        <f t="shared" si="22"/>
        <v>1466</v>
      </c>
      <c r="H65" s="1351">
        <f t="shared" si="22"/>
        <v>23</v>
      </c>
      <c r="I65" s="1352">
        <f t="shared" si="22"/>
        <v>179</v>
      </c>
      <c r="J65" s="1351">
        <f>SUM(J59:J64)</f>
        <v>57721</v>
      </c>
      <c r="K65" s="1351">
        <f t="shared" si="22"/>
        <v>22614</v>
      </c>
      <c r="L65" s="1351">
        <f t="shared" si="22"/>
        <v>287</v>
      </c>
      <c r="M65" s="1352">
        <f>SUM(M59:M64)</f>
        <v>3490</v>
      </c>
      <c r="N65" s="1353">
        <f>SUM(N59:N64)</f>
        <v>84112</v>
      </c>
    </row>
    <row r="66" spans="1:14" s="362" customFormat="1" ht="12.75" thickBot="1">
      <c r="A66" s="366"/>
      <c r="B66" s="367"/>
      <c r="C66" s="367" t="s">
        <v>206</v>
      </c>
      <c r="D66" s="367"/>
      <c r="E66" s="2170">
        <f>B65+C65+D65+E65</f>
        <v>442</v>
      </c>
      <c r="F66" s="367"/>
      <c r="G66" s="367"/>
      <c r="H66" s="367" t="s">
        <v>274</v>
      </c>
      <c r="I66" s="2170">
        <f>F65+G65+H65+I65</f>
        <v>4228</v>
      </c>
      <c r="J66" s="367"/>
      <c r="K66" s="367" t="s">
        <v>1315</v>
      </c>
      <c r="L66" s="367"/>
      <c r="M66" s="2170">
        <f>J65+K65+L65+M65</f>
        <v>84112</v>
      </c>
      <c r="N66" s="2171"/>
    </row>
    <row r="67" spans="1:14" s="359" customFormat="1" ht="12">
      <c r="A67" s="368"/>
      <c r="B67" s="369"/>
      <c r="C67" s="369"/>
      <c r="D67" s="369"/>
      <c r="E67" s="369"/>
      <c r="F67" s="369"/>
      <c r="G67" s="369"/>
      <c r="H67" s="369"/>
      <c r="I67" s="369"/>
      <c r="J67" s="369"/>
      <c r="K67" s="369"/>
      <c r="L67" s="369"/>
      <c r="M67" s="369"/>
      <c r="N67" s="2172"/>
    </row>
    <row r="68" spans="1:14" s="395" customFormat="1" ht="23.25" thickBot="1">
      <c r="A68" s="370"/>
      <c r="B68" s="371" t="s">
        <v>1316</v>
      </c>
      <c r="C68" s="559"/>
      <c r="D68" s="372"/>
      <c r="E68" s="4010">
        <f>'GC Table 3 - Sch Teach Stud'!F12</f>
        <v>438</v>
      </c>
      <c r="F68" s="371" t="s">
        <v>1317</v>
      </c>
      <c r="G68" s="371"/>
      <c r="H68" s="371"/>
      <c r="I68" s="4011">
        <f>'GC Table 3 - Sch Teach Stud'!K12</f>
        <v>4306</v>
      </c>
      <c r="J68" s="371" t="s">
        <v>1317</v>
      </c>
      <c r="K68" s="373"/>
      <c r="L68" s="371"/>
      <c r="M68" s="4012">
        <f>'GC Table 3 - Sch Teach Stud'!P12</f>
        <v>85370</v>
      </c>
      <c r="N68" s="2173" t="s">
        <v>1317</v>
      </c>
    </row>
    <row r="69" spans="1:14">
      <c r="A69" s="396"/>
      <c r="B69" s="374"/>
      <c r="C69" s="375"/>
      <c r="D69" s="374"/>
      <c r="E69" s="374"/>
      <c r="F69" s="374"/>
      <c r="G69" s="374"/>
      <c r="H69" s="374"/>
      <c r="I69" s="375"/>
      <c r="J69" s="374"/>
      <c r="K69" s="374"/>
      <c r="L69" s="374"/>
      <c r="M69" s="374"/>
      <c r="N69" s="374"/>
    </row>
    <row r="70" spans="1:14">
      <c r="A70" s="360" t="s">
        <v>1312</v>
      </c>
      <c r="B70" s="393">
        <f>B61+C61</f>
        <v>72</v>
      </c>
      <c r="C70" s="394">
        <f>D61+E61+E59</f>
        <v>2</v>
      </c>
      <c r="D70" s="374"/>
      <c r="E70" s="374"/>
      <c r="F70" s="375"/>
      <c r="G70" s="374"/>
      <c r="H70" s="374"/>
      <c r="I70" s="374"/>
      <c r="J70" s="374"/>
      <c r="K70" s="374"/>
      <c r="L70" s="374"/>
      <c r="M70" s="374"/>
      <c r="N70" s="374"/>
    </row>
    <row r="71" spans="1:14">
      <c r="A71" s="360" t="s">
        <v>1313</v>
      </c>
      <c r="B71" s="393">
        <f>B62+C62</f>
        <v>23</v>
      </c>
      <c r="C71" s="394"/>
      <c r="D71" s="374"/>
      <c r="E71" s="374"/>
      <c r="F71" s="374"/>
      <c r="G71" s="374"/>
      <c r="H71" s="374"/>
      <c r="I71" s="374"/>
      <c r="J71" s="374"/>
      <c r="K71" s="374"/>
      <c r="L71" s="374"/>
      <c r="M71" s="374"/>
      <c r="N71" s="374"/>
    </row>
    <row r="72" spans="1:14">
      <c r="A72" s="360" t="s">
        <v>1197</v>
      </c>
      <c r="B72" s="393">
        <f>B63+C63</f>
        <v>162</v>
      </c>
      <c r="C72" s="394">
        <f>D63+E63+E60</f>
        <v>2</v>
      </c>
      <c r="D72" s="374"/>
      <c r="E72" s="374"/>
      <c r="F72" s="374"/>
      <c r="G72" s="374"/>
      <c r="H72" s="374"/>
      <c r="I72" s="374"/>
      <c r="J72" s="374"/>
      <c r="K72" s="374"/>
      <c r="L72" s="374"/>
      <c r="M72" s="374"/>
      <c r="N72" s="374"/>
    </row>
    <row r="73" spans="1:14">
      <c r="A73" s="365" t="s">
        <v>1314</v>
      </c>
      <c r="B73" s="393">
        <f>B64+C64</f>
        <v>176</v>
      </c>
      <c r="C73" s="394">
        <f>D64+E64</f>
        <v>3</v>
      </c>
    </row>
    <row r="74" spans="1:14">
      <c r="B74" s="285">
        <f>SUM(B70:B73)</f>
        <v>433</v>
      </c>
      <c r="C74" s="285">
        <f>SUM(C70:C73)</f>
        <v>7</v>
      </c>
    </row>
  </sheetData>
  <mergeCells count="6">
    <mergeCell ref="A1:N1"/>
    <mergeCell ref="A2:N2"/>
    <mergeCell ref="A3:N3"/>
    <mergeCell ref="B5:E5"/>
    <mergeCell ref="F5:I5"/>
    <mergeCell ref="J5:M5"/>
  </mergeCells>
  <conditionalFormatting sqref="A8:A66">
    <cfRule type="cellIs" dxfId="13" priority="1" stopIfTrue="1" operator="equal">
      <formula>0</formula>
    </cfRule>
  </conditionalFormatting>
  <conditionalFormatting sqref="A70:A73">
    <cfRule type="cellIs" dxfId="12" priority="18" stopIfTrue="1" operator="equal">
      <formula>0</formula>
    </cfRule>
  </conditionalFormatting>
  <conditionalFormatting sqref="M68">
    <cfRule type="cellIs" dxfId="11" priority="29" stopIfTrue="1" operator="equal">
      <formula>0</formula>
    </cfRule>
    <cfRule type="cellIs" dxfId="10" priority="30" stopIfTrue="1" operator="equal">
      <formula>"""0"""</formula>
    </cfRule>
    <cfRule type="cellIs" dxfId="9" priority="31" stopIfTrue="1" operator="equal">
      <formula>0</formula>
    </cfRule>
  </conditionalFormatting>
  <printOptions horizontalCentered="1"/>
  <pageMargins left="0.31496062992125984" right="0.31496062992125984" top="0.59055118110236227" bottom="0.39370078740157483" header="0.19685039370078741" footer="0.19685039370078741"/>
  <pageSetup paperSize="8" fitToHeight="0" orientation="portrait" r:id="rId1"/>
  <headerFooter>
    <oddHeader>&amp;L&amp;A&amp;R&amp;6&amp;P of &amp;N</oddHeader>
  </headerFooter>
  <legacyDrawing r:id="rId2"/>
  <extLst>
    <ext xmlns:mx="http://schemas.microsoft.com/office/mac/excel/2008/main" uri="{64002731-A6B0-56B0-2670-7721B7C09600}">
      <mx:PLV Mode="0" OnePage="0" WScale="0"/>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0000"/>
  </sheetPr>
  <dimension ref="A1:T72"/>
  <sheetViews>
    <sheetView view="pageBreakPreview" zoomScaleSheetLayoutView="100" workbookViewId="0">
      <selection activeCell="B23" sqref="B23"/>
    </sheetView>
  </sheetViews>
  <sheetFormatPr defaultColWidth="9.140625" defaultRowHeight="15"/>
  <cols>
    <col min="1" max="1" width="25.140625" style="143" customWidth="1"/>
    <col min="2" max="16" width="7.42578125" style="143" customWidth="1"/>
    <col min="17" max="20" width="7" style="143" hidden="1" customWidth="1"/>
    <col min="21" max="16384" width="9.140625" style="143"/>
  </cols>
  <sheetData>
    <row r="1" spans="1:20" s="285" customFormat="1" ht="49.5" customHeight="1" thickBot="1">
      <c r="A1" s="4389" t="s">
        <v>0</v>
      </c>
      <c r="B1" s="4390"/>
      <c r="C1" s="4390"/>
      <c r="D1" s="4390"/>
      <c r="E1" s="4390"/>
      <c r="F1" s="4390"/>
      <c r="G1" s="4390"/>
      <c r="H1" s="4390"/>
      <c r="I1" s="4390"/>
      <c r="J1" s="4390"/>
      <c r="K1" s="4390"/>
      <c r="L1" s="4390"/>
      <c r="M1" s="4390"/>
      <c r="N1" s="4390"/>
      <c r="O1" s="4390"/>
      <c r="P1" s="4390"/>
      <c r="Q1" s="4390"/>
      <c r="R1" s="4390"/>
      <c r="S1" s="4390"/>
      <c r="T1" s="4391"/>
    </row>
    <row r="2" spans="1:20" ht="36.6" customHeight="1">
      <c r="A2" s="4410" t="s">
        <v>1318</v>
      </c>
      <c r="B2" s="4411"/>
      <c r="C2" s="4411"/>
      <c r="D2" s="4411"/>
      <c r="E2" s="4411"/>
      <c r="F2" s="4411"/>
      <c r="G2" s="4411"/>
      <c r="H2" s="4411"/>
      <c r="I2" s="4411"/>
      <c r="J2" s="4411"/>
      <c r="K2" s="4411"/>
      <c r="L2" s="4411"/>
      <c r="M2" s="4411"/>
      <c r="N2" s="4411"/>
      <c r="O2" s="4411"/>
      <c r="P2" s="4411"/>
      <c r="Q2" s="4411"/>
      <c r="R2" s="4411"/>
      <c r="S2" s="4411"/>
      <c r="T2" s="4412"/>
    </row>
    <row r="3" spans="1:20" ht="31.35" customHeight="1">
      <c r="A3" s="4410" t="s">
        <v>1319</v>
      </c>
      <c r="B3" s="4411"/>
      <c r="C3" s="4411"/>
      <c r="D3" s="4411"/>
      <c r="E3" s="4411"/>
      <c r="F3" s="4411"/>
      <c r="G3" s="4411"/>
      <c r="H3" s="4411"/>
      <c r="I3" s="4411"/>
      <c r="J3" s="4411"/>
      <c r="K3" s="4411"/>
      <c r="L3" s="4411"/>
      <c r="M3" s="4411"/>
      <c r="N3" s="4411"/>
      <c r="O3" s="4411"/>
      <c r="P3" s="4411"/>
      <c r="Q3" s="4411"/>
      <c r="R3" s="4411"/>
      <c r="S3" s="4411"/>
      <c r="T3" s="4412"/>
    </row>
    <row r="4" spans="1:20" ht="24.6" customHeight="1">
      <c r="A4" s="354" t="s">
        <v>1320</v>
      </c>
      <c r="B4" s="355"/>
      <c r="C4" s="355"/>
      <c r="D4" s="355"/>
      <c r="E4" s="355"/>
      <c r="F4" s="355"/>
      <c r="G4" s="355"/>
      <c r="H4" s="355"/>
      <c r="I4" s="355"/>
      <c r="J4" s="355"/>
      <c r="K4" s="355"/>
      <c r="L4" s="355"/>
      <c r="M4" s="355"/>
      <c r="N4" s="4413" t="s">
        <v>1321</v>
      </c>
      <c r="O4" s="4414"/>
      <c r="P4" s="4414"/>
      <c r="Q4" s="355"/>
      <c r="R4" s="355"/>
      <c r="S4" s="355"/>
      <c r="T4" s="2174"/>
    </row>
    <row r="5" spans="1:20" s="356" customFormat="1" ht="12">
      <c r="A5" s="376" t="s">
        <v>1322</v>
      </c>
      <c r="B5" s="4415" t="s">
        <v>1266</v>
      </c>
      <c r="C5" s="4416"/>
      <c r="D5" s="4416"/>
      <c r="E5" s="4417"/>
      <c r="F5" s="4418" t="s">
        <v>1267</v>
      </c>
      <c r="G5" s="4418"/>
      <c r="H5" s="4419"/>
      <c r="I5" s="4420" t="s">
        <v>1268</v>
      </c>
      <c r="J5" s="4420"/>
      <c r="K5" s="4420"/>
      <c r="L5" s="4420"/>
      <c r="M5" s="4420"/>
      <c r="N5" s="4421" t="s">
        <v>1323</v>
      </c>
      <c r="O5" s="4422"/>
      <c r="P5" s="4423"/>
      <c r="Q5" s="4424" t="s">
        <v>1324</v>
      </c>
      <c r="R5" s="4424"/>
      <c r="S5" s="4424"/>
      <c r="T5" s="4425"/>
    </row>
    <row r="6" spans="1:20" s="358" customFormat="1" ht="60.75" thickBot="1">
      <c r="A6" s="357"/>
      <c r="B6" s="2360" t="s">
        <v>1325</v>
      </c>
      <c r="C6" s="2361" t="s">
        <v>1326</v>
      </c>
      <c r="D6" s="2361" t="s">
        <v>1327</v>
      </c>
      <c r="E6" s="2362" t="s">
        <v>843</v>
      </c>
      <c r="F6" s="2363" t="s">
        <v>1325</v>
      </c>
      <c r="G6" s="2364" t="s">
        <v>1327</v>
      </c>
      <c r="H6" s="2365" t="s">
        <v>843</v>
      </c>
      <c r="I6" s="2366" t="s">
        <v>1325</v>
      </c>
      <c r="J6" s="2367" t="s">
        <v>1327</v>
      </c>
      <c r="K6" s="2367" t="s">
        <v>1328</v>
      </c>
      <c r="L6" s="2367" t="s">
        <v>1329</v>
      </c>
      <c r="M6" s="2368" t="s">
        <v>843</v>
      </c>
      <c r="N6" s="2369" t="s">
        <v>1325</v>
      </c>
      <c r="O6" s="2370" t="s">
        <v>1327</v>
      </c>
      <c r="P6" s="2371" t="s">
        <v>1330</v>
      </c>
      <c r="Q6" s="2372" t="s">
        <v>1331</v>
      </c>
      <c r="R6" s="2373" t="s">
        <v>1332</v>
      </c>
      <c r="S6" s="2373" t="s">
        <v>1333</v>
      </c>
      <c r="T6" s="2374" t="s">
        <v>1334</v>
      </c>
    </row>
    <row r="7" spans="1:20" s="359" customFormat="1" ht="12.75" thickBot="1">
      <c r="A7" s="1345" t="s">
        <v>1273</v>
      </c>
      <c r="B7" s="2175"/>
      <c r="C7" s="1347"/>
      <c r="D7" s="1347"/>
      <c r="E7" s="1347"/>
      <c r="F7" s="2175"/>
      <c r="G7" s="1347"/>
      <c r="H7" s="1347"/>
      <c r="I7" s="1347"/>
      <c r="J7" s="1347"/>
      <c r="K7" s="1347"/>
      <c r="L7" s="1347"/>
      <c r="M7" s="1347"/>
      <c r="N7" s="1347"/>
      <c r="O7" s="1347"/>
      <c r="P7" s="1347"/>
      <c r="T7" s="2176"/>
    </row>
    <row r="8" spans="1:20" s="201" customFormat="1" ht="12">
      <c r="A8" s="377" t="s">
        <v>1274</v>
      </c>
      <c r="B8" s="714">
        <v>0</v>
      </c>
      <c r="C8" s="715">
        <v>0</v>
      </c>
      <c r="D8" s="715">
        <v>0</v>
      </c>
      <c r="E8" s="716">
        <v>1</v>
      </c>
      <c r="F8" s="717">
        <v>0</v>
      </c>
      <c r="G8" s="718">
        <v>0</v>
      </c>
      <c r="H8" s="719">
        <v>4</v>
      </c>
      <c r="I8" s="2177">
        <v>0</v>
      </c>
      <c r="J8" s="2178">
        <v>0</v>
      </c>
      <c r="K8" s="2178">
        <v>0</v>
      </c>
      <c r="L8" s="2178">
        <v>0</v>
      </c>
      <c r="M8" s="2179">
        <v>62</v>
      </c>
      <c r="N8" s="720">
        <v>0</v>
      </c>
      <c r="O8" s="721">
        <v>0</v>
      </c>
      <c r="P8" s="722">
        <v>62</v>
      </c>
      <c r="T8" s="2180"/>
    </row>
    <row r="9" spans="1:20" s="313" customFormat="1" ht="12">
      <c r="A9" s="377" t="s">
        <v>1335</v>
      </c>
      <c r="B9" s="714">
        <v>0</v>
      </c>
      <c r="C9" s="715">
        <v>0</v>
      </c>
      <c r="D9" s="715">
        <v>1</v>
      </c>
      <c r="E9" s="716">
        <v>0</v>
      </c>
      <c r="F9" s="717">
        <v>0</v>
      </c>
      <c r="G9" s="718">
        <v>23</v>
      </c>
      <c r="H9" s="719">
        <v>0</v>
      </c>
      <c r="I9" s="723">
        <v>0</v>
      </c>
      <c r="J9" s="724">
        <v>198</v>
      </c>
      <c r="K9" s="724">
        <v>0</v>
      </c>
      <c r="L9" s="724">
        <v>0</v>
      </c>
      <c r="M9" s="725">
        <v>0</v>
      </c>
      <c r="N9" s="720">
        <v>0</v>
      </c>
      <c r="O9" s="721">
        <v>198</v>
      </c>
      <c r="P9" s="722">
        <v>198</v>
      </c>
      <c r="T9" s="2181"/>
    </row>
    <row r="10" spans="1:20" s="313" customFormat="1" ht="12">
      <c r="A10" s="360" t="s">
        <v>414</v>
      </c>
      <c r="B10" s="726">
        <v>2</v>
      </c>
      <c r="C10" s="727">
        <v>4</v>
      </c>
      <c r="D10" s="727">
        <v>0</v>
      </c>
      <c r="E10" s="728">
        <v>0</v>
      </c>
      <c r="F10" s="729">
        <v>83</v>
      </c>
      <c r="G10" s="730">
        <v>79</v>
      </c>
      <c r="H10" s="731">
        <v>0</v>
      </c>
      <c r="I10" s="723">
        <v>290</v>
      </c>
      <c r="J10" s="724">
        <v>0</v>
      </c>
      <c r="K10" s="724">
        <v>807</v>
      </c>
      <c r="L10" s="724">
        <v>646</v>
      </c>
      <c r="M10" s="725">
        <v>0</v>
      </c>
      <c r="N10" s="720">
        <v>1097</v>
      </c>
      <c r="O10" s="732">
        <v>646</v>
      </c>
      <c r="P10" s="722">
        <v>1743</v>
      </c>
      <c r="T10" s="2181"/>
    </row>
    <row r="11" spans="1:20" s="313" customFormat="1" ht="12">
      <c r="A11" s="360" t="s">
        <v>379</v>
      </c>
      <c r="B11" s="726">
        <v>4</v>
      </c>
      <c r="C11" s="727">
        <v>6</v>
      </c>
      <c r="D11" s="727">
        <v>1</v>
      </c>
      <c r="E11" s="728">
        <v>0</v>
      </c>
      <c r="F11" s="729">
        <v>158</v>
      </c>
      <c r="G11" s="730">
        <v>221</v>
      </c>
      <c r="H11" s="731">
        <v>0</v>
      </c>
      <c r="I11" s="723">
        <v>154</v>
      </c>
      <c r="J11" s="724">
        <v>42</v>
      </c>
      <c r="K11" s="724">
        <v>1674</v>
      </c>
      <c r="L11" s="724">
        <v>1756</v>
      </c>
      <c r="M11" s="725">
        <v>0</v>
      </c>
      <c r="N11" s="720">
        <v>1828</v>
      </c>
      <c r="O11" s="732">
        <v>1798</v>
      </c>
      <c r="P11" s="722">
        <v>3626</v>
      </c>
      <c r="T11" s="2181"/>
    </row>
    <row r="12" spans="1:20" s="313" customFormat="1" ht="12">
      <c r="A12" s="360" t="s">
        <v>1275</v>
      </c>
      <c r="B12" s="726">
        <v>2</v>
      </c>
      <c r="C12" s="727">
        <v>1</v>
      </c>
      <c r="D12" s="727">
        <v>0</v>
      </c>
      <c r="E12" s="728">
        <v>0</v>
      </c>
      <c r="F12" s="729">
        <v>20</v>
      </c>
      <c r="G12" s="730">
        <v>3</v>
      </c>
      <c r="H12" s="731">
        <v>0</v>
      </c>
      <c r="I12" s="723">
        <v>147</v>
      </c>
      <c r="J12" s="724">
        <v>0</v>
      </c>
      <c r="K12" s="724">
        <v>45</v>
      </c>
      <c r="L12" s="724">
        <v>28</v>
      </c>
      <c r="M12" s="725">
        <v>0</v>
      </c>
      <c r="N12" s="720">
        <v>192</v>
      </c>
      <c r="O12" s="732">
        <v>28</v>
      </c>
      <c r="P12" s="722">
        <v>220</v>
      </c>
      <c r="T12" s="2181"/>
    </row>
    <row r="13" spans="1:20" s="313" customFormat="1" ht="12">
      <c r="A13" s="360" t="s">
        <v>473</v>
      </c>
      <c r="B13" s="726">
        <v>2</v>
      </c>
      <c r="C13" s="727">
        <v>0</v>
      </c>
      <c r="D13" s="727">
        <v>1</v>
      </c>
      <c r="E13" s="728">
        <v>0</v>
      </c>
      <c r="F13" s="729">
        <v>57</v>
      </c>
      <c r="G13" s="730">
        <v>17</v>
      </c>
      <c r="H13" s="731">
        <v>0</v>
      </c>
      <c r="I13" s="723">
        <v>672</v>
      </c>
      <c r="J13" s="724">
        <v>185</v>
      </c>
      <c r="K13" s="724">
        <v>0</v>
      </c>
      <c r="L13" s="724">
        <v>0</v>
      </c>
      <c r="M13" s="725">
        <v>0</v>
      </c>
      <c r="N13" s="720">
        <v>672</v>
      </c>
      <c r="O13" s="732">
        <v>185</v>
      </c>
      <c r="P13" s="722">
        <v>857</v>
      </c>
      <c r="T13" s="2181"/>
    </row>
    <row r="14" spans="1:20" s="313" customFormat="1" ht="12">
      <c r="A14" s="360" t="s">
        <v>407</v>
      </c>
      <c r="B14" s="726">
        <v>2</v>
      </c>
      <c r="C14" s="727">
        <v>1</v>
      </c>
      <c r="D14" s="727">
        <v>0</v>
      </c>
      <c r="E14" s="728">
        <v>0</v>
      </c>
      <c r="F14" s="729">
        <v>11</v>
      </c>
      <c r="G14" s="730">
        <v>7</v>
      </c>
      <c r="H14" s="731">
        <v>0</v>
      </c>
      <c r="I14" s="723">
        <v>73</v>
      </c>
      <c r="J14" s="724">
        <v>0</v>
      </c>
      <c r="K14" s="724">
        <v>70</v>
      </c>
      <c r="L14" s="724">
        <v>41</v>
      </c>
      <c r="M14" s="725">
        <v>0</v>
      </c>
      <c r="N14" s="720">
        <v>143</v>
      </c>
      <c r="O14" s="732">
        <v>41</v>
      </c>
      <c r="P14" s="722">
        <v>184</v>
      </c>
      <c r="T14" s="2181"/>
    </row>
    <row r="15" spans="1:20" s="313" customFormat="1" ht="12">
      <c r="A15" s="360" t="s">
        <v>438</v>
      </c>
      <c r="B15" s="726">
        <v>2</v>
      </c>
      <c r="C15" s="727">
        <v>5</v>
      </c>
      <c r="D15" s="727">
        <v>0</v>
      </c>
      <c r="E15" s="728">
        <v>0</v>
      </c>
      <c r="F15" s="729">
        <v>122</v>
      </c>
      <c r="G15" s="730">
        <v>104</v>
      </c>
      <c r="H15" s="731">
        <v>0</v>
      </c>
      <c r="I15" s="723">
        <v>127</v>
      </c>
      <c r="J15" s="724">
        <v>0</v>
      </c>
      <c r="K15" s="724">
        <v>1119</v>
      </c>
      <c r="L15" s="724">
        <v>914</v>
      </c>
      <c r="M15" s="725">
        <v>0</v>
      </c>
      <c r="N15" s="720">
        <v>1246</v>
      </c>
      <c r="O15" s="732">
        <v>914</v>
      </c>
      <c r="P15" s="722">
        <v>2160</v>
      </c>
      <c r="T15" s="2181"/>
    </row>
    <row r="16" spans="1:20" s="313" customFormat="1" ht="12">
      <c r="A16" s="360" t="s">
        <v>453</v>
      </c>
      <c r="B16" s="726">
        <v>0</v>
      </c>
      <c r="C16" s="727">
        <v>2</v>
      </c>
      <c r="D16" s="727">
        <v>0</v>
      </c>
      <c r="E16" s="728">
        <v>0</v>
      </c>
      <c r="F16" s="729">
        <v>15</v>
      </c>
      <c r="G16" s="730">
        <v>13</v>
      </c>
      <c r="H16" s="731">
        <v>0</v>
      </c>
      <c r="I16" s="723">
        <v>0</v>
      </c>
      <c r="J16" s="724">
        <v>0</v>
      </c>
      <c r="K16" s="724">
        <v>81</v>
      </c>
      <c r="L16" s="724">
        <v>54</v>
      </c>
      <c r="M16" s="725">
        <v>0</v>
      </c>
      <c r="N16" s="720">
        <v>81</v>
      </c>
      <c r="O16" s="732">
        <v>54</v>
      </c>
      <c r="P16" s="722">
        <v>135</v>
      </c>
      <c r="T16" s="2181"/>
    </row>
    <row r="17" spans="1:20" s="313" customFormat="1" ht="12">
      <c r="A17" s="360" t="s">
        <v>458</v>
      </c>
      <c r="B17" s="726">
        <v>1</v>
      </c>
      <c r="C17" s="727">
        <v>4</v>
      </c>
      <c r="D17" s="727">
        <v>0</v>
      </c>
      <c r="E17" s="728">
        <v>0</v>
      </c>
      <c r="F17" s="729">
        <v>82</v>
      </c>
      <c r="G17" s="730">
        <v>81</v>
      </c>
      <c r="H17" s="731">
        <v>0</v>
      </c>
      <c r="I17" s="723">
        <v>139</v>
      </c>
      <c r="J17" s="724">
        <v>0</v>
      </c>
      <c r="K17" s="724">
        <v>846</v>
      </c>
      <c r="L17" s="724">
        <v>793</v>
      </c>
      <c r="M17" s="725">
        <v>0</v>
      </c>
      <c r="N17" s="720">
        <v>985</v>
      </c>
      <c r="O17" s="732">
        <v>793</v>
      </c>
      <c r="P17" s="722">
        <v>1778</v>
      </c>
      <c r="T17" s="2181"/>
    </row>
    <row r="18" spans="1:20" s="313" customFormat="1" ht="12.75" thickBot="1">
      <c r="A18" s="365" t="s">
        <v>1276</v>
      </c>
      <c r="B18" s="733">
        <v>4</v>
      </c>
      <c r="C18" s="734">
        <v>0</v>
      </c>
      <c r="D18" s="734">
        <v>1</v>
      </c>
      <c r="E18" s="735">
        <v>0</v>
      </c>
      <c r="F18" s="736">
        <v>26</v>
      </c>
      <c r="G18" s="737">
        <v>26</v>
      </c>
      <c r="H18" s="738">
        <v>0</v>
      </c>
      <c r="I18" s="739">
        <v>423</v>
      </c>
      <c r="J18" s="740">
        <v>186</v>
      </c>
      <c r="K18" s="740">
        <v>0</v>
      </c>
      <c r="L18" s="740">
        <v>0</v>
      </c>
      <c r="M18" s="741">
        <v>0</v>
      </c>
      <c r="N18" s="720">
        <v>423</v>
      </c>
      <c r="O18" s="742">
        <v>186</v>
      </c>
      <c r="P18" s="722">
        <v>609</v>
      </c>
      <c r="T18" s="2181"/>
    </row>
    <row r="19" spans="1:20" s="201" customFormat="1" ht="12.75" thickBot="1">
      <c r="A19" s="2182" t="s">
        <v>1277</v>
      </c>
      <c r="B19" s="743">
        <v>19</v>
      </c>
      <c r="C19" s="2183">
        <v>23</v>
      </c>
      <c r="D19" s="2183">
        <v>4</v>
      </c>
      <c r="E19" s="2183">
        <v>1</v>
      </c>
      <c r="F19" s="2184">
        <v>574</v>
      </c>
      <c r="G19" s="2183">
        <v>574</v>
      </c>
      <c r="H19" s="2185">
        <v>4</v>
      </c>
      <c r="I19" s="2184">
        <v>2025</v>
      </c>
      <c r="J19" s="2183">
        <v>611</v>
      </c>
      <c r="K19" s="2183">
        <v>4642</v>
      </c>
      <c r="L19" s="2183">
        <v>4232</v>
      </c>
      <c r="M19" s="2186">
        <v>62</v>
      </c>
      <c r="N19" s="743">
        <v>6667</v>
      </c>
      <c r="O19" s="2183">
        <v>4843</v>
      </c>
      <c r="P19" s="2185">
        <v>11572</v>
      </c>
      <c r="T19" s="2180"/>
    </row>
    <row r="20" spans="1:20" s="362" customFormat="1" ht="12.75" thickBot="1">
      <c r="A20" s="378"/>
      <c r="B20" s="744"/>
      <c r="C20" s="744"/>
      <c r="D20" s="744"/>
      <c r="E20" s="744"/>
      <c r="F20" s="2375">
        <v>1148</v>
      </c>
      <c r="G20" s="745" t="s">
        <v>783</v>
      </c>
      <c r="H20" s="744"/>
      <c r="I20" s="2376">
        <v>11510</v>
      </c>
      <c r="J20" s="746" t="s">
        <v>1336</v>
      </c>
      <c r="K20" s="744"/>
      <c r="L20" s="744"/>
      <c r="M20" s="2377">
        <v>11572</v>
      </c>
      <c r="N20" s="747" t="s">
        <v>368</v>
      </c>
      <c r="O20" s="2187"/>
      <c r="P20" s="2187"/>
      <c r="T20" s="2188"/>
    </row>
    <row r="21" spans="1:20" s="359" customFormat="1" ht="12.75" thickBot="1">
      <c r="A21" s="1345" t="s">
        <v>1278</v>
      </c>
      <c r="B21" s="748"/>
      <c r="C21" s="749"/>
      <c r="D21" s="749"/>
      <c r="E21" s="749"/>
      <c r="F21" s="749"/>
      <c r="G21" s="749"/>
      <c r="H21" s="749"/>
      <c r="I21" s="749"/>
      <c r="J21" s="749"/>
      <c r="K21" s="749"/>
      <c r="L21" s="749"/>
      <c r="M21" s="749"/>
      <c r="N21" s="748"/>
      <c r="O21" s="748"/>
      <c r="P21" s="748"/>
      <c r="T21" s="2176"/>
    </row>
    <row r="22" spans="1:20" s="201" customFormat="1" ht="12">
      <c r="A22" s="377" t="s">
        <v>1279</v>
      </c>
      <c r="B22" s="714">
        <v>0</v>
      </c>
      <c r="C22" s="715">
        <v>1</v>
      </c>
      <c r="D22" s="715">
        <v>0</v>
      </c>
      <c r="E22" s="735">
        <v>0</v>
      </c>
      <c r="F22" s="717">
        <v>2</v>
      </c>
      <c r="G22" s="718">
        <v>32</v>
      </c>
      <c r="H22" s="719">
        <v>0</v>
      </c>
      <c r="I22" s="750">
        <v>0</v>
      </c>
      <c r="J22" s="751">
        <v>0</v>
      </c>
      <c r="K22" s="751">
        <v>51</v>
      </c>
      <c r="L22" s="751">
        <v>232</v>
      </c>
      <c r="M22" s="752">
        <v>0</v>
      </c>
      <c r="N22" s="753">
        <v>51</v>
      </c>
      <c r="O22" s="732">
        <v>232</v>
      </c>
      <c r="P22" s="722">
        <v>283</v>
      </c>
      <c r="T22" s="2180"/>
    </row>
    <row r="23" spans="1:20" s="201" customFormat="1" ht="12">
      <c r="A23" s="360" t="s">
        <v>1280</v>
      </c>
      <c r="B23" s="726">
        <v>1</v>
      </c>
      <c r="C23" s="727">
        <v>1</v>
      </c>
      <c r="D23" s="727">
        <v>0</v>
      </c>
      <c r="E23" s="735">
        <v>0</v>
      </c>
      <c r="F23" s="729">
        <v>12</v>
      </c>
      <c r="G23" s="730">
        <v>4</v>
      </c>
      <c r="H23" s="731">
        <v>0</v>
      </c>
      <c r="I23" s="723">
        <v>83</v>
      </c>
      <c r="J23" s="724">
        <v>0</v>
      </c>
      <c r="K23" s="724">
        <v>80</v>
      </c>
      <c r="L23" s="724">
        <v>25</v>
      </c>
      <c r="M23" s="725">
        <v>0</v>
      </c>
      <c r="N23" s="753">
        <v>163</v>
      </c>
      <c r="O23" s="732">
        <v>25</v>
      </c>
      <c r="P23" s="722">
        <v>188</v>
      </c>
      <c r="T23" s="2180"/>
    </row>
    <row r="24" spans="1:20" s="201" customFormat="1" ht="12">
      <c r="A24" s="360" t="s">
        <v>351</v>
      </c>
      <c r="B24" s="727">
        <v>1</v>
      </c>
      <c r="C24" s="727">
        <v>0</v>
      </c>
      <c r="D24" s="727">
        <v>1</v>
      </c>
      <c r="E24" s="735">
        <v>0</v>
      </c>
      <c r="F24" s="729">
        <v>12</v>
      </c>
      <c r="G24" s="730">
        <v>12</v>
      </c>
      <c r="H24" s="731">
        <v>0</v>
      </c>
      <c r="I24" s="723">
        <v>165</v>
      </c>
      <c r="J24" s="724">
        <v>0</v>
      </c>
      <c r="K24" s="724">
        <v>0</v>
      </c>
      <c r="L24" s="724">
        <v>91</v>
      </c>
      <c r="M24" s="725">
        <v>0</v>
      </c>
      <c r="N24" s="753">
        <v>165</v>
      </c>
      <c r="O24" s="732">
        <v>91</v>
      </c>
      <c r="P24" s="722">
        <v>256</v>
      </c>
      <c r="T24" s="2180"/>
    </row>
    <row r="25" spans="1:20" s="201" customFormat="1" ht="12">
      <c r="A25" s="360" t="s">
        <v>1281</v>
      </c>
      <c r="B25" s="726">
        <v>0</v>
      </c>
      <c r="C25" s="727">
        <v>0</v>
      </c>
      <c r="D25" s="727">
        <v>0</v>
      </c>
      <c r="E25" s="735">
        <v>0</v>
      </c>
      <c r="F25" s="729">
        <v>0</v>
      </c>
      <c r="G25" s="730">
        <v>0</v>
      </c>
      <c r="H25" s="731">
        <v>0</v>
      </c>
      <c r="I25" s="723">
        <v>0</v>
      </c>
      <c r="J25" s="724">
        <v>0</v>
      </c>
      <c r="K25" s="724">
        <v>0</v>
      </c>
      <c r="L25" s="724">
        <v>0</v>
      </c>
      <c r="M25" s="725">
        <v>0</v>
      </c>
      <c r="N25" s="753">
        <v>0</v>
      </c>
      <c r="O25" s="732">
        <v>0</v>
      </c>
      <c r="P25" s="722">
        <v>0</v>
      </c>
      <c r="T25" s="2180"/>
    </row>
    <row r="26" spans="1:20" s="201" customFormat="1" ht="12">
      <c r="A26" s="360" t="s">
        <v>1282</v>
      </c>
      <c r="B26" s="726">
        <v>12</v>
      </c>
      <c r="C26" s="727">
        <v>0</v>
      </c>
      <c r="D26" s="727">
        <v>1</v>
      </c>
      <c r="E26" s="735">
        <v>0</v>
      </c>
      <c r="F26" s="729">
        <v>85</v>
      </c>
      <c r="G26" s="730">
        <v>29</v>
      </c>
      <c r="H26" s="731">
        <v>0</v>
      </c>
      <c r="I26" s="723">
        <v>916</v>
      </c>
      <c r="J26" s="724">
        <v>215</v>
      </c>
      <c r="K26" s="724">
        <v>0</v>
      </c>
      <c r="L26" s="724">
        <v>0</v>
      </c>
      <c r="M26" s="725">
        <v>0</v>
      </c>
      <c r="N26" s="753">
        <v>916</v>
      </c>
      <c r="O26" s="732">
        <v>215</v>
      </c>
      <c r="P26" s="722">
        <v>1131</v>
      </c>
      <c r="T26" s="2180"/>
    </row>
    <row r="27" spans="1:20" s="201" customFormat="1" ht="12">
      <c r="A27" s="360" t="s">
        <v>1283</v>
      </c>
      <c r="B27" s="726">
        <v>1</v>
      </c>
      <c r="C27" s="727">
        <v>1</v>
      </c>
      <c r="D27" s="727">
        <v>0</v>
      </c>
      <c r="E27" s="735">
        <v>0</v>
      </c>
      <c r="F27" s="729">
        <v>17</v>
      </c>
      <c r="G27" s="730">
        <v>12</v>
      </c>
      <c r="H27" s="731">
        <v>0</v>
      </c>
      <c r="I27" s="723">
        <v>46</v>
      </c>
      <c r="J27" s="724">
        <v>0</v>
      </c>
      <c r="K27" s="724">
        <v>102</v>
      </c>
      <c r="L27" s="724">
        <v>76</v>
      </c>
      <c r="M27" s="725">
        <v>0</v>
      </c>
      <c r="N27" s="753">
        <v>148</v>
      </c>
      <c r="O27" s="732">
        <v>76</v>
      </c>
      <c r="P27" s="722">
        <v>224</v>
      </c>
      <c r="T27" s="2180"/>
    </row>
    <row r="28" spans="1:20" s="201" customFormat="1" ht="12.75" thickBot="1">
      <c r="A28" s="365" t="s">
        <v>1284</v>
      </c>
      <c r="B28" s="733">
        <v>0</v>
      </c>
      <c r="C28" s="734">
        <v>0</v>
      </c>
      <c r="D28" s="734">
        <v>0</v>
      </c>
      <c r="E28" s="735">
        <v>0</v>
      </c>
      <c r="F28" s="736">
        <v>0</v>
      </c>
      <c r="G28" s="737">
        <v>0</v>
      </c>
      <c r="H28" s="738">
        <v>0</v>
      </c>
      <c r="I28" s="754">
        <v>0</v>
      </c>
      <c r="J28" s="755">
        <v>0</v>
      </c>
      <c r="K28" s="755">
        <v>0</v>
      </c>
      <c r="L28" s="755">
        <v>0</v>
      </c>
      <c r="M28" s="756">
        <v>0</v>
      </c>
      <c r="N28" s="753">
        <v>0</v>
      </c>
      <c r="O28" s="732">
        <v>0</v>
      </c>
      <c r="P28" s="722">
        <v>0</v>
      </c>
      <c r="T28" s="2180"/>
    </row>
    <row r="29" spans="1:20" s="201" customFormat="1" ht="12.75" thickBot="1">
      <c r="A29" s="2182" t="s">
        <v>1285</v>
      </c>
      <c r="B29" s="743">
        <v>15</v>
      </c>
      <c r="C29" s="2183">
        <v>3</v>
      </c>
      <c r="D29" s="2183">
        <v>2</v>
      </c>
      <c r="E29" s="2183">
        <v>0</v>
      </c>
      <c r="F29" s="2184">
        <v>129</v>
      </c>
      <c r="G29" s="2183">
        <v>89</v>
      </c>
      <c r="H29" s="2185">
        <v>0</v>
      </c>
      <c r="I29" s="2184">
        <v>1210</v>
      </c>
      <c r="J29" s="2183">
        <v>215</v>
      </c>
      <c r="K29" s="2183">
        <v>233</v>
      </c>
      <c r="L29" s="2183">
        <v>424</v>
      </c>
      <c r="M29" s="2186">
        <v>0</v>
      </c>
      <c r="N29" s="743">
        <v>1443</v>
      </c>
      <c r="O29" s="2183">
        <v>639</v>
      </c>
      <c r="P29" s="2185">
        <v>2082</v>
      </c>
      <c r="T29" s="2180"/>
    </row>
    <row r="30" spans="1:20" s="362" customFormat="1" ht="12.75" thickBot="1">
      <c r="A30" s="366"/>
      <c r="B30" s="745"/>
      <c r="C30" s="745"/>
      <c r="D30" s="745"/>
      <c r="E30" s="745"/>
      <c r="F30" s="2375">
        <v>218</v>
      </c>
      <c r="G30" s="745" t="s">
        <v>783</v>
      </c>
      <c r="H30" s="745"/>
      <c r="I30" s="2376">
        <v>2082</v>
      </c>
      <c r="J30" s="746" t="s">
        <v>1336</v>
      </c>
      <c r="K30" s="745"/>
      <c r="L30" s="745"/>
      <c r="M30" s="2378">
        <v>2082</v>
      </c>
      <c r="N30" s="747" t="s">
        <v>368</v>
      </c>
      <c r="O30" s="747"/>
      <c r="P30" s="747"/>
      <c r="T30" s="2188"/>
    </row>
    <row r="31" spans="1:20" s="359" customFormat="1" ht="12.75" thickBot="1">
      <c r="A31" s="1345" t="s">
        <v>1286</v>
      </c>
      <c r="B31" s="748"/>
      <c r="C31" s="748"/>
      <c r="D31" s="748"/>
      <c r="E31" s="748"/>
      <c r="F31" s="748"/>
      <c r="G31" s="748"/>
      <c r="H31" s="748"/>
      <c r="I31" s="748"/>
      <c r="J31" s="748"/>
      <c r="K31" s="748"/>
      <c r="L31" s="748"/>
      <c r="M31" s="748"/>
      <c r="N31" s="748"/>
      <c r="O31" s="748"/>
      <c r="P31" s="748"/>
      <c r="T31" s="2176"/>
    </row>
    <row r="32" spans="1:20" s="201" customFormat="1" ht="12">
      <c r="A32" s="377" t="s">
        <v>1287</v>
      </c>
      <c r="B32" s="714">
        <v>0</v>
      </c>
      <c r="C32" s="715">
        <v>0</v>
      </c>
      <c r="D32" s="715">
        <v>0</v>
      </c>
      <c r="E32" s="716">
        <v>1</v>
      </c>
      <c r="F32" s="717">
        <v>0</v>
      </c>
      <c r="G32" s="718">
        <v>0</v>
      </c>
      <c r="H32" s="719">
        <v>45</v>
      </c>
      <c r="I32" s="750">
        <v>0</v>
      </c>
      <c r="J32" s="751">
        <v>0</v>
      </c>
      <c r="K32" s="751">
        <v>0</v>
      </c>
      <c r="L32" s="751">
        <v>0</v>
      </c>
      <c r="M32" s="752">
        <v>377</v>
      </c>
      <c r="N32" s="720">
        <v>0</v>
      </c>
      <c r="O32" s="721">
        <v>0</v>
      </c>
      <c r="P32" s="722">
        <v>377</v>
      </c>
      <c r="T32" s="2180"/>
    </row>
    <row r="33" spans="1:20" s="201" customFormat="1" ht="12">
      <c r="A33" s="360" t="s">
        <v>1288</v>
      </c>
      <c r="B33" s="726">
        <v>12</v>
      </c>
      <c r="C33" s="727">
        <v>0</v>
      </c>
      <c r="D33" s="727">
        <v>1</v>
      </c>
      <c r="E33" s="728">
        <v>0</v>
      </c>
      <c r="F33" s="729">
        <v>78</v>
      </c>
      <c r="G33" s="730">
        <v>12</v>
      </c>
      <c r="H33" s="731">
        <v>0</v>
      </c>
      <c r="I33" s="723">
        <v>1743</v>
      </c>
      <c r="J33" s="724">
        <v>210</v>
      </c>
      <c r="K33" s="724">
        <v>0</v>
      </c>
      <c r="L33" s="724">
        <v>0</v>
      </c>
      <c r="M33" s="725">
        <v>0</v>
      </c>
      <c r="N33" s="753">
        <v>1743</v>
      </c>
      <c r="O33" s="732">
        <v>210</v>
      </c>
      <c r="P33" s="722">
        <v>1953</v>
      </c>
      <c r="T33" s="2180"/>
    </row>
    <row r="34" spans="1:20" s="201" customFormat="1" ht="12">
      <c r="A34" s="360" t="s">
        <v>1289</v>
      </c>
      <c r="B34" s="726">
        <v>16</v>
      </c>
      <c r="C34" s="727">
        <v>0</v>
      </c>
      <c r="D34" s="727">
        <v>0</v>
      </c>
      <c r="E34" s="728">
        <v>0</v>
      </c>
      <c r="F34" s="729">
        <v>127</v>
      </c>
      <c r="G34" s="730">
        <v>0</v>
      </c>
      <c r="H34" s="719">
        <v>0</v>
      </c>
      <c r="I34" s="723">
        <v>3834</v>
      </c>
      <c r="J34" s="732">
        <v>0</v>
      </c>
      <c r="K34" s="724">
        <v>0</v>
      </c>
      <c r="L34" s="724">
        <v>0</v>
      </c>
      <c r="M34" s="725">
        <v>0</v>
      </c>
      <c r="N34" s="753">
        <v>3834</v>
      </c>
      <c r="O34" s="732">
        <v>0</v>
      </c>
      <c r="P34" s="722">
        <v>3834</v>
      </c>
      <c r="T34" s="2180"/>
    </row>
    <row r="35" spans="1:20" s="201" customFormat="1" ht="12">
      <c r="A35" s="360" t="s">
        <v>1290</v>
      </c>
      <c r="B35" s="726">
        <v>10</v>
      </c>
      <c r="C35" s="727">
        <v>0</v>
      </c>
      <c r="D35" s="727">
        <v>0</v>
      </c>
      <c r="E35" s="728">
        <v>0</v>
      </c>
      <c r="F35" s="729">
        <v>102</v>
      </c>
      <c r="G35" s="730">
        <v>0</v>
      </c>
      <c r="H35" s="731">
        <v>0</v>
      </c>
      <c r="I35" s="723">
        <v>3937</v>
      </c>
      <c r="J35" s="724">
        <v>0</v>
      </c>
      <c r="K35" s="724">
        <v>0</v>
      </c>
      <c r="L35" s="724">
        <v>0</v>
      </c>
      <c r="M35" s="725">
        <v>0</v>
      </c>
      <c r="N35" s="753">
        <v>3937</v>
      </c>
      <c r="O35" s="732">
        <v>0</v>
      </c>
      <c r="P35" s="722">
        <v>3937</v>
      </c>
      <c r="T35" s="2180"/>
    </row>
    <row r="36" spans="1:20" s="201" customFormat="1" ht="12">
      <c r="A36" s="360" t="s">
        <v>1291</v>
      </c>
      <c r="B36" s="726">
        <v>13</v>
      </c>
      <c r="C36" s="727">
        <v>0</v>
      </c>
      <c r="D36" s="727">
        <v>1</v>
      </c>
      <c r="E36" s="728">
        <v>0</v>
      </c>
      <c r="F36" s="729">
        <v>72</v>
      </c>
      <c r="G36" s="730">
        <v>11</v>
      </c>
      <c r="H36" s="731">
        <v>0</v>
      </c>
      <c r="I36" s="723">
        <v>3160</v>
      </c>
      <c r="J36" s="724">
        <v>366</v>
      </c>
      <c r="K36" s="724">
        <v>0</v>
      </c>
      <c r="L36" s="724">
        <v>0</v>
      </c>
      <c r="M36" s="725">
        <v>0</v>
      </c>
      <c r="N36" s="753">
        <v>3160</v>
      </c>
      <c r="O36" s="732">
        <v>366</v>
      </c>
      <c r="P36" s="722">
        <v>3526</v>
      </c>
      <c r="T36" s="2180"/>
    </row>
    <row r="37" spans="1:20" s="201" customFormat="1" ht="12">
      <c r="A37" s="360" t="s">
        <v>1292</v>
      </c>
      <c r="B37" s="726">
        <v>5</v>
      </c>
      <c r="C37" s="727">
        <v>0</v>
      </c>
      <c r="D37" s="727">
        <v>0</v>
      </c>
      <c r="E37" s="728">
        <v>0</v>
      </c>
      <c r="F37" s="729">
        <v>49</v>
      </c>
      <c r="G37" s="730">
        <v>0</v>
      </c>
      <c r="H37" s="731">
        <v>0</v>
      </c>
      <c r="I37" s="723">
        <v>2135</v>
      </c>
      <c r="J37" s="724">
        <v>0</v>
      </c>
      <c r="K37" s="724">
        <v>0</v>
      </c>
      <c r="L37" s="724">
        <v>0</v>
      </c>
      <c r="M37" s="725">
        <v>0</v>
      </c>
      <c r="N37" s="753">
        <v>2135</v>
      </c>
      <c r="O37" s="732">
        <v>0</v>
      </c>
      <c r="P37" s="722">
        <v>2135</v>
      </c>
      <c r="T37" s="2180"/>
    </row>
    <row r="38" spans="1:20" s="201" customFormat="1" ht="12">
      <c r="A38" s="360" t="s">
        <v>1293</v>
      </c>
      <c r="B38" s="726">
        <v>21</v>
      </c>
      <c r="C38" s="727">
        <v>0</v>
      </c>
      <c r="D38" s="727">
        <v>0</v>
      </c>
      <c r="E38" s="728">
        <v>0</v>
      </c>
      <c r="F38" s="729">
        <v>112</v>
      </c>
      <c r="G38" s="730">
        <v>0</v>
      </c>
      <c r="H38" s="731">
        <v>0</v>
      </c>
      <c r="I38" s="723">
        <v>3449</v>
      </c>
      <c r="J38" s="724">
        <v>0</v>
      </c>
      <c r="K38" s="724">
        <v>0</v>
      </c>
      <c r="L38" s="724">
        <v>0</v>
      </c>
      <c r="M38" s="725">
        <v>0</v>
      </c>
      <c r="N38" s="753">
        <v>3449</v>
      </c>
      <c r="O38" s="732">
        <v>0</v>
      </c>
      <c r="P38" s="722">
        <v>3449</v>
      </c>
      <c r="T38" s="2180"/>
    </row>
    <row r="39" spans="1:20" s="201" customFormat="1" ht="12">
      <c r="A39" s="360" t="s">
        <v>1294</v>
      </c>
      <c r="B39" s="726">
        <v>5</v>
      </c>
      <c r="C39" s="727">
        <v>0</v>
      </c>
      <c r="D39" s="727">
        <v>0</v>
      </c>
      <c r="E39" s="728">
        <v>0</v>
      </c>
      <c r="F39" s="729">
        <v>25</v>
      </c>
      <c r="G39" s="730">
        <v>0</v>
      </c>
      <c r="H39" s="731">
        <v>0</v>
      </c>
      <c r="I39" s="723">
        <v>665</v>
      </c>
      <c r="J39" s="724">
        <v>0</v>
      </c>
      <c r="K39" s="724">
        <v>0</v>
      </c>
      <c r="L39" s="724">
        <v>0</v>
      </c>
      <c r="M39" s="725">
        <v>0</v>
      </c>
      <c r="N39" s="753">
        <v>665</v>
      </c>
      <c r="O39" s="732">
        <v>0</v>
      </c>
      <c r="P39" s="722">
        <v>665</v>
      </c>
      <c r="T39" s="2180"/>
    </row>
    <row r="40" spans="1:20" s="201" customFormat="1" ht="12">
      <c r="A40" s="360" t="s">
        <v>1295</v>
      </c>
      <c r="B40" s="726">
        <v>6</v>
      </c>
      <c r="C40" s="727">
        <v>0</v>
      </c>
      <c r="D40" s="727">
        <v>1</v>
      </c>
      <c r="E40" s="728">
        <v>0</v>
      </c>
      <c r="F40" s="729">
        <v>27</v>
      </c>
      <c r="G40" s="730">
        <v>10</v>
      </c>
      <c r="H40" s="731">
        <v>0</v>
      </c>
      <c r="I40" s="723">
        <v>1333</v>
      </c>
      <c r="J40" s="724">
        <v>144</v>
      </c>
      <c r="K40" s="724">
        <v>0</v>
      </c>
      <c r="L40" s="724">
        <v>0</v>
      </c>
      <c r="M40" s="725">
        <v>0</v>
      </c>
      <c r="N40" s="753">
        <v>1333</v>
      </c>
      <c r="O40" s="732">
        <v>144</v>
      </c>
      <c r="P40" s="722">
        <v>1477</v>
      </c>
      <c r="T40" s="2180"/>
    </row>
    <row r="41" spans="1:20" s="201" customFormat="1" ht="12">
      <c r="A41" s="360" t="s">
        <v>1296</v>
      </c>
      <c r="B41" s="726">
        <v>4</v>
      </c>
      <c r="C41" s="727">
        <v>0</v>
      </c>
      <c r="D41" s="727">
        <v>0</v>
      </c>
      <c r="E41" s="728">
        <v>0</v>
      </c>
      <c r="F41" s="729">
        <v>23</v>
      </c>
      <c r="G41" s="730">
        <v>0</v>
      </c>
      <c r="H41" s="731">
        <v>0</v>
      </c>
      <c r="I41" s="723">
        <v>544</v>
      </c>
      <c r="J41" s="724">
        <v>0</v>
      </c>
      <c r="K41" s="724">
        <v>0</v>
      </c>
      <c r="L41" s="724">
        <v>0</v>
      </c>
      <c r="M41" s="725">
        <v>0</v>
      </c>
      <c r="N41" s="753">
        <v>544</v>
      </c>
      <c r="O41" s="732">
        <v>0</v>
      </c>
      <c r="P41" s="722">
        <v>544</v>
      </c>
      <c r="T41" s="2180"/>
    </row>
    <row r="42" spans="1:20" s="201" customFormat="1" ht="12">
      <c r="A42" s="360" t="s">
        <v>1297</v>
      </c>
      <c r="B42" s="726">
        <v>10</v>
      </c>
      <c r="C42" s="727">
        <v>0</v>
      </c>
      <c r="D42" s="727">
        <v>1</v>
      </c>
      <c r="E42" s="728">
        <v>0</v>
      </c>
      <c r="F42" s="729">
        <v>110</v>
      </c>
      <c r="G42" s="730">
        <v>20</v>
      </c>
      <c r="H42" s="731">
        <v>0</v>
      </c>
      <c r="I42" s="723">
        <v>5119</v>
      </c>
      <c r="J42" s="724">
        <v>644</v>
      </c>
      <c r="K42" s="724">
        <v>0</v>
      </c>
      <c r="L42" s="724">
        <v>0</v>
      </c>
      <c r="M42" s="725">
        <v>0</v>
      </c>
      <c r="N42" s="753">
        <v>5119</v>
      </c>
      <c r="O42" s="732">
        <v>644</v>
      </c>
      <c r="P42" s="722">
        <v>5763</v>
      </c>
      <c r="T42" s="2180"/>
    </row>
    <row r="43" spans="1:20" s="201" customFormat="1" ht="12.75">
      <c r="A43" s="4013" t="s">
        <v>1337</v>
      </c>
      <c r="B43" s="733">
        <v>0</v>
      </c>
      <c r="C43" s="732" t="s">
        <v>720</v>
      </c>
      <c r="D43" s="734">
        <v>1</v>
      </c>
      <c r="E43" s="756">
        <v>0</v>
      </c>
      <c r="F43" s="733">
        <v>0</v>
      </c>
      <c r="G43" s="737">
        <v>37</v>
      </c>
      <c r="H43" s="756">
        <v>0</v>
      </c>
      <c r="I43" s="733">
        <v>0</v>
      </c>
      <c r="J43" s="755">
        <v>971</v>
      </c>
      <c r="K43" s="724">
        <v>0</v>
      </c>
      <c r="L43" s="724">
        <v>0</v>
      </c>
      <c r="M43" s="756">
        <v>0</v>
      </c>
      <c r="N43" s="753">
        <v>0</v>
      </c>
      <c r="O43" s="732">
        <v>971</v>
      </c>
      <c r="P43" s="722">
        <v>971</v>
      </c>
      <c r="T43" s="2180"/>
    </row>
    <row r="44" spans="1:20" s="201" customFormat="1" ht="12.75">
      <c r="A44" s="4013" t="s">
        <v>1338</v>
      </c>
      <c r="B44" s="733">
        <v>0</v>
      </c>
      <c r="C44" s="732" t="s">
        <v>720</v>
      </c>
      <c r="D44" s="734">
        <v>1</v>
      </c>
      <c r="E44" s="756">
        <v>0</v>
      </c>
      <c r="F44" s="733">
        <v>0</v>
      </c>
      <c r="G44" s="737">
        <v>34</v>
      </c>
      <c r="H44" s="756">
        <v>0</v>
      </c>
      <c r="I44" s="733">
        <v>0</v>
      </c>
      <c r="J44" s="755">
        <v>781</v>
      </c>
      <c r="K44" s="724">
        <v>0</v>
      </c>
      <c r="L44" s="724">
        <v>0</v>
      </c>
      <c r="M44" s="734">
        <v>0</v>
      </c>
      <c r="N44" s="753">
        <v>0</v>
      </c>
      <c r="O44" s="732">
        <v>781</v>
      </c>
      <c r="P44" s="722">
        <v>781</v>
      </c>
      <c r="T44" s="2180"/>
    </row>
    <row r="45" spans="1:20" s="201" customFormat="1" ht="13.5" thickBot="1">
      <c r="A45" s="4013" t="s">
        <v>1339</v>
      </c>
      <c r="B45" s="733">
        <v>0</v>
      </c>
      <c r="C45" s="732" t="s">
        <v>720</v>
      </c>
      <c r="D45" s="734">
        <v>1</v>
      </c>
      <c r="E45" s="756">
        <v>0</v>
      </c>
      <c r="F45" s="733">
        <v>0</v>
      </c>
      <c r="G45" s="737">
        <v>34</v>
      </c>
      <c r="H45" s="756">
        <v>0</v>
      </c>
      <c r="I45" s="733">
        <v>0</v>
      </c>
      <c r="J45" s="755">
        <v>460</v>
      </c>
      <c r="K45" s="724">
        <v>0</v>
      </c>
      <c r="L45" s="724">
        <v>0</v>
      </c>
      <c r="M45" s="734">
        <v>0</v>
      </c>
      <c r="N45" s="753">
        <v>0</v>
      </c>
      <c r="O45" s="732">
        <v>460</v>
      </c>
      <c r="P45" s="722">
        <v>460</v>
      </c>
      <c r="T45" s="2180"/>
    </row>
    <row r="46" spans="1:20" s="201" customFormat="1" ht="12.75" thickBot="1">
      <c r="A46" s="2182" t="s">
        <v>1298</v>
      </c>
      <c r="B46" s="743">
        <v>102</v>
      </c>
      <c r="C46" s="2183">
        <v>0</v>
      </c>
      <c r="D46" s="2183">
        <v>7</v>
      </c>
      <c r="E46" s="2185">
        <v>1</v>
      </c>
      <c r="F46" s="2184">
        <v>725</v>
      </c>
      <c r="G46" s="2183">
        <v>158</v>
      </c>
      <c r="H46" s="2185">
        <v>45</v>
      </c>
      <c r="I46" s="2184">
        <v>25919</v>
      </c>
      <c r="J46" s="743">
        <v>3576</v>
      </c>
      <c r="K46" s="743">
        <v>0</v>
      </c>
      <c r="L46" s="743">
        <v>0</v>
      </c>
      <c r="M46" s="2184">
        <v>377</v>
      </c>
      <c r="N46" s="743">
        <v>25919</v>
      </c>
      <c r="O46" s="2183">
        <v>3576</v>
      </c>
      <c r="P46" s="2185">
        <v>29872</v>
      </c>
      <c r="T46" s="2180"/>
    </row>
    <row r="47" spans="1:20" s="362" customFormat="1" ht="12.75" thickBot="1">
      <c r="A47" s="361"/>
      <c r="B47" s="745"/>
      <c r="C47" s="745"/>
      <c r="D47" s="745"/>
      <c r="E47" s="745"/>
      <c r="F47" s="2375">
        <v>883</v>
      </c>
      <c r="G47" s="745" t="s">
        <v>783</v>
      </c>
      <c r="H47" s="745"/>
      <c r="I47" s="2376">
        <v>29495</v>
      </c>
      <c r="J47" s="746" t="s">
        <v>1336</v>
      </c>
      <c r="K47" s="745"/>
      <c r="L47" s="745"/>
      <c r="M47" s="2378">
        <v>29872</v>
      </c>
      <c r="N47" s="745" t="s">
        <v>368</v>
      </c>
      <c r="O47" s="745"/>
      <c r="P47" s="745"/>
      <c r="T47" s="2188"/>
    </row>
    <row r="48" spans="1:20" s="359" customFormat="1" ht="12.75" thickBot="1">
      <c r="A48" s="1345" t="s">
        <v>1299</v>
      </c>
      <c r="B48" s="749"/>
      <c r="C48" s="749"/>
      <c r="D48" s="749"/>
      <c r="E48" s="749"/>
      <c r="F48" s="749"/>
      <c r="G48" s="749"/>
      <c r="H48" s="749"/>
      <c r="I48" s="749"/>
      <c r="J48" s="749"/>
      <c r="K48" s="749"/>
      <c r="L48" s="749"/>
      <c r="M48" s="749"/>
      <c r="N48" s="749"/>
      <c r="O48" s="749"/>
      <c r="P48" s="749"/>
      <c r="T48" s="2176"/>
    </row>
    <row r="49" spans="1:20" s="359" customFormat="1" ht="12">
      <c r="A49" s="377" t="s">
        <v>1300</v>
      </c>
      <c r="B49" s="757">
        <v>0</v>
      </c>
      <c r="C49" s="758">
        <v>0</v>
      </c>
      <c r="D49" s="758">
        <v>0</v>
      </c>
      <c r="E49" s="759">
        <v>1</v>
      </c>
      <c r="F49" s="717">
        <v>0</v>
      </c>
      <c r="G49" s="718">
        <v>0</v>
      </c>
      <c r="H49" s="719">
        <v>43</v>
      </c>
      <c r="I49" s="750">
        <v>0</v>
      </c>
      <c r="J49" s="751">
        <v>0</v>
      </c>
      <c r="K49" s="751">
        <v>0</v>
      </c>
      <c r="L49" s="751">
        <v>0</v>
      </c>
      <c r="M49" s="752">
        <v>428</v>
      </c>
      <c r="N49" s="720">
        <v>0</v>
      </c>
      <c r="O49" s="721">
        <v>0</v>
      </c>
      <c r="P49" s="760">
        <v>428</v>
      </c>
      <c r="T49" s="2176"/>
    </row>
    <row r="50" spans="1:20" s="359" customFormat="1" ht="12">
      <c r="A50" s="360" t="s">
        <v>1301</v>
      </c>
      <c r="B50" s="761">
        <v>0</v>
      </c>
      <c r="C50" s="762">
        <v>0</v>
      </c>
      <c r="D50" s="762">
        <v>0</v>
      </c>
      <c r="E50" s="763">
        <v>1</v>
      </c>
      <c r="F50" s="729">
        <v>0</v>
      </c>
      <c r="G50" s="730">
        <v>0</v>
      </c>
      <c r="H50" s="731">
        <v>9</v>
      </c>
      <c r="I50" s="723">
        <v>0</v>
      </c>
      <c r="J50" s="724">
        <v>0</v>
      </c>
      <c r="K50" s="724">
        <v>0</v>
      </c>
      <c r="L50" s="724">
        <v>0</v>
      </c>
      <c r="M50" s="725">
        <v>218</v>
      </c>
      <c r="N50" s="753">
        <v>0</v>
      </c>
      <c r="O50" s="732">
        <v>0</v>
      </c>
      <c r="P50" s="760">
        <v>218</v>
      </c>
      <c r="T50" s="2176"/>
    </row>
    <row r="51" spans="1:20" s="359" customFormat="1" ht="12">
      <c r="A51" s="360" t="s">
        <v>909</v>
      </c>
      <c r="B51" s="761">
        <v>0</v>
      </c>
      <c r="C51" s="762">
        <v>0</v>
      </c>
      <c r="D51" s="762">
        <v>0</v>
      </c>
      <c r="E51" s="763">
        <v>1</v>
      </c>
      <c r="F51" s="729">
        <v>0</v>
      </c>
      <c r="G51" s="730">
        <v>0</v>
      </c>
      <c r="H51" s="731">
        <v>9</v>
      </c>
      <c r="I51" s="723">
        <v>0</v>
      </c>
      <c r="J51" s="724">
        <v>0</v>
      </c>
      <c r="K51" s="724">
        <v>0</v>
      </c>
      <c r="L51" s="724">
        <v>0</v>
      </c>
      <c r="M51" s="725">
        <v>62</v>
      </c>
      <c r="N51" s="753">
        <v>0</v>
      </c>
      <c r="O51" s="732">
        <v>0</v>
      </c>
      <c r="P51" s="760">
        <v>62</v>
      </c>
      <c r="T51" s="2176"/>
    </row>
    <row r="52" spans="1:20" s="359" customFormat="1" ht="12">
      <c r="A52" s="360" t="s">
        <v>1302</v>
      </c>
      <c r="B52" s="761">
        <v>0</v>
      </c>
      <c r="C52" s="762">
        <v>0</v>
      </c>
      <c r="D52" s="762">
        <v>0</v>
      </c>
      <c r="E52" s="763">
        <v>1</v>
      </c>
      <c r="F52" s="729">
        <v>0</v>
      </c>
      <c r="G52" s="730">
        <v>0</v>
      </c>
      <c r="H52" s="731">
        <v>21</v>
      </c>
      <c r="I52" s="723">
        <v>0</v>
      </c>
      <c r="J52" s="724">
        <v>0</v>
      </c>
      <c r="K52" s="724">
        <v>0</v>
      </c>
      <c r="L52" s="724">
        <v>0</v>
      </c>
      <c r="M52" s="725">
        <v>237</v>
      </c>
      <c r="N52" s="753">
        <v>0</v>
      </c>
      <c r="O52" s="732">
        <v>0</v>
      </c>
      <c r="P52" s="760">
        <v>237</v>
      </c>
      <c r="T52" s="2176"/>
    </row>
    <row r="53" spans="1:20" s="359" customFormat="1" ht="12">
      <c r="A53" s="360" t="s">
        <v>1303</v>
      </c>
      <c r="B53" s="761">
        <v>11</v>
      </c>
      <c r="C53" s="762">
        <v>0</v>
      </c>
      <c r="D53" s="762">
        <v>3</v>
      </c>
      <c r="E53" s="763">
        <v>0</v>
      </c>
      <c r="F53" s="729">
        <v>67</v>
      </c>
      <c r="G53" s="730">
        <v>59</v>
      </c>
      <c r="H53" s="731">
        <v>0</v>
      </c>
      <c r="I53" s="723">
        <v>1725</v>
      </c>
      <c r="J53" s="724">
        <v>601</v>
      </c>
      <c r="K53" s="724">
        <v>0</v>
      </c>
      <c r="L53" s="724">
        <v>0</v>
      </c>
      <c r="M53" s="725">
        <v>0</v>
      </c>
      <c r="N53" s="753">
        <v>1725</v>
      </c>
      <c r="O53" s="732">
        <v>601</v>
      </c>
      <c r="P53" s="760">
        <v>2326</v>
      </c>
      <c r="T53" s="2176"/>
    </row>
    <row r="54" spans="1:20" s="359" customFormat="1" ht="12">
      <c r="A54" s="360" t="s">
        <v>1304</v>
      </c>
      <c r="B54" s="761">
        <v>0</v>
      </c>
      <c r="C54" s="762">
        <v>0</v>
      </c>
      <c r="D54" s="762">
        <v>1</v>
      </c>
      <c r="E54" s="763">
        <v>0</v>
      </c>
      <c r="F54" s="729">
        <v>0</v>
      </c>
      <c r="G54" s="730">
        <v>18</v>
      </c>
      <c r="H54" s="731">
        <v>0</v>
      </c>
      <c r="I54" s="723">
        <v>0</v>
      </c>
      <c r="J54" s="724">
        <v>247</v>
      </c>
      <c r="K54" s="724">
        <v>0</v>
      </c>
      <c r="L54" s="724">
        <v>0</v>
      </c>
      <c r="M54" s="725">
        <v>0</v>
      </c>
      <c r="N54" s="753">
        <v>0</v>
      </c>
      <c r="O54" s="732">
        <v>247</v>
      </c>
      <c r="P54" s="760">
        <v>247</v>
      </c>
      <c r="T54" s="2176"/>
    </row>
    <row r="55" spans="1:20" s="359" customFormat="1" ht="12">
      <c r="A55" s="360" t="s">
        <v>1305</v>
      </c>
      <c r="B55" s="761">
        <v>4</v>
      </c>
      <c r="C55" s="762">
        <v>0</v>
      </c>
      <c r="D55" s="762">
        <v>2</v>
      </c>
      <c r="E55" s="763">
        <v>0</v>
      </c>
      <c r="F55" s="729">
        <v>23</v>
      </c>
      <c r="G55" s="730">
        <v>25</v>
      </c>
      <c r="H55" s="731">
        <v>0</v>
      </c>
      <c r="I55" s="723">
        <v>440</v>
      </c>
      <c r="J55" s="724">
        <v>330</v>
      </c>
      <c r="K55" s="724">
        <v>0</v>
      </c>
      <c r="L55" s="724">
        <v>0</v>
      </c>
      <c r="M55" s="725">
        <v>0</v>
      </c>
      <c r="N55" s="753">
        <v>440</v>
      </c>
      <c r="O55" s="732">
        <v>330</v>
      </c>
      <c r="P55" s="760">
        <v>770</v>
      </c>
      <c r="T55" s="2176"/>
    </row>
    <row r="56" spans="1:20" s="359" customFormat="1" ht="12">
      <c r="A56" s="360" t="s">
        <v>1057</v>
      </c>
      <c r="B56" s="761">
        <v>87</v>
      </c>
      <c r="C56" s="762">
        <v>0</v>
      </c>
      <c r="D56" s="762">
        <v>11</v>
      </c>
      <c r="E56" s="763">
        <v>0</v>
      </c>
      <c r="F56" s="729">
        <v>459</v>
      </c>
      <c r="G56" s="730">
        <v>196</v>
      </c>
      <c r="H56" s="731">
        <v>0</v>
      </c>
      <c r="I56" s="723">
        <v>10708</v>
      </c>
      <c r="J56" s="724">
        <v>2872</v>
      </c>
      <c r="K56" s="724">
        <v>0</v>
      </c>
      <c r="L56" s="724">
        <v>0</v>
      </c>
      <c r="M56" s="725">
        <v>0</v>
      </c>
      <c r="N56" s="753">
        <v>10708</v>
      </c>
      <c r="O56" s="732">
        <v>2872</v>
      </c>
      <c r="P56" s="760">
        <v>13580</v>
      </c>
      <c r="T56" s="2176"/>
    </row>
    <row r="57" spans="1:20" s="359" customFormat="1" ht="12">
      <c r="A57" s="360" t="s">
        <v>1306</v>
      </c>
      <c r="B57" s="761">
        <v>2</v>
      </c>
      <c r="C57" s="762">
        <v>0</v>
      </c>
      <c r="D57" s="762">
        <v>2</v>
      </c>
      <c r="E57" s="763">
        <v>0</v>
      </c>
      <c r="F57" s="729">
        <v>19</v>
      </c>
      <c r="G57" s="730">
        <v>27</v>
      </c>
      <c r="H57" s="731">
        <v>0</v>
      </c>
      <c r="I57" s="723">
        <v>653</v>
      </c>
      <c r="J57" s="724">
        <v>339</v>
      </c>
      <c r="K57" s="724">
        <v>0</v>
      </c>
      <c r="L57" s="724">
        <v>0</v>
      </c>
      <c r="M57" s="725">
        <v>0</v>
      </c>
      <c r="N57" s="753">
        <v>653</v>
      </c>
      <c r="O57" s="732">
        <v>339</v>
      </c>
      <c r="P57" s="760">
        <v>992</v>
      </c>
      <c r="T57" s="2176"/>
    </row>
    <row r="58" spans="1:20" s="363" customFormat="1" ht="12">
      <c r="A58" s="360" t="s">
        <v>1307</v>
      </c>
      <c r="B58" s="761">
        <v>1</v>
      </c>
      <c r="C58" s="762">
        <v>0</v>
      </c>
      <c r="D58" s="762">
        <v>0</v>
      </c>
      <c r="E58" s="763">
        <v>0</v>
      </c>
      <c r="F58" s="729">
        <v>4</v>
      </c>
      <c r="G58" s="730">
        <v>0</v>
      </c>
      <c r="H58" s="731">
        <v>0</v>
      </c>
      <c r="I58" s="723">
        <v>164</v>
      </c>
      <c r="J58" s="724">
        <v>0</v>
      </c>
      <c r="K58" s="724">
        <v>0</v>
      </c>
      <c r="L58" s="724">
        <v>0</v>
      </c>
      <c r="M58" s="725">
        <v>0</v>
      </c>
      <c r="N58" s="753">
        <v>164</v>
      </c>
      <c r="O58" s="732">
        <v>0</v>
      </c>
      <c r="P58" s="760">
        <v>164</v>
      </c>
      <c r="T58" s="2189"/>
    </row>
    <row r="59" spans="1:20" s="359" customFormat="1" ht="12.75" thickBot="1">
      <c r="A59" s="360" t="s">
        <v>1083</v>
      </c>
      <c r="B59" s="761">
        <v>37</v>
      </c>
      <c r="C59" s="762">
        <v>0</v>
      </c>
      <c r="D59" s="762">
        <v>7</v>
      </c>
      <c r="E59" s="763">
        <v>0</v>
      </c>
      <c r="F59" s="729">
        <v>136</v>
      </c>
      <c r="G59" s="730">
        <v>74</v>
      </c>
      <c r="H59" s="731">
        <v>0</v>
      </c>
      <c r="I59" s="723">
        <v>3595</v>
      </c>
      <c r="J59" s="724">
        <v>1129</v>
      </c>
      <c r="K59" s="724">
        <v>0</v>
      </c>
      <c r="L59" s="724">
        <v>0</v>
      </c>
      <c r="M59" s="725">
        <v>0</v>
      </c>
      <c r="N59" s="753">
        <v>3595</v>
      </c>
      <c r="O59" s="732">
        <v>1129</v>
      </c>
      <c r="P59" s="760">
        <v>4724</v>
      </c>
      <c r="T59" s="2176"/>
    </row>
    <row r="60" spans="1:20" s="379" customFormat="1" ht="12.75" thickBot="1">
      <c r="A60" s="2182" t="s">
        <v>1308</v>
      </c>
      <c r="B60" s="764">
        <v>142</v>
      </c>
      <c r="C60" s="2190">
        <v>0</v>
      </c>
      <c r="D60" s="2190">
        <v>26</v>
      </c>
      <c r="E60" s="2191">
        <v>4</v>
      </c>
      <c r="F60" s="2184">
        <v>708</v>
      </c>
      <c r="G60" s="2183">
        <v>399</v>
      </c>
      <c r="H60" s="2185">
        <v>82</v>
      </c>
      <c r="I60" s="2184">
        <v>17285</v>
      </c>
      <c r="J60" s="2183">
        <v>5518</v>
      </c>
      <c r="K60" s="2183">
        <v>0</v>
      </c>
      <c r="L60" s="2183">
        <v>0</v>
      </c>
      <c r="M60" s="2186">
        <v>945</v>
      </c>
      <c r="N60" s="743">
        <v>17285</v>
      </c>
      <c r="O60" s="2183">
        <v>5518</v>
      </c>
      <c r="P60" s="2185">
        <v>23748</v>
      </c>
      <c r="T60" s="2192"/>
    </row>
    <row r="61" spans="1:20" s="362" customFormat="1" ht="12.75" thickBot="1">
      <c r="A61" s="364"/>
      <c r="B61" s="745"/>
      <c r="C61" s="745"/>
      <c r="D61" s="745"/>
      <c r="E61" s="745"/>
      <c r="F61" s="2375">
        <v>1107</v>
      </c>
      <c r="G61" s="745" t="s">
        <v>1340</v>
      </c>
      <c r="H61" s="745"/>
      <c r="I61" s="2376">
        <v>22803</v>
      </c>
      <c r="J61" s="746" t="s">
        <v>1336</v>
      </c>
      <c r="K61" s="745"/>
      <c r="L61" s="745"/>
      <c r="M61" s="2378">
        <v>23748</v>
      </c>
      <c r="N61" s="745" t="s">
        <v>368</v>
      </c>
      <c r="O61" s="745"/>
      <c r="P61" s="745"/>
      <c r="T61" s="2188"/>
    </row>
    <row r="62" spans="1:20" s="359" customFormat="1" ht="12.75" thickBot="1">
      <c r="A62" s="1345" t="s">
        <v>1</v>
      </c>
      <c r="B62" s="749" t="s">
        <v>1309</v>
      </c>
      <c r="C62" s="749"/>
      <c r="D62" s="749"/>
      <c r="E62" s="749"/>
      <c r="F62" s="749"/>
      <c r="G62" s="749"/>
      <c r="H62" s="749"/>
      <c r="I62" s="749"/>
      <c r="J62" s="749"/>
      <c r="K62" s="749"/>
      <c r="L62" s="749"/>
      <c r="M62" s="749"/>
      <c r="N62" s="749"/>
      <c r="O62" s="749"/>
      <c r="P62" s="749"/>
      <c r="T62" s="2176"/>
    </row>
    <row r="63" spans="1:20" s="201" customFormat="1" ht="12">
      <c r="A63" s="377" t="s">
        <v>1310</v>
      </c>
      <c r="B63" s="714">
        <v>0</v>
      </c>
      <c r="C63" s="715">
        <v>0</v>
      </c>
      <c r="D63" s="715">
        <v>0</v>
      </c>
      <c r="E63" s="716">
        <v>1</v>
      </c>
      <c r="F63" s="717">
        <v>0</v>
      </c>
      <c r="G63" s="718">
        <v>0</v>
      </c>
      <c r="H63" s="719">
        <v>205</v>
      </c>
      <c r="I63" s="750">
        <v>0</v>
      </c>
      <c r="J63" s="751">
        <v>0</v>
      </c>
      <c r="K63" s="751">
        <v>0</v>
      </c>
      <c r="L63" s="751">
        <v>0</v>
      </c>
      <c r="M63" s="752">
        <v>1538</v>
      </c>
      <c r="N63" s="720">
        <v>0</v>
      </c>
      <c r="O63" s="721">
        <v>0</v>
      </c>
      <c r="P63" s="722">
        <v>1538</v>
      </c>
      <c r="T63" s="2180"/>
    </row>
    <row r="64" spans="1:20" s="201" customFormat="1" ht="12">
      <c r="A64" s="360" t="s">
        <v>1311</v>
      </c>
      <c r="B64" s="726">
        <v>0</v>
      </c>
      <c r="C64" s="727">
        <v>0</v>
      </c>
      <c r="D64" s="727">
        <v>0</v>
      </c>
      <c r="E64" s="728">
        <v>1</v>
      </c>
      <c r="F64" s="729">
        <v>0</v>
      </c>
      <c r="G64" s="730">
        <v>0</v>
      </c>
      <c r="H64" s="719">
        <v>221</v>
      </c>
      <c r="I64" s="723">
        <v>0</v>
      </c>
      <c r="J64" s="724">
        <v>0</v>
      </c>
      <c r="K64" s="724">
        <v>0</v>
      </c>
      <c r="L64" s="724">
        <v>0</v>
      </c>
      <c r="M64" s="725">
        <v>1048</v>
      </c>
      <c r="N64" s="753">
        <v>0</v>
      </c>
      <c r="O64" s="732">
        <v>0</v>
      </c>
      <c r="P64" s="722">
        <v>1048</v>
      </c>
      <c r="T64" s="2180"/>
    </row>
    <row r="65" spans="1:20" s="201" customFormat="1" ht="12">
      <c r="A65" s="360" t="s">
        <v>1312</v>
      </c>
      <c r="B65" s="765">
        <v>19</v>
      </c>
      <c r="C65" s="766">
        <v>23</v>
      </c>
      <c r="D65" s="766">
        <v>4</v>
      </c>
      <c r="E65" s="760">
        <v>1</v>
      </c>
      <c r="F65" s="765">
        <v>574</v>
      </c>
      <c r="G65" s="732">
        <v>574</v>
      </c>
      <c r="H65" s="767">
        <v>4</v>
      </c>
      <c r="I65" s="753">
        <v>2025</v>
      </c>
      <c r="J65" s="732">
        <v>611</v>
      </c>
      <c r="K65" s="766">
        <v>4642</v>
      </c>
      <c r="L65" s="766">
        <v>4232</v>
      </c>
      <c r="M65" s="760">
        <v>62</v>
      </c>
      <c r="N65" s="765">
        <v>6667</v>
      </c>
      <c r="O65" s="732">
        <v>4843</v>
      </c>
      <c r="P65" s="722">
        <v>11572</v>
      </c>
      <c r="T65" s="2180"/>
    </row>
    <row r="66" spans="1:20" s="201" customFormat="1" ht="12">
      <c r="A66" s="360" t="s">
        <v>1313</v>
      </c>
      <c r="B66" s="765">
        <v>15</v>
      </c>
      <c r="C66" s="766">
        <v>3</v>
      </c>
      <c r="D66" s="766">
        <v>2</v>
      </c>
      <c r="E66" s="767">
        <v>0</v>
      </c>
      <c r="F66" s="765">
        <v>129</v>
      </c>
      <c r="G66" s="766">
        <v>89</v>
      </c>
      <c r="H66" s="767">
        <v>0</v>
      </c>
      <c r="I66" s="765">
        <v>1210</v>
      </c>
      <c r="J66" s="766">
        <v>215</v>
      </c>
      <c r="K66" s="766">
        <v>233</v>
      </c>
      <c r="L66" s="766">
        <v>424</v>
      </c>
      <c r="M66" s="767">
        <v>0</v>
      </c>
      <c r="N66" s="765">
        <v>1443</v>
      </c>
      <c r="O66" s="766">
        <v>639</v>
      </c>
      <c r="P66" s="722">
        <v>2082</v>
      </c>
      <c r="T66" s="2180"/>
    </row>
    <row r="67" spans="1:20" s="201" customFormat="1" ht="12">
      <c r="A67" s="360" t="s">
        <v>1197</v>
      </c>
      <c r="B67" s="753">
        <v>102</v>
      </c>
      <c r="C67" s="732">
        <v>0</v>
      </c>
      <c r="D67" s="732">
        <v>7</v>
      </c>
      <c r="E67" s="760">
        <v>1</v>
      </c>
      <c r="F67" s="753">
        <v>725</v>
      </c>
      <c r="G67" s="732">
        <v>158</v>
      </c>
      <c r="H67" s="760">
        <v>45</v>
      </c>
      <c r="I67" s="753">
        <v>25919</v>
      </c>
      <c r="J67" s="732">
        <v>3576</v>
      </c>
      <c r="K67" s="732">
        <v>0</v>
      </c>
      <c r="L67" s="732">
        <v>0</v>
      </c>
      <c r="M67" s="760">
        <v>377</v>
      </c>
      <c r="N67" s="753">
        <v>25919</v>
      </c>
      <c r="O67" s="732">
        <v>3576</v>
      </c>
      <c r="P67" s="722">
        <v>29872</v>
      </c>
      <c r="T67" s="2180"/>
    </row>
    <row r="68" spans="1:20" s="201" customFormat="1" ht="12.75" thickBot="1">
      <c r="A68" s="365" t="s">
        <v>1314</v>
      </c>
      <c r="B68" s="768">
        <v>142</v>
      </c>
      <c r="C68" s="742">
        <v>0</v>
      </c>
      <c r="D68" s="742">
        <v>26</v>
      </c>
      <c r="E68" s="769">
        <v>4</v>
      </c>
      <c r="F68" s="768">
        <v>708</v>
      </c>
      <c r="G68" s="742">
        <v>399</v>
      </c>
      <c r="H68" s="769">
        <v>82</v>
      </c>
      <c r="I68" s="768">
        <v>17285</v>
      </c>
      <c r="J68" s="742">
        <v>5518</v>
      </c>
      <c r="K68" s="742">
        <v>0</v>
      </c>
      <c r="L68" s="742">
        <v>0</v>
      </c>
      <c r="M68" s="769">
        <v>945</v>
      </c>
      <c r="N68" s="768">
        <v>17285</v>
      </c>
      <c r="O68" s="742">
        <v>5518</v>
      </c>
      <c r="P68" s="722">
        <v>23748</v>
      </c>
      <c r="T68" s="2180"/>
    </row>
    <row r="69" spans="1:20" s="201" customFormat="1" ht="12.75" thickBot="1">
      <c r="A69" s="2182" t="s">
        <v>1341</v>
      </c>
      <c r="B69" s="743">
        <v>278</v>
      </c>
      <c r="C69" s="2183">
        <v>26</v>
      </c>
      <c r="D69" s="2183">
        <v>39</v>
      </c>
      <c r="E69" s="2185">
        <v>8</v>
      </c>
      <c r="F69" s="743">
        <v>2136</v>
      </c>
      <c r="G69" s="2183">
        <v>1220</v>
      </c>
      <c r="H69" s="2185">
        <v>557</v>
      </c>
      <c r="I69" s="743">
        <v>46439</v>
      </c>
      <c r="J69" s="2183">
        <v>9920</v>
      </c>
      <c r="K69" s="2183">
        <v>4875</v>
      </c>
      <c r="L69" s="2183">
        <v>4656</v>
      </c>
      <c r="M69" s="2186">
        <v>3970</v>
      </c>
      <c r="N69" s="743">
        <v>51314</v>
      </c>
      <c r="O69" s="2183">
        <v>14576</v>
      </c>
      <c r="P69" s="2185">
        <v>69860</v>
      </c>
      <c r="T69" s="2180"/>
    </row>
    <row r="70" spans="1:20" s="362" customFormat="1" ht="12">
      <c r="A70" s="366"/>
      <c r="B70" s="367"/>
      <c r="C70" s="367"/>
      <c r="D70" s="367"/>
      <c r="E70" s="2379">
        <v>377</v>
      </c>
      <c r="F70" s="367"/>
      <c r="G70" s="367"/>
      <c r="H70" s="2379">
        <v>3913</v>
      </c>
      <c r="I70" s="367"/>
      <c r="J70" s="367"/>
      <c r="K70" s="367"/>
      <c r="L70" s="367"/>
      <c r="M70" s="2379">
        <v>69860</v>
      </c>
      <c r="N70" s="367" t="s">
        <v>368</v>
      </c>
      <c r="O70" s="367"/>
      <c r="P70" s="367"/>
      <c r="T70" s="2188"/>
    </row>
    <row r="71" spans="1:20" s="153" customFormat="1" ht="12">
      <c r="A71" s="368"/>
      <c r="B71" s="369"/>
      <c r="C71" s="369"/>
      <c r="D71" s="369"/>
      <c r="E71" s="369"/>
      <c r="F71" s="369"/>
      <c r="G71" s="369"/>
      <c r="H71" s="369"/>
      <c r="I71" s="369"/>
      <c r="J71" s="369"/>
      <c r="K71" s="369"/>
      <c r="L71" s="369"/>
      <c r="M71" s="369"/>
      <c r="N71" s="369"/>
      <c r="O71" s="369"/>
      <c r="P71" s="369"/>
      <c r="Q71" s="359"/>
      <c r="R71" s="359"/>
      <c r="S71" s="359"/>
      <c r="T71" s="2176"/>
    </row>
    <row r="72" spans="1:20" ht="37.5" customHeight="1" thickBot="1">
      <c r="A72" s="380"/>
      <c r="B72" s="381" t="s">
        <v>147</v>
      </c>
      <c r="C72" s="382" t="s">
        <v>1342</v>
      </c>
      <c r="D72" s="381"/>
      <c r="E72" s="4014">
        <v>377</v>
      </c>
      <c r="F72" s="382" t="s">
        <v>1343</v>
      </c>
      <c r="G72" s="382"/>
      <c r="H72" s="4015">
        <v>3913</v>
      </c>
      <c r="I72" s="4407" t="s">
        <v>1344</v>
      </c>
      <c r="J72" s="4408"/>
      <c r="K72" s="4408"/>
      <c r="L72" s="4409"/>
      <c r="M72" s="4016">
        <v>69860</v>
      </c>
      <c r="N72" s="382" t="s">
        <v>1345</v>
      </c>
      <c r="O72" s="382"/>
      <c r="P72" s="382"/>
      <c r="Q72" s="935"/>
      <c r="R72" s="935"/>
      <c r="S72" s="935"/>
      <c r="T72" s="2193"/>
    </row>
  </sheetData>
  <mergeCells count="10">
    <mergeCell ref="I72:L72"/>
    <mergeCell ref="A1:T1"/>
    <mergeCell ref="A2:T2"/>
    <mergeCell ref="A3:T3"/>
    <mergeCell ref="N4:P4"/>
    <mergeCell ref="B5:E5"/>
    <mergeCell ref="F5:H5"/>
    <mergeCell ref="I5:M5"/>
    <mergeCell ref="N5:P5"/>
    <mergeCell ref="Q5:T5"/>
  </mergeCells>
  <conditionalFormatting sqref="A8:P70">
    <cfRule type="cellIs" dxfId="8" priority="1" stopIfTrue="1" operator="equal">
      <formula>0</formula>
    </cfRule>
  </conditionalFormatting>
  <conditionalFormatting sqref="B8:F8 H8:N8 B9:D9 F9 I9:L9 N9:N18 E9:E19 H9:H19 M9:M19 J10:J12 D11:D12 C13 K13:L13 D14:D17 J14:J17 B16 I16 K16:L16 C18 K18:L18 F22 I22:L22 O22 D22:D23 H22:H24 M22:N24 B22:B25 E22:E26 J23 I24:L25 C24:C26 D25 F25:H25 M25:P25 K26:L26 H26:H27 N26:N27 M26:M29 D27:E27 J27 B28:L28 N28:P28 E29 H29 B32 D32 F32:G32 I32:L32 N32:P45 C32:C48 E33:E45 H33:H45 J33:M45 D34:D35 G34:G45 I35:I45 D37:D39 D41 B43:B45 F43:F45 D44:D45 K46:L46 B49:D52 F49:G52 I49:L52 N49:P59 C53 E53 K53:L54 H53:H59 M53:M59 B54:C54 E54:F54 D55:E55 J55 E57:E58 C59:E59 K59:L59 B63:D64 F63:G64 I63:L64 N63:N65 O63:O67 G65 I65:J65 M65 E65:E66 J66 C67 G67 K67">
    <cfRule type="cellIs" dxfId="7" priority="6" stopIfTrue="1" operator="equal">
      <formula>0</formula>
    </cfRule>
  </conditionalFormatting>
  <conditionalFormatting sqref="B69:H70">
    <cfRule type="cellIs" dxfId="6" priority="3" stopIfTrue="1" operator="equal">
      <formula>0</formula>
    </cfRule>
  </conditionalFormatting>
  <conditionalFormatting sqref="B8:P70">
    <cfRule type="cellIs" dxfId="5" priority="2" stopIfTrue="1" operator="equal">
      <formula>"""0"""</formula>
    </cfRule>
  </conditionalFormatting>
  <conditionalFormatting sqref="I8:P19 B8:G55 H8:H65 I20:L55 M20:P65 B57:G65 I57:L65 B66:P68 N70">
    <cfRule type="cellIs" dxfId="4" priority="7" stopIfTrue="1" operator="equal">
      <formula>0</formula>
    </cfRule>
  </conditionalFormatting>
  <conditionalFormatting sqref="I69:P70 M72">
    <cfRule type="cellIs" dxfId="3" priority="8" stopIfTrue="1" operator="equal">
      <formula>0</formula>
    </cfRule>
  </conditionalFormatting>
  <conditionalFormatting sqref="M72">
    <cfRule type="cellIs" dxfId="2" priority="4" stopIfTrue="1" operator="equal">
      <formula>0</formula>
    </cfRule>
    <cfRule type="cellIs" dxfId="1" priority="5" stopIfTrue="1" operator="equal">
      <formula>"""0"""</formula>
    </cfRule>
  </conditionalFormatting>
  <printOptions horizontalCentered="1"/>
  <pageMargins left="0.31496062992125984" right="0.31496062992125984" top="0.59055118110236227" bottom="0.39370078740157483" header="0.19685039370078741" footer="0.19685039370078741"/>
  <pageSetup paperSize="8" fitToHeight="0" orientation="portrait" r:id="rId1"/>
  <headerFooter>
    <oddHeader>&amp;L&amp;6&amp;A&amp;R&amp;6Page &amp;P of &amp;N</oddHeader>
  </headerFooter>
  <legacyDrawing r:id="rId2"/>
  <extLst>
    <ext xmlns:mx="http://schemas.microsoft.com/office/mac/excel/2008/main" uri="{64002731-A6B0-56B0-2670-7721B7C09600}">
      <mx:PLV Mode="0" OnePage="0" WScale="0"/>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EP4"/>
  <sheetViews>
    <sheetView showZeros="0" view="pageBreakPreview" zoomScaleNormal="70" zoomScaleSheetLayoutView="100" zoomScalePageLayoutView="70" workbookViewId="0">
      <selection activeCell="B23" sqref="B23"/>
    </sheetView>
  </sheetViews>
  <sheetFormatPr defaultColWidth="8.42578125" defaultRowHeight="15.75"/>
  <cols>
    <col min="1" max="3" width="9.5703125" style="384" customWidth="1"/>
    <col min="4" max="4" width="12.5703125" style="384" customWidth="1"/>
    <col min="5" max="5" width="11.85546875" style="384" customWidth="1"/>
    <col min="6" max="6" width="12" style="384" customWidth="1"/>
    <col min="7" max="12" width="11.42578125" style="384" customWidth="1"/>
    <col min="13" max="146" width="8.42578125" style="384" customWidth="1"/>
    <col min="147" max="16384" width="8.42578125" style="383"/>
  </cols>
  <sheetData>
    <row r="1" spans="1:12" s="936" customFormat="1" ht="49.35" customHeight="1">
      <c r="A1" s="2194" t="s">
        <v>0</v>
      </c>
      <c r="B1" s="2195"/>
      <c r="C1" s="2195"/>
      <c r="D1" s="2195" t="s">
        <v>1346</v>
      </c>
      <c r="E1" s="2195"/>
      <c r="F1" s="2195"/>
      <c r="G1" s="2195"/>
      <c r="H1" s="2195"/>
      <c r="I1" s="2195"/>
      <c r="J1" s="2195"/>
      <c r="K1" s="2195"/>
      <c r="L1" s="2196"/>
    </row>
    <row r="2" spans="1:12" s="420" customFormat="1" ht="24.95" customHeight="1">
      <c r="A2" s="4017"/>
      <c r="B2" s="2380"/>
      <c r="C2" s="2381"/>
      <c r="D2" s="2382">
        <v>2012</v>
      </c>
      <c r="E2" s="2382">
        <v>2013</v>
      </c>
      <c r="F2" s="2382">
        <v>2014</v>
      </c>
      <c r="G2" s="2382">
        <v>2015</v>
      </c>
      <c r="H2" s="2382">
        <v>2016</v>
      </c>
      <c r="I2" s="2382">
        <v>2017</v>
      </c>
      <c r="J2" s="2382">
        <v>2018</v>
      </c>
      <c r="K2" s="2382">
        <v>2019</v>
      </c>
      <c r="L2" s="4018">
        <v>2020</v>
      </c>
    </row>
    <row r="3" spans="1:12" s="421" customFormat="1" ht="24.75" customHeight="1">
      <c r="A3" s="4017"/>
      <c r="B3" s="2380" t="s">
        <v>286</v>
      </c>
      <c r="C3" s="2383"/>
      <c r="D3" s="2384">
        <v>399217</v>
      </c>
      <c r="E3" s="2384"/>
      <c r="F3" s="2384">
        <v>429136</v>
      </c>
      <c r="G3" s="2384">
        <v>444380</v>
      </c>
      <c r="H3" s="2384">
        <v>490294</v>
      </c>
      <c r="I3" s="2384">
        <v>512055</v>
      </c>
      <c r="J3" s="2384">
        <v>541989</v>
      </c>
      <c r="K3" s="1719">
        <v>556599</v>
      </c>
      <c r="L3" s="4019">
        <v>609868</v>
      </c>
    </row>
    <row r="4" spans="1:12" s="420" customFormat="1" ht="24.75" customHeight="1" thickBot="1">
      <c r="A4" s="4020"/>
      <c r="B4" s="4021"/>
      <c r="C4" s="937"/>
      <c r="D4" s="4022"/>
      <c r="E4" s="4022"/>
      <c r="F4" s="4023"/>
      <c r="G4" s="4023"/>
      <c r="H4" s="4023"/>
      <c r="I4" s="4023"/>
      <c r="J4" s="4023"/>
      <c r="K4" s="4023"/>
      <c r="L4" s="4024"/>
    </row>
  </sheetData>
  <conditionalFormatting sqref="A2:A4">
    <cfRule type="cellIs" dxfId="0" priority="1" stopIfTrue="1" operator="greaterThan">
      <formula>0</formula>
    </cfRule>
  </conditionalFormatting>
  <printOptions horizontalCentered="1"/>
  <pageMargins left="0.31496062992125984" right="0.31496062992125984" top="0.59055118110236227" bottom="0.39370078740157483" header="0.19685039370078741" footer="0.19685039370078741"/>
  <pageSetup paperSize="8" fitToHeight="2" orientation="portrait" r:id="rId1"/>
  <headerFooter>
    <oddHeader>&amp;L&amp;6&amp;A&amp;R&amp;6Page &amp;P of &amp;N</oddHeader>
  </headerFooter>
  <extLst>
    <ext xmlns:mx="http://schemas.microsoft.com/office/mac/excel/2008/main" uri="{64002731-A6B0-56B0-2670-7721B7C09600}">
      <mx:PLV Mode="0" OnePage="0" WScale="0"/>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J12"/>
  <sheetViews>
    <sheetView view="pageBreakPreview" zoomScaleSheetLayoutView="100" workbookViewId="0">
      <selection activeCell="B23" sqref="B23"/>
    </sheetView>
  </sheetViews>
  <sheetFormatPr defaultColWidth="8.85546875" defaultRowHeight="15"/>
  <cols>
    <col min="1" max="1" width="26.42578125" customWidth="1"/>
    <col min="2" max="10" width="12.42578125" customWidth="1"/>
  </cols>
  <sheetData>
    <row r="1" spans="1:10" ht="21">
      <c r="A1" s="4426" t="s">
        <v>0</v>
      </c>
      <c r="B1" s="4427"/>
      <c r="C1" s="4427"/>
      <c r="D1" s="4427"/>
      <c r="E1" s="4427"/>
      <c r="F1" s="4427"/>
      <c r="G1" s="4427"/>
      <c r="H1" s="4427"/>
      <c r="I1" s="4427"/>
      <c r="J1" s="4428"/>
    </row>
    <row r="2" spans="1:10" s="385" customFormat="1" ht="37.5" customHeight="1" thickBot="1">
      <c r="A2" s="4429" t="s">
        <v>1347</v>
      </c>
      <c r="B2" s="4430"/>
      <c r="C2" s="4430"/>
      <c r="D2" s="4430"/>
      <c r="E2" s="4430"/>
      <c r="F2" s="4430"/>
      <c r="G2" s="4430"/>
      <c r="H2" s="4430"/>
      <c r="I2" s="4430"/>
      <c r="J2" s="4431"/>
    </row>
    <row r="3" spans="1:10" ht="35.25" customHeight="1" thickBot="1">
      <c r="A3" s="1357" t="s">
        <v>1348</v>
      </c>
      <c r="B3" s="4432" t="s">
        <v>224</v>
      </c>
      <c r="C3" s="4433"/>
      <c r="D3" s="4434" t="s">
        <v>225</v>
      </c>
      <c r="E3" s="4435"/>
      <c r="F3" s="4436" t="s">
        <v>1018</v>
      </c>
      <c r="G3" s="4437"/>
      <c r="H3" s="4438" t="s">
        <v>1349</v>
      </c>
      <c r="I3" s="4439"/>
      <c r="J3" s="1358" t="s">
        <v>1350</v>
      </c>
    </row>
    <row r="4" spans="1:10" ht="21" customHeight="1" thickBot="1">
      <c r="A4" s="1359"/>
      <c r="B4" s="1360" t="s">
        <v>233</v>
      </c>
      <c r="C4" s="1361" t="s">
        <v>234</v>
      </c>
      <c r="D4" s="1360" t="s">
        <v>233</v>
      </c>
      <c r="E4" s="1361" t="s">
        <v>234</v>
      </c>
      <c r="F4" s="1360" t="s">
        <v>233</v>
      </c>
      <c r="G4" s="1361" t="s">
        <v>234</v>
      </c>
      <c r="H4" s="1360" t="s">
        <v>233</v>
      </c>
      <c r="I4" s="1362" t="s">
        <v>234</v>
      </c>
      <c r="J4" s="1363"/>
    </row>
    <row r="5" spans="1:10" s="386" customFormat="1" ht="21" customHeight="1">
      <c r="A5" s="1364" t="s">
        <v>895</v>
      </c>
      <c r="B5" s="1365">
        <f>'GC Table 8 - Primary'!B20</f>
        <v>2249</v>
      </c>
      <c r="C5" s="1366">
        <f>'GC Table 8 - Primary'!B21</f>
        <v>6447</v>
      </c>
      <c r="D5" s="1367">
        <f>'GC Table 6 - Secondary'!B22</f>
        <v>1816</v>
      </c>
      <c r="E5" s="1366">
        <f>'GC Table 6 - Secondary'!B23</f>
        <v>5211</v>
      </c>
      <c r="F5" s="1367"/>
      <c r="G5" s="1366"/>
      <c r="H5" s="1367">
        <f>'Universities + Vocational S'!R21</f>
        <v>54</v>
      </c>
      <c r="I5" s="1368">
        <f>'Universities + Vocational S'!R22</f>
        <v>13</v>
      </c>
      <c r="J5" s="4025">
        <f>SUM(B5:I5)</f>
        <v>15790</v>
      </c>
    </row>
    <row r="6" spans="1:10" s="386" customFormat="1" ht="21" customHeight="1">
      <c r="A6" s="4026" t="s">
        <v>898</v>
      </c>
      <c r="B6" s="2385">
        <f>'GC Table 8 - Primary'!E20</f>
        <v>12174</v>
      </c>
      <c r="C6" s="4027">
        <f>'GC Table 8 - Primary'!E21</f>
        <v>6080</v>
      </c>
      <c r="D6" s="4028">
        <f>'GC Table 6 - Secondary'!E22</f>
        <v>5630</v>
      </c>
      <c r="E6" s="4027">
        <f>'GC Table 6 - Secondary'!E23</f>
        <v>2262</v>
      </c>
      <c r="F6" s="4028">
        <f>'Universities + Vocational S'!K21</f>
        <v>435</v>
      </c>
      <c r="G6" s="4027">
        <f>'Universities + Vocational S'!K22</f>
        <v>116</v>
      </c>
      <c r="H6" s="4028">
        <f>'Universities + Vocational S'!P21+'Universities + Vocational S'!Q21</f>
        <v>173</v>
      </c>
      <c r="I6" s="2386">
        <f>'Universities + Vocational S'!P22+'Universities + Vocational S'!Q22</f>
        <v>44</v>
      </c>
      <c r="J6" s="4025">
        <f>SUM(B6:I6)</f>
        <v>26914</v>
      </c>
    </row>
    <row r="7" spans="1:10" s="386" customFormat="1" ht="21" customHeight="1">
      <c r="A7" s="4026" t="s">
        <v>897</v>
      </c>
      <c r="B7" s="2385">
        <f>'GC Table 8 - Primary'!D20</f>
        <v>20780</v>
      </c>
      <c r="C7" s="4027">
        <f>'GC Table 8 - Primary'!D21</f>
        <v>8274</v>
      </c>
      <c r="D7" s="4028">
        <f>'GC Table 6 - Secondary'!D22</f>
        <v>4111</v>
      </c>
      <c r="E7" s="4027">
        <f>'GC Table 6 - Secondary'!D23</f>
        <v>2781</v>
      </c>
      <c r="F7" s="4028">
        <f>'Universities + Vocational S'!M21</f>
        <v>489</v>
      </c>
      <c r="G7" s="4027">
        <f>'Universities + Vocational S'!M22</f>
        <v>163</v>
      </c>
      <c r="H7" s="4028"/>
      <c r="I7" s="2386"/>
      <c r="J7" s="4025">
        <f>SUM(B7:I7)</f>
        <v>36598</v>
      </c>
    </row>
    <row r="8" spans="1:10" s="386" customFormat="1" ht="21" customHeight="1">
      <c r="A8" s="4026" t="s">
        <v>1351</v>
      </c>
      <c r="B8" s="2385">
        <f>'GC Table 8 - Primary'!C20</f>
        <v>945</v>
      </c>
      <c r="C8" s="4027">
        <f>'GC Table 8 - Primary'!C21</f>
        <v>771</v>
      </c>
      <c r="D8" s="4028">
        <f>'GC Table 6 - Secondary'!C22</f>
        <v>384</v>
      </c>
      <c r="E8" s="4027">
        <f>'GC Table 6 - Secondary'!C23</f>
        <v>418</v>
      </c>
      <c r="F8" s="4028"/>
      <c r="G8" s="4027"/>
      <c r="H8" s="4028"/>
      <c r="I8" s="2386"/>
      <c r="J8" s="4025">
        <f>SUM(B8:I8)</f>
        <v>2518</v>
      </c>
    </row>
    <row r="9" spans="1:10" s="386" customFormat="1" ht="21" customHeight="1" thickBot="1">
      <c r="A9" s="2387" t="s">
        <v>1352</v>
      </c>
      <c r="B9" s="2388"/>
      <c r="C9" s="2389"/>
      <c r="D9" s="2390"/>
      <c r="E9" s="2389"/>
      <c r="F9" s="2390">
        <f>'Universities + Vocational S'!I21+'Universities + Vocational S'!J21</f>
        <v>1337</v>
      </c>
      <c r="G9" s="2389">
        <f>'Universities + Vocational S'!I22+'Universities + Vocational S'!J22</f>
        <v>950</v>
      </c>
      <c r="H9" s="2390"/>
      <c r="I9" s="2391"/>
      <c r="J9" s="2392">
        <f>SUM(B9:I9)</f>
        <v>2287</v>
      </c>
    </row>
    <row r="10" spans="1:10" s="938" customFormat="1" ht="21" customHeight="1" thickBot="1">
      <c r="A10" s="1369" t="s">
        <v>41</v>
      </c>
      <c r="B10" s="1370">
        <f>SUM(B5:B9)</f>
        <v>36148</v>
      </c>
      <c r="C10" s="1371">
        <f t="shared" ref="C10:I10" si="0">SUM(C5:C9)</f>
        <v>21572</v>
      </c>
      <c r="D10" s="1372">
        <f t="shared" si="0"/>
        <v>11941</v>
      </c>
      <c r="E10" s="1371">
        <f t="shared" si="0"/>
        <v>10672</v>
      </c>
      <c r="F10" s="1372">
        <f t="shared" si="0"/>
        <v>2261</v>
      </c>
      <c r="G10" s="1371">
        <f t="shared" si="0"/>
        <v>1229</v>
      </c>
      <c r="H10" s="1372">
        <f t="shared" si="0"/>
        <v>227</v>
      </c>
      <c r="I10" s="1373">
        <f t="shared" si="0"/>
        <v>57</v>
      </c>
      <c r="J10" s="1374">
        <f>SUM(J5:J9)</f>
        <v>84107</v>
      </c>
    </row>
    <row r="11" spans="1:10" ht="38.450000000000003" customHeight="1">
      <c r="A11" s="560"/>
      <c r="B11" s="770"/>
      <c r="C11" s="770"/>
      <c r="D11" s="770"/>
      <c r="E11" s="770"/>
      <c r="F11" s="770"/>
      <c r="G11" s="770"/>
      <c r="H11" s="770"/>
      <c r="I11" s="770"/>
      <c r="J11" s="1375"/>
    </row>
    <row r="12" spans="1:10" ht="18.600000000000001" customHeight="1" thickBot="1">
      <c r="A12" s="4029" t="s">
        <v>1353</v>
      </c>
      <c r="B12" s="4030" t="s">
        <v>1354</v>
      </c>
      <c r="C12" s="4031">
        <f>B10+C10</f>
        <v>57720</v>
      </c>
      <c r="D12" s="4030" t="s">
        <v>1355</v>
      </c>
      <c r="E12" s="4031">
        <f>D10+E10</f>
        <v>22613</v>
      </c>
      <c r="F12" s="4030" t="s">
        <v>1356</v>
      </c>
      <c r="G12" s="4031">
        <f>F10+G10</f>
        <v>3490</v>
      </c>
      <c r="H12" s="4030" t="s">
        <v>1357</v>
      </c>
      <c r="I12" s="4031">
        <f>H10+I10</f>
        <v>284</v>
      </c>
      <c r="J12" s="4032"/>
    </row>
  </sheetData>
  <mergeCells count="6">
    <mergeCell ref="A1:J1"/>
    <mergeCell ref="A2:J2"/>
    <mergeCell ref="B3:C3"/>
    <mergeCell ref="D3:E3"/>
    <mergeCell ref="F3:G3"/>
    <mergeCell ref="H3:I3"/>
  </mergeCells>
  <printOptions horizontalCentered="1"/>
  <pageMargins left="0.31496062992125984" right="0.31496062992125984" top="0.59055118110236227" bottom="0.39370078740157483" header="0.19685039370078741" footer="0.19685039370078741"/>
  <pageSetup paperSize="8" orientation="landscape" r:id="rId1"/>
  <headerFooter>
    <oddHeader>&amp;L&amp;6&amp;A&amp;R&amp;6Page &amp;P of &amp;N</oddHeader>
  </headerFooter>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sheetPr>
  <dimension ref="A1:AZ218"/>
  <sheetViews>
    <sheetView view="pageBreakPreview" zoomScale="115" zoomScaleNormal="57" zoomScaleSheetLayoutView="115" zoomScalePageLayoutView="125" workbookViewId="0">
      <pane xSplit="1" ySplit="8" topLeftCell="T209" activePane="bottomRight" state="frozen"/>
      <selection pane="topRight" activeCell="B23" sqref="B23"/>
      <selection pane="bottomLeft" activeCell="B23" sqref="B23"/>
      <selection pane="bottomRight" activeCell="AL213" sqref="AL213"/>
    </sheetView>
  </sheetViews>
  <sheetFormatPr defaultColWidth="12.140625" defaultRowHeight="12.75"/>
  <cols>
    <col min="1" max="1" width="19.140625" style="48" customWidth="1"/>
    <col min="2" max="2" width="4.85546875" style="50" customWidth="1"/>
    <col min="3" max="4" width="4.85546875" style="33" customWidth="1"/>
    <col min="5" max="10" width="5.42578125" style="33" customWidth="1"/>
    <col min="11" max="11" width="7" style="33" customWidth="1"/>
    <col min="12" max="12" width="5.5703125" style="1" customWidth="1"/>
    <col min="13" max="13" width="5.85546875" style="33" customWidth="1"/>
    <col min="14" max="14" width="6.140625" style="33" customWidth="1"/>
    <col min="15" max="16" width="5.28515625" style="33" customWidth="1"/>
    <col min="17" max="17" width="6.28515625" style="33" customWidth="1"/>
    <col min="18" max="18" width="4.85546875" style="33" customWidth="1"/>
    <col min="19" max="19" width="9.140625" style="1552" bestFit="1" customWidth="1"/>
    <col min="20" max="20" width="9.28515625" style="1552" customWidth="1"/>
    <col min="21" max="21" width="8.7109375" style="1552" bestFit="1" customWidth="1"/>
    <col min="22" max="22" width="6.85546875" style="1552" customWidth="1"/>
    <col min="23" max="23" width="8.42578125" style="33" bestFit="1" customWidth="1"/>
    <col min="24" max="24" width="7.5703125" style="1552" customWidth="1"/>
    <col min="25" max="25" width="7.42578125" style="1552" customWidth="1"/>
    <col min="26" max="27" width="9.140625" style="1552" customWidth="1"/>
    <col min="28" max="28" width="6.42578125" style="33" customWidth="1"/>
    <col min="29" max="29" width="5.42578125" style="33" customWidth="1"/>
    <col min="30" max="30" width="4.42578125" style="33" customWidth="1"/>
    <col min="31" max="32" width="6.42578125" style="33" customWidth="1"/>
    <col min="33" max="34" width="3.42578125" style="33" customWidth="1"/>
    <col min="35" max="35" width="6.140625" style="33" customWidth="1"/>
    <col min="36" max="36" width="6.5703125" style="33" customWidth="1"/>
    <col min="37" max="37" width="10.140625" style="52" customWidth="1"/>
    <col min="38" max="38" width="9" style="33" customWidth="1"/>
    <col min="39" max="53" width="10.140625" style="33" customWidth="1"/>
    <col min="54" max="56" width="6.140625" style="33" customWidth="1"/>
    <col min="57" max="16384" width="12.140625" style="33"/>
  </cols>
  <sheetData>
    <row r="1" spans="1:52" s="34" customFormat="1" ht="16.5" hidden="1" customHeight="1">
      <c r="A1" s="4159" t="s">
        <v>0</v>
      </c>
      <c r="B1" s="4160"/>
      <c r="C1" s="4160"/>
      <c r="D1" s="4160"/>
      <c r="E1" s="4160"/>
      <c r="F1" s="4160"/>
      <c r="G1" s="4160"/>
      <c r="H1" s="4160"/>
      <c r="I1" s="4160"/>
      <c r="J1" s="4160"/>
      <c r="K1" s="4160"/>
      <c r="L1" s="4160"/>
      <c r="M1" s="4160"/>
      <c r="N1" s="4160"/>
      <c r="O1" s="4160"/>
      <c r="P1" s="4160"/>
      <c r="Q1" s="4160"/>
      <c r="R1" s="4160"/>
      <c r="S1" s="4160"/>
      <c r="T1" s="4160"/>
      <c r="U1" s="4160"/>
      <c r="V1" s="4160"/>
      <c r="W1" s="4160"/>
      <c r="X1" s="4160"/>
      <c r="Y1" s="4160"/>
      <c r="Z1" s="1883"/>
      <c r="AA1" s="1883"/>
      <c r="AB1" s="411"/>
      <c r="AC1" s="1884"/>
      <c r="AD1" s="1884"/>
      <c r="AE1" s="1884"/>
      <c r="AF1" s="1884"/>
      <c r="AG1" s="1884"/>
      <c r="AH1" s="1884"/>
      <c r="AI1" s="1884"/>
      <c r="AJ1" s="1884"/>
      <c r="AK1" s="1885"/>
    </row>
    <row r="2" spans="1:52" s="34" customFormat="1" ht="10.5" hidden="1" customHeight="1" thickBot="1">
      <c r="A2" s="35"/>
      <c r="B2" s="36"/>
      <c r="C2" s="36"/>
      <c r="D2" s="36"/>
      <c r="E2" s="36"/>
      <c r="F2" s="36"/>
      <c r="G2" s="36"/>
      <c r="H2" s="36"/>
      <c r="I2" s="36"/>
      <c r="J2" s="36"/>
      <c r="K2" s="36"/>
      <c r="L2" s="36"/>
      <c r="M2" s="36"/>
      <c r="N2" s="36"/>
      <c r="O2" s="36"/>
      <c r="P2" s="36"/>
      <c r="Q2" s="36"/>
      <c r="R2" s="36"/>
      <c r="S2" s="1544"/>
      <c r="T2" s="1544"/>
      <c r="U2" s="1544"/>
      <c r="V2" s="1544"/>
      <c r="W2" s="36"/>
      <c r="X2" s="1544"/>
      <c r="Y2" s="1544"/>
      <c r="Z2" s="1544"/>
      <c r="AA2" s="1544"/>
      <c r="AB2" s="412"/>
      <c r="AK2" s="1886"/>
    </row>
    <row r="3" spans="1:52" s="1072" customFormat="1" ht="15" hidden="1" customHeight="1">
      <c r="A3" s="4161" t="s">
        <v>1</v>
      </c>
      <c r="B3" s="4162"/>
      <c r="C3" s="4162"/>
      <c r="D3" s="4162"/>
      <c r="E3" s="4162"/>
      <c r="F3" s="4162"/>
      <c r="G3" s="4162"/>
      <c r="H3" s="4162"/>
      <c r="I3" s="4162"/>
      <c r="J3" s="4162"/>
      <c r="K3" s="4162"/>
      <c r="L3" s="4162"/>
      <c r="M3" s="4162"/>
      <c r="N3" s="4162"/>
      <c r="O3" s="4162"/>
      <c r="P3" s="4162"/>
      <c r="Q3" s="4162"/>
      <c r="R3" s="4162"/>
      <c r="S3" s="4162"/>
      <c r="T3" s="4162"/>
      <c r="U3" s="4162"/>
      <c r="V3" s="4162"/>
      <c r="W3" s="4162"/>
      <c r="X3" s="4162"/>
      <c r="Y3" s="4162"/>
      <c r="Z3" s="1887"/>
      <c r="AA3" s="1888"/>
      <c r="AB3" s="1071"/>
      <c r="AC3" s="1071"/>
      <c r="AD3" s="1071"/>
      <c r="AE3" s="1071"/>
      <c r="AF3" s="1071"/>
      <c r="AG3" s="1071"/>
      <c r="AH3" s="1071"/>
      <c r="AI3" s="1071"/>
      <c r="AJ3" s="1071"/>
      <c r="AK3" s="1889"/>
    </row>
    <row r="4" spans="1:52" s="1072" customFormat="1" ht="15" hidden="1" customHeight="1">
      <c r="A4" s="4163" t="s">
        <v>213</v>
      </c>
      <c r="B4" s="4164"/>
      <c r="C4" s="4164"/>
      <c r="D4" s="4164"/>
      <c r="E4" s="4164"/>
      <c r="F4" s="4164"/>
      <c r="G4" s="4164"/>
      <c r="H4" s="4164"/>
      <c r="I4" s="4164"/>
      <c r="J4" s="4164"/>
      <c r="K4" s="4164"/>
      <c r="L4" s="4164"/>
      <c r="M4" s="4164"/>
      <c r="N4" s="4164"/>
      <c r="O4" s="4164"/>
      <c r="P4" s="4164"/>
      <c r="Q4" s="4164"/>
      <c r="R4" s="4164"/>
      <c r="S4" s="4164"/>
      <c r="T4" s="4164"/>
      <c r="U4" s="4164"/>
      <c r="V4" s="4164"/>
      <c r="W4" s="4164"/>
      <c r="X4" s="4164"/>
      <c r="Y4" s="4164"/>
      <c r="Z4" s="1545"/>
      <c r="AA4" s="1546"/>
      <c r="AB4" s="1071"/>
      <c r="AC4" s="1071"/>
      <c r="AD4" s="1071"/>
      <c r="AE4" s="1071"/>
      <c r="AF4" s="1071"/>
      <c r="AG4" s="1071"/>
      <c r="AH4" s="1071"/>
      <c r="AI4" s="1071"/>
      <c r="AJ4" s="1071"/>
      <c r="AK4" s="1889"/>
    </row>
    <row r="5" spans="1:52" s="28" customFormat="1" ht="15" hidden="1" customHeight="1" thickBot="1">
      <c r="A5" s="11" t="s">
        <v>214</v>
      </c>
      <c r="B5" s="12"/>
      <c r="C5" s="12"/>
      <c r="D5" s="12"/>
      <c r="G5" s="67"/>
      <c r="H5" s="985" t="s">
        <v>215</v>
      </c>
      <c r="I5" s="985"/>
      <c r="J5" s="985"/>
      <c r="K5" s="985"/>
      <c r="L5" s="985"/>
      <c r="M5" s="985"/>
      <c r="N5" s="67"/>
      <c r="O5" s="67"/>
      <c r="P5" s="67"/>
      <c r="Q5" s="67"/>
      <c r="R5" s="67"/>
      <c r="S5" s="1563"/>
      <c r="T5" s="1563"/>
      <c r="U5" s="1563"/>
      <c r="V5" s="1563"/>
      <c r="W5" s="12"/>
      <c r="X5" s="1563"/>
      <c r="Y5" s="1547"/>
      <c r="Z5" s="1547"/>
      <c r="AA5" s="1548"/>
      <c r="AB5" s="414"/>
      <c r="AC5" s="414"/>
      <c r="AD5" s="414"/>
      <c r="AE5" s="414"/>
      <c r="AF5" s="414"/>
      <c r="AG5" s="414"/>
      <c r="AH5" s="414"/>
      <c r="AI5" s="414"/>
      <c r="AJ5" s="414"/>
      <c r="AK5" s="460"/>
    </row>
    <row r="6" spans="1:52" s="38" customFormat="1" ht="12" customHeight="1" thickBot="1">
      <c r="A6" s="2624" t="s">
        <v>216</v>
      </c>
      <c r="B6" s="4165" t="s">
        <v>217</v>
      </c>
      <c r="C6" s="4165"/>
      <c r="D6" s="4165"/>
      <c r="E6" s="4165"/>
      <c r="F6" s="4165"/>
      <c r="G6" s="4165"/>
      <c r="H6" s="4165"/>
      <c r="I6" s="4165"/>
      <c r="J6" s="4165"/>
      <c r="K6" s="4165"/>
      <c r="L6" s="4165"/>
      <c r="M6" s="4165"/>
      <c r="N6" s="4165"/>
      <c r="O6" s="4165"/>
      <c r="P6" s="4165"/>
      <c r="Q6" s="2625"/>
      <c r="R6" s="2625"/>
      <c r="S6" s="4165" t="s">
        <v>218</v>
      </c>
      <c r="T6" s="4165"/>
      <c r="U6" s="4165"/>
      <c r="V6" s="4165"/>
      <c r="W6" s="4165"/>
      <c r="X6" s="4155" t="s">
        <v>219</v>
      </c>
      <c r="Y6" s="4155"/>
      <c r="Z6" s="4155" t="s">
        <v>220</v>
      </c>
      <c r="AA6" s="4156"/>
      <c r="AB6" s="4148" t="s">
        <v>221</v>
      </c>
      <c r="AC6" s="4148"/>
      <c r="AD6" s="4148"/>
      <c r="AE6" s="4148"/>
      <c r="AF6" s="4148"/>
      <c r="AG6" s="4148"/>
      <c r="AH6" s="4148"/>
      <c r="AI6" s="4148"/>
      <c r="AJ6" s="4148"/>
      <c r="AK6" s="1890"/>
      <c r="AL6" s="37"/>
      <c r="AM6" s="37"/>
      <c r="AN6" s="37"/>
      <c r="AO6" s="37"/>
      <c r="AP6" s="37"/>
      <c r="AQ6" s="37"/>
      <c r="AR6" s="37"/>
      <c r="AS6" s="37"/>
      <c r="AT6" s="37"/>
      <c r="AU6" s="37"/>
      <c r="AV6" s="37"/>
      <c r="AW6" s="37"/>
      <c r="AX6" s="37"/>
      <c r="AY6" s="37"/>
      <c r="AZ6" s="37"/>
    </row>
    <row r="7" spans="1:52" s="25" customFormat="1" ht="27.95" customHeight="1">
      <c r="A7" s="2235"/>
      <c r="B7" s="4149" t="s">
        <v>222</v>
      </c>
      <c r="C7" s="4151" t="s">
        <v>223</v>
      </c>
      <c r="D7" s="4140">
        <v>1</v>
      </c>
      <c r="E7" s="4140">
        <v>2</v>
      </c>
      <c r="F7" s="4140">
        <v>3</v>
      </c>
      <c r="G7" s="4140">
        <v>4</v>
      </c>
      <c r="H7" s="4140">
        <v>5</v>
      </c>
      <c r="I7" s="4140">
        <v>6</v>
      </c>
      <c r="J7" s="4140">
        <v>7</v>
      </c>
      <c r="K7" s="4140">
        <v>8</v>
      </c>
      <c r="L7" s="4140">
        <v>9</v>
      </c>
      <c r="M7" s="4153">
        <v>10</v>
      </c>
      <c r="N7" s="4140">
        <v>11</v>
      </c>
      <c r="O7" s="4140">
        <v>12</v>
      </c>
      <c r="P7" s="4140">
        <v>13</v>
      </c>
      <c r="Q7" s="2627"/>
      <c r="R7" s="2627"/>
      <c r="S7" s="4142" t="s">
        <v>224</v>
      </c>
      <c r="T7" s="4143"/>
      <c r="U7" s="4144" t="s">
        <v>225</v>
      </c>
      <c r="V7" s="4145"/>
      <c r="W7" s="2628" t="s">
        <v>41</v>
      </c>
      <c r="X7" s="4146" t="s">
        <v>226</v>
      </c>
      <c r="Y7" s="4147"/>
      <c r="Z7" s="4157" t="s">
        <v>227</v>
      </c>
      <c r="AA7" s="4158"/>
      <c r="AB7" s="4138" t="s">
        <v>228</v>
      </c>
      <c r="AC7" s="4138"/>
      <c r="AD7" s="4139"/>
      <c r="AE7" s="4137" t="s">
        <v>229</v>
      </c>
      <c r="AF7" s="4138"/>
      <c r="AG7" s="4138"/>
      <c r="AH7" s="4139"/>
      <c r="AI7" s="4137" t="s">
        <v>230</v>
      </c>
      <c r="AJ7" s="4139"/>
      <c r="AK7" s="1891" t="s">
        <v>231</v>
      </c>
    </row>
    <row r="8" spans="1:52" s="25" customFormat="1" ht="30.95" customHeight="1" thickBot="1">
      <c r="A8" s="161" t="s">
        <v>7</v>
      </c>
      <c r="B8" s="4150"/>
      <c r="C8" s="4152"/>
      <c r="D8" s="4141"/>
      <c r="E8" s="4141"/>
      <c r="F8" s="4141"/>
      <c r="G8" s="4141"/>
      <c r="H8" s="4141"/>
      <c r="I8" s="4141"/>
      <c r="J8" s="4141"/>
      <c r="K8" s="4141"/>
      <c r="L8" s="4141"/>
      <c r="M8" s="4154"/>
      <c r="N8" s="4141"/>
      <c r="O8" s="4141"/>
      <c r="P8" s="4141">
        <v>13</v>
      </c>
      <c r="Q8" s="1670"/>
      <c r="R8" s="982" t="s">
        <v>232</v>
      </c>
      <c r="S8" s="2629" t="s">
        <v>233</v>
      </c>
      <c r="T8" s="2630" t="s">
        <v>234</v>
      </c>
      <c r="U8" s="2631" t="s">
        <v>233</v>
      </c>
      <c r="V8" s="2632" t="s">
        <v>234</v>
      </c>
      <c r="W8" s="983" t="s">
        <v>235</v>
      </c>
      <c r="X8" s="2629" t="s">
        <v>15</v>
      </c>
      <c r="Y8" s="2630" t="s">
        <v>16</v>
      </c>
      <c r="Z8" s="2244" t="s">
        <v>15</v>
      </c>
      <c r="AA8" s="2633" t="s">
        <v>16</v>
      </c>
      <c r="AB8" s="2634" t="s">
        <v>15</v>
      </c>
      <c r="AC8" s="2635" t="s">
        <v>16</v>
      </c>
      <c r="AD8" s="2294" t="s">
        <v>236</v>
      </c>
      <c r="AE8" s="2325" t="s">
        <v>15</v>
      </c>
      <c r="AF8" s="2635" t="s">
        <v>16</v>
      </c>
      <c r="AG8" s="2635" t="s">
        <v>237</v>
      </c>
      <c r="AH8" s="2294" t="s">
        <v>238</v>
      </c>
      <c r="AI8" s="2325" t="s">
        <v>15</v>
      </c>
      <c r="AJ8" s="2294" t="s">
        <v>16</v>
      </c>
      <c r="AK8" s="2636" t="s">
        <v>239</v>
      </c>
    </row>
    <row r="9" spans="1:52" s="39" customFormat="1" ht="14.25" customHeight="1" thickBot="1">
      <c r="A9" s="1854" t="s">
        <v>18</v>
      </c>
      <c r="B9" s="1892"/>
      <c r="C9" s="1893"/>
      <c r="D9" s="1851"/>
      <c r="E9" s="1894"/>
      <c r="F9" s="1895"/>
      <c r="G9" s="1895"/>
      <c r="H9" s="1895"/>
      <c r="I9" s="1895"/>
      <c r="J9" s="1895"/>
      <c r="K9" s="1895"/>
      <c r="L9" s="1896"/>
      <c r="M9" s="1895"/>
      <c r="N9" s="1895"/>
      <c r="O9" s="1895"/>
      <c r="P9" s="1672"/>
      <c r="Q9" s="1672"/>
      <c r="R9" s="1672"/>
      <c r="S9" s="1897"/>
      <c r="T9" s="1897"/>
      <c r="U9" s="1898"/>
      <c r="V9" s="1898"/>
      <c r="W9" s="1899"/>
      <c r="X9" s="1897"/>
      <c r="Y9" s="1897"/>
      <c r="Z9" s="1897"/>
      <c r="AA9" s="1900"/>
      <c r="AB9" s="1901"/>
      <c r="AC9" s="1901"/>
      <c r="AD9" s="1901"/>
      <c r="AE9" s="1901"/>
      <c r="AF9" s="1901"/>
      <c r="AG9" s="1901"/>
      <c r="AH9" s="1901"/>
      <c r="AI9" s="1901"/>
      <c r="AJ9" s="1901"/>
      <c r="AK9" s="1902"/>
    </row>
    <row r="10" spans="1:52" s="24" customFormat="1" ht="23.25" thickTop="1">
      <c r="A10" s="2637" t="str">
        <f>'General PNGUM'!A10</f>
        <v>Anamora SDA Primary School</v>
      </c>
      <c r="B10" s="2638"/>
      <c r="C10" s="1536"/>
      <c r="D10" s="1537"/>
      <c r="E10" s="1538"/>
      <c r="F10" s="2639">
        <v>13</v>
      </c>
      <c r="G10" s="2639">
        <v>12</v>
      </c>
      <c r="H10" s="2639">
        <v>10</v>
      </c>
      <c r="I10" s="2639">
        <v>4</v>
      </c>
      <c r="J10" s="2639">
        <v>3</v>
      </c>
      <c r="K10" s="2640">
        <v>2</v>
      </c>
      <c r="L10" s="2640"/>
      <c r="M10" s="2640"/>
      <c r="N10" s="2640"/>
      <c r="O10" s="2640"/>
      <c r="P10" s="2640"/>
      <c r="Q10" s="1539"/>
      <c r="R10" s="1539"/>
      <c r="S10" s="2641">
        <v>32</v>
      </c>
      <c r="T10" s="2641">
        <v>12</v>
      </c>
      <c r="U10" s="1576"/>
      <c r="V10" s="1564"/>
      <c r="W10" s="1112">
        <f>SUM(S10:V10)</f>
        <v>44</v>
      </c>
      <c r="X10" s="1804"/>
      <c r="Y10" s="1805"/>
      <c r="Z10" s="1806">
        <v>2</v>
      </c>
      <c r="AA10" s="1807"/>
      <c r="AB10" s="1107">
        <f>'General PNGUM'!P10</f>
        <v>1</v>
      </c>
      <c r="AC10" s="2642">
        <f>'General PNGUM'!Q10</f>
        <v>0</v>
      </c>
      <c r="AD10" s="1671" t="str">
        <f>'General PNGUM'!R10</f>
        <v>-</v>
      </c>
      <c r="AE10" s="2264">
        <f>S10+T10</f>
        <v>44</v>
      </c>
      <c r="AF10" s="1671">
        <f>U10+V10</f>
        <v>0</v>
      </c>
      <c r="AG10" s="2642"/>
      <c r="AH10" s="640"/>
      <c r="AI10" s="2265">
        <f>Z10</f>
        <v>2</v>
      </c>
      <c r="AJ10" s="2266">
        <f>AA10</f>
        <v>0</v>
      </c>
      <c r="AK10" s="1903">
        <f>SUM(B10:R10)</f>
        <v>44</v>
      </c>
    </row>
    <row r="11" spans="1:52" s="24" customFormat="1" ht="11.25">
      <c r="A11" s="2637" t="str">
        <f>'General PNGUM'!A11</f>
        <v>Barava SDA Primary School</v>
      </c>
      <c r="B11" s="2638"/>
      <c r="C11" s="2643"/>
      <c r="D11" s="2640"/>
      <c r="E11" s="2640"/>
      <c r="F11" s="2644">
        <v>28</v>
      </c>
      <c r="G11" s="2644">
        <v>18</v>
      </c>
      <c r="H11" s="2644">
        <v>24</v>
      </c>
      <c r="I11" s="2644">
        <v>17</v>
      </c>
      <c r="J11" s="2644">
        <v>17</v>
      </c>
      <c r="K11" s="2644">
        <v>15</v>
      </c>
      <c r="L11" s="2644"/>
      <c r="M11" s="2644"/>
      <c r="N11" s="2644"/>
      <c r="O11" s="2644"/>
      <c r="P11" s="2644"/>
      <c r="Q11" s="2645"/>
      <c r="R11" s="2645"/>
      <c r="S11" s="2641">
        <v>82</v>
      </c>
      <c r="T11" s="2641">
        <v>37</v>
      </c>
      <c r="U11" s="1577"/>
      <c r="V11" s="2646"/>
      <c r="W11" s="1112">
        <f>SUM(S11:V11)</f>
        <v>119</v>
      </c>
      <c r="X11" s="2647"/>
      <c r="Y11" s="2267"/>
      <c r="Z11" s="2647">
        <v>15</v>
      </c>
      <c r="AA11" s="2268"/>
      <c r="AB11" s="1107">
        <f>'General PNGUM'!P11</f>
        <v>1</v>
      </c>
      <c r="AC11" s="2642">
        <f>'General PNGUM'!Q11</f>
        <v>0</v>
      </c>
      <c r="AD11" s="1671" t="str">
        <f>'General PNGUM'!R11</f>
        <v>-</v>
      </c>
      <c r="AE11" s="2264">
        <f t="shared" ref="AE11:AE31" si="0">S11+T11</f>
        <v>119</v>
      </c>
      <c r="AF11" s="1671">
        <f t="shared" ref="AF11:AF31" si="1">U11+V11</f>
        <v>0</v>
      </c>
      <c r="AG11" s="2642"/>
      <c r="AH11" s="640"/>
      <c r="AI11" s="2265">
        <f t="shared" ref="AI11:AI31" si="2">Z11</f>
        <v>15</v>
      </c>
      <c r="AJ11" s="2266">
        <f t="shared" ref="AJ11:AJ31" si="3">AA11</f>
        <v>0</v>
      </c>
      <c r="AK11" s="1903">
        <f>SUM(B11:R11)</f>
        <v>119</v>
      </c>
    </row>
    <row r="12" spans="1:52" s="24" customFormat="1" ht="11.25">
      <c r="A12" s="2637" t="str">
        <f>'General PNGUM'!A12</f>
        <v>Baros Adventist Prim</v>
      </c>
      <c r="B12" s="2648"/>
      <c r="C12" s="2649"/>
      <c r="D12" s="2649"/>
      <c r="E12" s="2649"/>
      <c r="F12" s="2644">
        <v>9</v>
      </c>
      <c r="G12" s="2644">
        <v>4</v>
      </c>
      <c r="H12" s="2644">
        <v>10</v>
      </c>
      <c r="I12" s="2644">
        <v>12</v>
      </c>
      <c r="J12" s="2644"/>
      <c r="K12" s="2644">
        <v>11</v>
      </c>
      <c r="L12" s="2644"/>
      <c r="M12" s="2644"/>
      <c r="N12" s="2644"/>
      <c r="O12" s="2644"/>
      <c r="P12" s="2644"/>
      <c r="Q12" s="2645"/>
      <c r="R12" s="2645"/>
      <c r="S12" s="2641">
        <v>34</v>
      </c>
      <c r="T12" s="2650">
        <v>12</v>
      </c>
      <c r="U12" s="2651"/>
      <c r="V12" s="2652"/>
      <c r="W12" s="2653">
        <f t="shared" ref="W12:W31" si="4">SUM(S12:V12)</f>
        <v>46</v>
      </c>
      <c r="X12" s="2654"/>
      <c r="Y12" s="2655"/>
      <c r="Z12" s="2656">
        <v>11</v>
      </c>
      <c r="AA12" s="2657"/>
      <c r="AB12" s="1107">
        <f>'General PNGUM'!P12</f>
        <v>1</v>
      </c>
      <c r="AC12" s="2642">
        <f>'General PNGUM'!Q12</f>
        <v>0</v>
      </c>
      <c r="AD12" s="1671" t="str">
        <f>'General PNGUM'!R12</f>
        <v>-</v>
      </c>
      <c r="AE12" s="2264">
        <f t="shared" si="0"/>
        <v>46</v>
      </c>
      <c r="AF12" s="1671">
        <f t="shared" si="1"/>
        <v>0</v>
      </c>
      <c r="AG12" s="2658"/>
      <c r="AH12" s="2659"/>
      <c r="AI12" s="2265">
        <f t="shared" si="2"/>
        <v>11</v>
      </c>
      <c r="AJ12" s="2266">
        <f t="shared" si="3"/>
        <v>0</v>
      </c>
      <c r="AK12" s="2660">
        <f>SUM(B12:R12)</f>
        <v>46</v>
      </c>
    </row>
    <row r="13" spans="1:52" s="24" customFormat="1" ht="22.5">
      <c r="A13" s="2637" t="str">
        <f>'General PNGUM'!A13</f>
        <v>Darutue SDA Primary School</v>
      </c>
      <c r="B13" s="2648"/>
      <c r="C13" s="2649"/>
      <c r="D13" s="2649"/>
      <c r="E13" s="2649"/>
      <c r="F13" s="2644">
        <v>23</v>
      </c>
      <c r="G13" s="2644">
        <v>29</v>
      </c>
      <c r="H13" s="2644">
        <v>27</v>
      </c>
      <c r="I13" s="2644">
        <v>20</v>
      </c>
      <c r="J13" s="2644">
        <v>16</v>
      </c>
      <c r="K13" s="2644">
        <v>19</v>
      </c>
      <c r="L13" s="2644"/>
      <c r="M13" s="2644"/>
      <c r="N13" s="2644"/>
      <c r="O13" s="2644"/>
      <c r="P13" s="2644"/>
      <c r="Q13" s="2645"/>
      <c r="R13" s="2645"/>
      <c r="S13" s="2641">
        <v>110</v>
      </c>
      <c r="T13" s="2650">
        <v>24</v>
      </c>
      <c r="U13" s="2661"/>
      <c r="V13" s="2652"/>
      <c r="W13" s="2653">
        <f t="shared" si="4"/>
        <v>134</v>
      </c>
      <c r="X13" s="2654"/>
      <c r="Y13" s="2655"/>
      <c r="Z13" s="2656">
        <v>22</v>
      </c>
      <c r="AA13" s="2657"/>
      <c r="AB13" s="1107">
        <f>'General PNGUM'!P13</f>
        <v>1</v>
      </c>
      <c r="AC13" s="2642">
        <f>'General PNGUM'!Q13</f>
        <v>0</v>
      </c>
      <c r="AD13" s="1671" t="str">
        <f>'General PNGUM'!R13</f>
        <v>-</v>
      </c>
      <c r="AE13" s="2264">
        <f t="shared" si="0"/>
        <v>134</v>
      </c>
      <c r="AF13" s="1671">
        <f t="shared" si="1"/>
        <v>0</v>
      </c>
      <c r="AG13" s="2658"/>
      <c r="AH13" s="2659"/>
      <c r="AI13" s="2265">
        <f t="shared" si="2"/>
        <v>22</v>
      </c>
      <c r="AJ13" s="2266">
        <f t="shared" si="3"/>
        <v>0</v>
      </c>
      <c r="AK13" s="2660">
        <f t="shared" ref="AK13:AK31" si="5">SUM(B13:R13)</f>
        <v>134</v>
      </c>
    </row>
    <row r="14" spans="1:52" s="24" customFormat="1" ht="11.25">
      <c r="A14" s="2637" t="str">
        <f>'General PNGUM'!A14</f>
        <v>Devare SDA High School</v>
      </c>
      <c r="B14" s="2648"/>
      <c r="C14" s="2649"/>
      <c r="D14" s="2649"/>
      <c r="E14" s="2649"/>
      <c r="F14" s="2644"/>
      <c r="G14" s="2644"/>
      <c r="H14" s="2644"/>
      <c r="I14" s="2644"/>
      <c r="J14" s="2644"/>
      <c r="K14" s="2644"/>
      <c r="L14" s="2644"/>
      <c r="M14" s="2644"/>
      <c r="N14" s="2644"/>
      <c r="O14" s="2644"/>
      <c r="P14" s="2644"/>
      <c r="Q14" s="2645"/>
      <c r="R14" s="2645"/>
      <c r="S14" s="2641"/>
      <c r="T14" s="2650"/>
      <c r="U14" s="2661"/>
      <c r="V14" s="2652"/>
      <c r="W14" s="2653">
        <f t="shared" si="4"/>
        <v>0</v>
      </c>
      <c r="X14" s="2654"/>
      <c r="Y14" s="2655"/>
      <c r="Z14" s="2662"/>
      <c r="AA14" s="2663"/>
      <c r="AB14" s="1107">
        <f>'General PNGUM'!P14</f>
        <v>0</v>
      </c>
      <c r="AC14" s="2642">
        <f>'General PNGUM'!Q14</f>
        <v>1</v>
      </c>
      <c r="AD14" s="1671" t="str">
        <f>'General PNGUM'!R14</f>
        <v>-</v>
      </c>
      <c r="AE14" s="2264">
        <f t="shared" si="0"/>
        <v>0</v>
      </c>
      <c r="AF14" s="1671">
        <f t="shared" si="1"/>
        <v>0</v>
      </c>
      <c r="AG14" s="2658"/>
      <c r="AH14" s="2659"/>
      <c r="AI14" s="2265">
        <f t="shared" si="2"/>
        <v>0</v>
      </c>
      <c r="AJ14" s="2266">
        <f t="shared" si="3"/>
        <v>0</v>
      </c>
      <c r="AK14" s="2660">
        <f>SUM(B14:R14)</f>
        <v>0</v>
      </c>
    </row>
    <row r="15" spans="1:52" s="24" customFormat="1" ht="11.25">
      <c r="A15" s="2637" t="str">
        <f>'General PNGUM'!A15</f>
        <v>Gina SDA Primary School</v>
      </c>
      <c r="B15" s="2648"/>
      <c r="C15" s="2649"/>
      <c r="D15" s="2649"/>
      <c r="E15" s="2649"/>
      <c r="F15" s="2644">
        <v>11</v>
      </c>
      <c r="G15" s="2644">
        <v>5</v>
      </c>
      <c r="H15" s="2644">
        <v>12</v>
      </c>
      <c r="I15" s="2644">
        <v>9</v>
      </c>
      <c r="J15" s="2644">
        <v>6</v>
      </c>
      <c r="K15" s="2644">
        <v>9</v>
      </c>
      <c r="L15" s="2644"/>
      <c r="M15" s="2644"/>
      <c r="N15" s="2644"/>
      <c r="O15" s="2644"/>
      <c r="P15" s="2644"/>
      <c r="Q15" s="2645"/>
      <c r="R15" s="2645"/>
      <c r="S15" s="2641">
        <v>52</v>
      </c>
      <c r="T15" s="2650"/>
      <c r="U15" s="2661"/>
      <c r="V15" s="2652"/>
      <c r="W15" s="2653">
        <f t="shared" si="4"/>
        <v>52</v>
      </c>
      <c r="X15" s="2654"/>
      <c r="Y15" s="2655"/>
      <c r="Z15" s="2662">
        <v>9</v>
      </c>
      <c r="AA15" s="2663"/>
      <c r="AB15" s="1107">
        <f>'General PNGUM'!P15</f>
        <v>1</v>
      </c>
      <c r="AC15" s="2642">
        <f>'General PNGUM'!Q15</f>
        <v>0</v>
      </c>
      <c r="AD15" s="1671" t="str">
        <f>'General PNGUM'!R15</f>
        <v>-</v>
      </c>
      <c r="AE15" s="2264">
        <f t="shared" si="0"/>
        <v>52</v>
      </c>
      <c r="AF15" s="1671">
        <f t="shared" si="1"/>
        <v>0</v>
      </c>
      <c r="AG15" s="2658"/>
      <c r="AH15" s="2659"/>
      <c r="AI15" s="2265">
        <f t="shared" si="2"/>
        <v>9</v>
      </c>
      <c r="AJ15" s="2266">
        <f t="shared" si="3"/>
        <v>0</v>
      </c>
      <c r="AK15" s="2660">
        <f t="shared" si="5"/>
        <v>52</v>
      </c>
    </row>
    <row r="16" spans="1:52" s="24" customFormat="1" ht="11.25">
      <c r="A16" s="2637" t="str">
        <f>'General PNGUM'!A16</f>
        <v>Hairu SDA Primary School</v>
      </c>
      <c r="B16" s="2648"/>
      <c r="C16" s="2649"/>
      <c r="D16" s="2649"/>
      <c r="E16" s="2649"/>
      <c r="F16" s="2644">
        <v>17</v>
      </c>
      <c r="G16" s="2644">
        <v>16</v>
      </c>
      <c r="H16" s="2644">
        <v>14</v>
      </c>
      <c r="I16" s="2644">
        <v>14</v>
      </c>
      <c r="J16" s="2644">
        <v>13</v>
      </c>
      <c r="K16" s="2644">
        <v>8</v>
      </c>
      <c r="L16" s="2644"/>
      <c r="M16" s="2644"/>
      <c r="N16" s="2644"/>
      <c r="O16" s="2644"/>
      <c r="P16" s="2644"/>
      <c r="Q16" s="2645"/>
      <c r="R16" s="2645"/>
      <c r="S16" s="2641">
        <v>72</v>
      </c>
      <c r="T16" s="2650">
        <v>10</v>
      </c>
      <c r="U16" s="2661"/>
      <c r="V16" s="2652"/>
      <c r="W16" s="2653">
        <f t="shared" ref="W16" si="6">SUM(S16:V16)</f>
        <v>82</v>
      </c>
      <c r="X16" s="2654"/>
      <c r="Y16" s="2655"/>
      <c r="Z16" s="2662">
        <v>8</v>
      </c>
      <c r="AA16" s="2663"/>
      <c r="AB16" s="1107">
        <f>'General PNGUM'!P16</f>
        <v>1</v>
      </c>
      <c r="AC16" s="2642">
        <f>'General PNGUM'!Q16</f>
        <v>0</v>
      </c>
      <c r="AD16" s="1671" t="str">
        <f>'General PNGUM'!R16</f>
        <v>-</v>
      </c>
      <c r="AE16" s="2264">
        <f t="shared" si="0"/>
        <v>82</v>
      </c>
      <c r="AF16" s="1671">
        <f t="shared" si="1"/>
        <v>0</v>
      </c>
      <c r="AG16" s="2658"/>
      <c r="AH16" s="2659"/>
      <c r="AI16" s="2265">
        <f t="shared" si="2"/>
        <v>8</v>
      </c>
      <c r="AJ16" s="2266">
        <f t="shared" si="3"/>
        <v>0</v>
      </c>
      <c r="AK16" s="2660">
        <f t="shared" ref="AK16" si="7">SUM(B16:R16)</f>
        <v>82</v>
      </c>
    </row>
    <row r="17" spans="1:38" s="24" customFormat="1" ht="22.5">
      <c r="A17" s="2637" t="str">
        <f>'General PNGUM'!A17</f>
        <v>Huraturi SDA Primary School</v>
      </c>
      <c r="B17" s="2648"/>
      <c r="C17" s="2649"/>
      <c r="D17" s="2649"/>
      <c r="E17" s="2649"/>
      <c r="F17" s="2644">
        <v>17</v>
      </c>
      <c r="G17" s="2644">
        <v>9</v>
      </c>
      <c r="H17" s="2644">
        <v>6</v>
      </c>
      <c r="I17" s="2644">
        <v>10</v>
      </c>
      <c r="J17" s="2644">
        <v>5</v>
      </c>
      <c r="K17" s="2644">
        <v>0</v>
      </c>
      <c r="L17" s="2644"/>
      <c r="M17" s="2644"/>
      <c r="N17" s="2644"/>
      <c r="O17" s="2644"/>
      <c r="P17" s="2644"/>
      <c r="Q17" s="2645"/>
      <c r="R17" s="2645"/>
      <c r="S17" s="2641">
        <v>38</v>
      </c>
      <c r="T17" s="2650">
        <v>9</v>
      </c>
      <c r="U17" s="2651"/>
      <c r="V17" s="2652"/>
      <c r="W17" s="2653">
        <f t="shared" si="4"/>
        <v>47</v>
      </c>
      <c r="X17" s="2654"/>
      <c r="Y17" s="2655"/>
      <c r="Z17" s="2662">
        <v>0</v>
      </c>
      <c r="AA17" s="2663"/>
      <c r="AB17" s="1107">
        <f>'General PNGUM'!P17</f>
        <v>1</v>
      </c>
      <c r="AC17" s="2642">
        <f>'General PNGUM'!Q17</f>
        <v>0</v>
      </c>
      <c r="AD17" s="1671" t="str">
        <f>'General PNGUM'!R17</f>
        <v>-</v>
      </c>
      <c r="AE17" s="2264">
        <f t="shared" si="0"/>
        <v>47</v>
      </c>
      <c r="AF17" s="1671">
        <f t="shared" si="1"/>
        <v>0</v>
      </c>
      <c r="AG17" s="2658"/>
      <c r="AH17" s="2659"/>
      <c r="AI17" s="2265">
        <f t="shared" si="2"/>
        <v>0</v>
      </c>
      <c r="AJ17" s="2266">
        <f t="shared" si="3"/>
        <v>0</v>
      </c>
      <c r="AK17" s="2660">
        <f t="shared" si="5"/>
        <v>47</v>
      </c>
    </row>
    <row r="18" spans="1:38" s="24" customFormat="1" ht="11.25">
      <c r="A18" s="2637" t="str">
        <f>'General PNGUM'!A18</f>
        <v>Itae SDA Primary School</v>
      </c>
      <c r="B18" s="2648"/>
      <c r="C18" s="2649"/>
      <c r="D18" s="2649"/>
      <c r="E18" s="2649"/>
      <c r="F18" s="2644">
        <v>23</v>
      </c>
      <c r="G18" s="2644">
        <v>17</v>
      </c>
      <c r="H18" s="2644">
        <v>15</v>
      </c>
      <c r="I18" s="2644">
        <v>15</v>
      </c>
      <c r="J18" s="2644">
        <v>23</v>
      </c>
      <c r="K18" s="2644">
        <v>10</v>
      </c>
      <c r="L18" s="2644"/>
      <c r="M18" s="2644"/>
      <c r="N18" s="2644"/>
      <c r="O18" s="2644"/>
      <c r="P18" s="2644"/>
      <c r="Q18" s="2645"/>
      <c r="R18" s="2645"/>
      <c r="S18" s="2641">
        <v>82</v>
      </c>
      <c r="T18" s="2650">
        <v>21</v>
      </c>
      <c r="U18" s="2651"/>
      <c r="V18" s="2652"/>
      <c r="W18" s="2653">
        <f t="shared" si="4"/>
        <v>103</v>
      </c>
      <c r="X18" s="2654"/>
      <c r="Y18" s="2655"/>
      <c r="Z18" s="2662">
        <v>10</v>
      </c>
      <c r="AA18" s="2663"/>
      <c r="AB18" s="1107">
        <f>'General PNGUM'!P18</f>
        <v>1</v>
      </c>
      <c r="AC18" s="2642">
        <f>'General PNGUM'!Q18</f>
        <v>0</v>
      </c>
      <c r="AD18" s="1671" t="str">
        <f>'General PNGUM'!R18</f>
        <v>-</v>
      </c>
      <c r="AE18" s="2264">
        <f t="shared" si="0"/>
        <v>103</v>
      </c>
      <c r="AF18" s="1671">
        <f t="shared" si="1"/>
        <v>0</v>
      </c>
      <c r="AG18" s="2658"/>
      <c r="AH18" s="2659"/>
      <c r="AI18" s="2265">
        <f t="shared" si="2"/>
        <v>10</v>
      </c>
      <c r="AJ18" s="2266">
        <f t="shared" si="3"/>
        <v>0</v>
      </c>
      <c r="AK18" s="2660">
        <f t="shared" si="5"/>
        <v>103</v>
      </c>
    </row>
    <row r="19" spans="1:38" s="24" customFormat="1" ht="22.5">
      <c r="A19" s="2637" t="str">
        <f>'General PNGUM'!A19</f>
        <v>Kepesia SDA Primary School</v>
      </c>
      <c r="B19" s="2648"/>
      <c r="C19" s="2649"/>
      <c r="D19" s="2649"/>
      <c r="E19" s="2649"/>
      <c r="F19" s="2644">
        <v>31</v>
      </c>
      <c r="G19" s="2644">
        <v>15</v>
      </c>
      <c r="H19" s="2644">
        <v>24</v>
      </c>
      <c r="I19" s="2644">
        <v>23</v>
      </c>
      <c r="J19" s="2644">
        <v>17</v>
      </c>
      <c r="K19" s="2644">
        <v>26</v>
      </c>
      <c r="L19" s="2644"/>
      <c r="M19" s="2644"/>
      <c r="N19" s="2644"/>
      <c r="O19" s="2644"/>
      <c r="P19" s="2644"/>
      <c r="Q19" s="2645"/>
      <c r="R19" s="2645"/>
      <c r="S19" s="2641">
        <v>119</v>
      </c>
      <c r="T19" s="2650">
        <v>17</v>
      </c>
      <c r="U19" s="2651"/>
      <c r="V19" s="2652"/>
      <c r="W19" s="2653">
        <f t="shared" si="4"/>
        <v>136</v>
      </c>
      <c r="X19" s="2654"/>
      <c r="Y19" s="2664"/>
      <c r="Z19" s="2662">
        <v>26</v>
      </c>
      <c r="AA19" s="2665"/>
      <c r="AB19" s="1107">
        <f>'General PNGUM'!P19</f>
        <v>1</v>
      </c>
      <c r="AC19" s="2642">
        <f>'General PNGUM'!Q19</f>
        <v>0</v>
      </c>
      <c r="AD19" s="1671" t="str">
        <f>'General PNGUM'!R19</f>
        <v>-</v>
      </c>
      <c r="AE19" s="2264">
        <f t="shared" si="0"/>
        <v>136</v>
      </c>
      <c r="AF19" s="1671">
        <f t="shared" si="1"/>
        <v>0</v>
      </c>
      <c r="AG19" s="2658"/>
      <c r="AH19" s="2659"/>
      <c r="AI19" s="2265">
        <f t="shared" si="2"/>
        <v>26</v>
      </c>
      <c r="AJ19" s="2266">
        <f t="shared" si="3"/>
        <v>0</v>
      </c>
      <c r="AK19" s="2660">
        <f t="shared" si="5"/>
        <v>136</v>
      </c>
    </row>
    <row r="20" spans="1:38" s="24" customFormat="1" ht="11.25">
      <c r="A20" s="2637" t="str">
        <f>'General PNGUM'!A20</f>
        <v>Konuku SDA Primary School</v>
      </c>
      <c r="B20" s="2648"/>
      <c r="C20" s="2649"/>
      <c r="D20" s="2649"/>
      <c r="E20" s="2649"/>
      <c r="F20" s="2644">
        <v>11</v>
      </c>
      <c r="G20" s="2644">
        <v>4</v>
      </c>
      <c r="H20" s="2644">
        <v>3</v>
      </c>
      <c r="I20" s="2644">
        <v>0</v>
      </c>
      <c r="J20" s="2644">
        <v>10</v>
      </c>
      <c r="K20" s="2644">
        <v>9</v>
      </c>
      <c r="L20" s="2644"/>
      <c r="M20" s="2644"/>
      <c r="N20" s="2644"/>
      <c r="O20" s="2644"/>
      <c r="P20" s="2644"/>
      <c r="Q20" s="2645"/>
      <c r="R20" s="2645"/>
      <c r="S20" s="2641">
        <v>37</v>
      </c>
      <c r="T20" s="2652">
        <v>0</v>
      </c>
      <c r="U20" s="2666"/>
      <c r="V20" s="2652"/>
      <c r="W20" s="2653">
        <f t="shared" ref="W20:W25" si="8">SUM(S20:V20)</f>
        <v>37</v>
      </c>
      <c r="X20" s="2654"/>
      <c r="Y20" s="2664"/>
      <c r="Z20" s="2662">
        <v>9</v>
      </c>
      <c r="AA20" s="2665"/>
      <c r="AB20" s="1107">
        <f>'General PNGUM'!P20</f>
        <v>1</v>
      </c>
      <c r="AC20" s="2642">
        <f>'General PNGUM'!Q20</f>
        <v>0</v>
      </c>
      <c r="AD20" s="1671" t="str">
        <f>'General PNGUM'!R20</f>
        <v>-</v>
      </c>
      <c r="AE20" s="2264">
        <f t="shared" si="0"/>
        <v>37</v>
      </c>
      <c r="AF20" s="1671">
        <f t="shared" si="1"/>
        <v>0</v>
      </c>
      <c r="AG20" s="2658"/>
      <c r="AH20" s="2659"/>
      <c r="AI20" s="2265">
        <f t="shared" si="2"/>
        <v>9</v>
      </c>
      <c r="AJ20" s="2266">
        <f t="shared" si="3"/>
        <v>0</v>
      </c>
      <c r="AK20" s="2660">
        <f t="shared" ref="AK20:AK25" si="9">SUM(B20:R20)</f>
        <v>37</v>
      </c>
    </row>
    <row r="21" spans="1:38" s="24" customFormat="1" ht="11.25">
      <c r="A21" s="2637" t="str">
        <f>'General PNGUM'!A21</f>
        <v>Magini SDA Primary School</v>
      </c>
      <c r="B21" s="2648"/>
      <c r="C21" s="2649"/>
      <c r="D21" s="2649"/>
      <c r="E21" s="2649"/>
      <c r="F21" s="2644">
        <v>17</v>
      </c>
      <c r="G21" s="2644">
        <v>12</v>
      </c>
      <c r="H21" s="2644">
        <v>14</v>
      </c>
      <c r="I21" s="2644">
        <v>16</v>
      </c>
      <c r="J21" s="2644">
        <v>16</v>
      </c>
      <c r="K21" s="2644">
        <v>9</v>
      </c>
      <c r="L21" s="2644"/>
      <c r="M21" s="2644"/>
      <c r="N21" s="2644"/>
      <c r="O21" s="2644"/>
      <c r="P21" s="2644"/>
      <c r="Q21" s="2645"/>
      <c r="R21" s="2645"/>
      <c r="S21" s="2641">
        <v>50</v>
      </c>
      <c r="T21" s="2652">
        <v>34</v>
      </c>
      <c r="U21" s="2666"/>
      <c r="V21" s="2652"/>
      <c r="W21" s="2653">
        <f t="shared" si="8"/>
        <v>84</v>
      </c>
      <c r="X21" s="2654"/>
      <c r="Y21" s="2664"/>
      <c r="Z21" s="2662">
        <v>9</v>
      </c>
      <c r="AA21" s="2665"/>
      <c r="AB21" s="1107">
        <f>'General PNGUM'!P21</f>
        <v>1</v>
      </c>
      <c r="AC21" s="2642">
        <f>'General PNGUM'!Q21</f>
        <v>0</v>
      </c>
      <c r="AD21" s="1671" t="str">
        <f>'General PNGUM'!R21</f>
        <v>-</v>
      </c>
      <c r="AE21" s="2264">
        <f t="shared" si="0"/>
        <v>84</v>
      </c>
      <c r="AF21" s="1671">
        <f t="shared" si="1"/>
        <v>0</v>
      </c>
      <c r="AG21" s="2658"/>
      <c r="AH21" s="2659"/>
      <c r="AI21" s="2265">
        <f t="shared" si="2"/>
        <v>9</v>
      </c>
      <c r="AJ21" s="2266">
        <f t="shared" si="3"/>
        <v>0</v>
      </c>
      <c r="AK21" s="2660">
        <f t="shared" si="9"/>
        <v>84</v>
      </c>
    </row>
    <row r="22" spans="1:38" s="24" customFormat="1" ht="22.5">
      <c r="A22" s="2637" t="str">
        <f>'General PNGUM'!A22</f>
        <v>Namerai SDA Primary School</v>
      </c>
      <c r="B22" s="2648"/>
      <c r="C22" s="2649"/>
      <c r="D22" s="2649"/>
      <c r="E22" s="2649"/>
      <c r="F22" s="2644">
        <v>14</v>
      </c>
      <c r="G22" s="2644">
        <v>13</v>
      </c>
      <c r="H22" s="2644">
        <v>17</v>
      </c>
      <c r="I22" s="2644">
        <v>15</v>
      </c>
      <c r="J22" s="2644">
        <v>14</v>
      </c>
      <c r="K22" s="2644">
        <v>12</v>
      </c>
      <c r="L22" s="2644"/>
      <c r="M22" s="2644"/>
      <c r="N22" s="2644"/>
      <c r="O22" s="2644"/>
      <c r="P22" s="2644"/>
      <c r="Q22" s="2645"/>
      <c r="R22" s="2645"/>
      <c r="S22" s="2641">
        <v>25</v>
      </c>
      <c r="T22" s="2652">
        <v>60</v>
      </c>
      <c r="U22" s="2666"/>
      <c r="V22" s="2652"/>
      <c r="W22" s="2653">
        <f t="shared" si="8"/>
        <v>85</v>
      </c>
      <c r="X22" s="2654"/>
      <c r="Y22" s="2664"/>
      <c r="Z22" s="2662">
        <v>12</v>
      </c>
      <c r="AA22" s="2665"/>
      <c r="AB22" s="1107">
        <f>'General PNGUM'!P22</f>
        <v>1</v>
      </c>
      <c r="AC22" s="2642">
        <f>'General PNGUM'!Q22</f>
        <v>0</v>
      </c>
      <c r="AD22" s="1671" t="str">
        <f>'General PNGUM'!R22</f>
        <v>-</v>
      </c>
      <c r="AE22" s="2264">
        <f t="shared" si="0"/>
        <v>85</v>
      </c>
      <c r="AF22" s="1671">
        <f t="shared" si="1"/>
        <v>0</v>
      </c>
      <c r="AG22" s="2658"/>
      <c r="AH22" s="2659"/>
      <c r="AI22" s="2265">
        <f t="shared" si="2"/>
        <v>12</v>
      </c>
      <c r="AJ22" s="2266">
        <f t="shared" si="3"/>
        <v>0</v>
      </c>
      <c r="AK22" s="2660">
        <f t="shared" si="9"/>
        <v>85</v>
      </c>
    </row>
    <row r="23" spans="1:38" s="24" customFormat="1" ht="22.5">
      <c r="A23" s="2637" t="str">
        <f>'General PNGUM'!A23</f>
        <v>Nulendi SDA Primary School</v>
      </c>
      <c r="B23" s="2648"/>
      <c r="C23" s="2649"/>
      <c r="D23" s="2649"/>
      <c r="E23" s="2649"/>
      <c r="F23" s="2644">
        <v>19</v>
      </c>
      <c r="G23" s="2644">
        <v>15</v>
      </c>
      <c r="H23" s="2644">
        <v>8</v>
      </c>
      <c r="I23" s="2644">
        <v>9</v>
      </c>
      <c r="J23" s="2644">
        <v>14</v>
      </c>
      <c r="K23" s="2644">
        <v>13</v>
      </c>
      <c r="L23" s="2644"/>
      <c r="M23" s="2644"/>
      <c r="N23" s="2644"/>
      <c r="O23" s="2644"/>
      <c r="P23" s="2644"/>
      <c r="Q23" s="2645"/>
      <c r="R23" s="2645"/>
      <c r="S23" s="2667">
        <v>59</v>
      </c>
      <c r="T23" s="2668">
        <v>19</v>
      </c>
      <c r="U23" s="2669"/>
      <c r="V23" s="2668"/>
      <c r="W23" s="2653">
        <f t="shared" si="8"/>
        <v>78</v>
      </c>
      <c r="X23" s="2670"/>
      <c r="Y23" s="2671"/>
      <c r="Z23" s="2672">
        <v>13</v>
      </c>
      <c r="AA23" s="2665"/>
      <c r="AB23" s="1107">
        <f>'General PNGUM'!P23</f>
        <v>1</v>
      </c>
      <c r="AC23" s="2642">
        <f>'General PNGUM'!Q23</f>
        <v>0</v>
      </c>
      <c r="AD23" s="1671" t="str">
        <f>'General PNGUM'!R23</f>
        <v>-</v>
      </c>
      <c r="AE23" s="2264">
        <f t="shared" si="0"/>
        <v>78</v>
      </c>
      <c r="AF23" s="1671">
        <f t="shared" si="1"/>
        <v>0</v>
      </c>
      <c r="AG23" s="2658"/>
      <c r="AH23" s="2659"/>
      <c r="AI23" s="2265">
        <f t="shared" si="2"/>
        <v>13</v>
      </c>
      <c r="AJ23" s="2266">
        <f t="shared" si="3"/>
        <v>0</v>
      </c>
      <c r="AK23" s="2660">
        <f t="shared" si="9"/>
        <v>78</v>
      </c>
    </row>
    <row r="24" spans="1:38" s="24" customFormat="1" ht="22.5">
      <c r="A24" s="2637" t="str">
        <f>'General PNGUM'!A24</f>
        <v>Pavaere SDA Primary School</v>
      </c>
      <c r="B24" s="2648"/>
      <c r="C24" s="2649"/>
      <c r="D24" s="2649"/>
      <c r="E24" s="2649"/>
      <c r="F24" s="2644">
        <v>13</v>
      </c>
      <c r="G24" s="2644">
        <v>6</v>
      </c>
      <c r="H24" s="2644">
        <v>11</v>
      </c>
      <c r="I24" s="2644">
        <v>8</v>
      </c>
      <c r="J24" s="2644">
        <v>14</v>
      </c>
      <c r="K24" s="2644">
        <v>10</v>
      </c>
      <c r="L24" s="2644"/>
      <c r="M24" s="2644"/>
      <c r="N24" s="2644"/>
      <c r="O24" s="2644"/>
      <c r="P24" s="2644"/>
      <c r="Q24" s="2645"/>
      <c r="R24" s="2645"/>
      <c r="S24" s="2641">
        <v>21</v>
      </c>
      <c r="T24" s="2652">
        <v>41</v>
      </c>
      <c r="U24" s="2666"/>
      <c r="V24" s="2652"/>
      <c r="W24" s="2653">
        <f t="shared" si="8"/>
        <v>62</v>
      </c>
      <c r="X24" s="2654"/>
      <c r="Y24" s="2664"/>
      <c r="Z24" s="2662">
        <v>10</v>
      </c>
      <c r="AA24" s="2665"/>
      <c r="AB24" s="1107">
        <f>'General PNGUM'!P24</f>
        <v>1</v>
      </c>
      <c r="AC24" s="2642">
        <f>'General PNGUM'!Q24</f>
        <v>0</v>
      </c>
      <c r="AD24" s="1671" t="str">
        <f>'General PNGUM'!R24</f>
        <v>-</v>
      </c>
      <c r="AE24" s="2264">
        <f t="shared" si="0"/>
        <v>62</v>
      </c>
      <c r="AF24" s="1671">
        <f t="shared" si="1"/>
        <v>0</v>
      </c>
      <c r="AG24" s="2658"/>
      <c r="AH24" s="2659"/>
      <c r="AI24" s="2265">
        <f t="shared" si="2"/>
        <v>10</v>
      </c>
      <c r="AJ24" s="2266">
        <f t="shared" si="3"/>
        <v>0</v>
      </c>
      <c r="AK24" s="2660">
        <f t="shared" si="9"/>
        <v>62</v>
      </c>
    </row>
    <row r="25" spans="1:38" s="24" customFormat="1" ht="22.5">
      <c r="A25" s="2637" t="str">
        <f>'General PNGUM'!A25</f>
        <v>Periove SDA Primary School</v>
      </c>
      <c r="B25" s="2648"/>
      <c r="C25" s="2649"/>
      <c r="D25" s="2649"/>
      <c r="E25" s="2649"/>
      <c r="F25" s="2644">
        <v>24</v>
      </c>
      <c r="G25" s="2644">
        <v>28</v>
      </c>
      <c r="H25" s="2644">
        <v>16</v>
      </c>
      <c r="I25" s="2644">
        <v>19</v>
      </c>
      <c r="J25" s="2644">
        <v>13</v>
      </c>
      <c r="K25" s="2644">
        <v>16</v>
      </c>
      <c r="L25" s="2644"/>
      <c r="M25" s="2644"/>
      <c r="N25" s="2644"/>
      <c r="O25" s="2644"/>
      <c r="P25" s="2644"/>
      <c r="Q25" s="2645"/>
      <c r="R25" s="2645"/>
      <c r="S25" s="2641">
        <v>91</v>
      </c>
      <c r="T25" s="2652">
        <v>25</v>
      </c>
      <c r="U25" s="2666"/>
      <c r="V25" s="2652"/>
      <c r="W25" s="2653">
        <f t="shared" si="8"/>
        <v>116</v>
      </c>
      <c r="X25" s="2654"/>
      <c r="Y25" s="2664"/>
      <c r="Z25" s="2662">
        <v>16</v>
      </c>
      <c r="AA25" s="2665"/>
      <c r="AB25" s="1107">
        <f>'General PNGUM'!P25</f>
        <v>1</v>
      </c>
      <c r="AC25" s="2642">
        <f>'General PNGUM'!Q25</f>
        <v>0</v>
      </c>
      <c r="AD25" s="1671" t="str">
        <f>'General PNGUM'!R25</f>
        <v>-</v>
      </c>
      <c r="AE25" s="2264">
        <f t="shared" si="0"/>
        <v>116</v>
      </c>
      <c r="AF25" s="1671">
        <f t="shared" si="1"/>
        <v>0</v>
      </c>
      <c r="AG25" s="2658"/>
      <c r="AH25" s="2659"/>
      <c r="AI25" s="2265">
        <f t="shared" si="2"/>
        <v>16</v>
      </c>
      <c r="AJ25" s="2266">
        <f t="shared" si="3"/>
        <v>0</v>
      </c>
      <c r="AK25" s="2660">
        <f t="shared" si="9"/>
        <v>116</v>
      </c>
    </row>
    <row r="26" spans="1:38" s="24" customFormat="1" ht="22.5">
      <c r="A26" s="2637" t="str">
        <f>'General PNGUM'!A26</f>
        <v>Sirangta SDA Primary School</v>
      </c>
      <c r="B26" s="2648"/>
      <c r="C26" s="2649"/>
      <c r="D26" s="2649"/>
      <c r="E26" s="2649"/>
      <c r="F26" s="2644">
        <v>8</v>
      </c>
      <c r="G26" s="2644">
        <v>0</v>
      </c>
      <c r="H26" s="2644">
        <v>11</v>
      </c>
      <c r="I26" s="2644">
        <v>12</v>
      </c>
      <c r="J26" s="2644">
        <v>6</v>
      </c>
      <c r="K26" s="2644">
        <v>0</v>
      </c>
      <c r="L26" s="2644"/>
      <c r="M26" s="2644"/>
      <c r="N26" s="2644"/>
      <c r="O26" s="2644"/>
      <c r="P26" s="2644"/>
      <c r="Q26" s="2645"/>
      <c r="R26" s="2645"/>
      <c r="S26" s="2641">
        <v>28</v>
      </c>
      <c r="T26" s="2652">
        <v>9</v>
      </c>
      <c r="U26" s="2666"/>
      <c r="V26" s="2652"/>
      <c r="W26" s="2653">
        <f t="shared" ref="W26" si="10">SUM(S26:V26)</f>
        <v>37</v>
      </c>
      <c r="X26" s="2654"/>
      <c r="Y26" s="2664"/>
      <c r="Z26" s="2662">
        <v>0</v>
      </c>
      <c r="AA26" s="2665"/>
      <c r="AB26" s="1107">
        <f>'General PNGUM'!P26</f>
        <v>1</v>
      </c>
      <c r="AC26" s="2642">
        <f>'General PNGUM'!Q26</f>
        <v>0</v>
      </c>
      <c r="AD26" s="1671" t="str">
        <f>'General PNGUM'!R26</f>
        <v>-</v>
      </c>
      <c r="AE26" s="2264">
        <f t="shared" si="0"/>
        <v>37</v>
      </c>
      <c r="AF26" s="1671">
        <f t="shared" si="1"/>
        <v>0</v>
      </c>
      <c r="AG26" s="2658"/>
      <c r="AH26" s="2659"/>
      <c r="AI26" s="2265">
        <f t="shared" si="2"/>
        <v>0</v>
      </c>
      <c r="AJ26" s="2266">
        <f t="shared" si="3"/>
        <v>0</v>
      </c>
      <c r="AK26" s="2660">
        <f t="shared" ref="AK26" si="11">SUM(B26:R26)</f>
        <v>37</v>
      </c>
    </row>
    <row r="27" spans="1:38" s="24" customFormat="1" ht="22.5">
      <c r="A27" s="2637" t="str">
        <f>'General PNGUM'!A27</f>
        <v>Tanginare SDA Primary School</v>
      </c>
      <c r="B27" s="2648"/>
      <c r="C27" s="2649"/>
      <c r="D27" s="2649"/>
      <c r="E27" s="2649"/>
      <c r="F27" s="2644">
        <v>38</v>
      </c>
      <c r="G27" s="2644">
        <v>18</v>
      </c>
      <c r="H27" s="2644">
        <v>14</v>
      </c>
      <c r="I27" s="2644">
        <v>14</v>
      </c>
      <c r="J27" s="2644">
        <v>20</v>
      </c>
      <c r="K27" s="2644">
        <v>12</v>
      </c>
      <c r="L27" s="2644"/>
      <c r="M27" s="2644"/>
      <c r="N27" s="2644"/>
      <c r="O27" s="2644"/>
      <c r="P27" s="2644"/>
      <c r="Q27" s="2645"/>
      <c r="R27" s="2645"/>
      <c r="S27" s="2667">
        <v>102</v>
      </c>
      <c r="T27" s="2668">
        <v>14</v>
      </c>
      <c r="U27" s="2669"/>
      <c r="V27" s="2668"/>
      <c r="W27" s="2653">
        <f t="shared" si="4"/>
        <v>116</v>
      </c>
      <c r="X27" s="2670"/>
      <c r="Y27" s="2673"/>
      <c r="Z27" s="2672">
        <v>12</v>
      </c>
      <c r="AA27" s="2665"/>
      <c r="AB27" s="1107">
        <f>'General PNGUM'!P27</f>
        <v>1</v>
      </c>
      <c r="AC27" s="2642">
        <f>'General PNGUM'!Q27</f>
        <v>0</v>
      </c>
      <c r="AD27" s="1671" t="str">
        <f>'General PNGUM'!R27</f>
        <v>-</v>
      </c>
      <c r="AE27" s="2264">
        <f t="shared" si="0"/>
        <v>116</v>
      </c>
      <c r="AF27" s="1671">
        <f t="shared" si="1"/>
        <v>0</v>
      </c>
      <c r="AG27" s="2658"/>
      <c r="AH27" s="2659"/>
      <c r="AI27" s="2265">
        <f t="shared" si="2"/>
        <v>12</v>
      </c>
      <c r="AJ27" s="2266">
        <f t="shared" si="3"/>
        <v>0</v>
      </c>
      <c r="AK27" s="2660">
        <f t="shared" si="5"/>
        <v>116</v>
      </c>
    </row>
    <row r="28" spans="1:38" s="24" customFormat="1" ht="22.5">
      <c r="A28" s="2637" t="str">
        <f>'General PNGUM'!A28</f>
        <v>Tavatava SDA Primary School</v>
      </c>
      <c r="B28" s="2648"/>
      <c r="C28" s="2649"/>
      <c r="D28" s="2649"/>
      <c r="E28" s="2649"/>
      <c r="F28" s="2644">
        <v>21</v>
      </c>
      <c r="G28" s="2644">
        <v>24</v>
      </c>
      <c r="H28" s="2644">
        <v>24</v>
      </c>
      <c r="I28" s="2644">
        <v>15</v>
      </c>
      <c r="J28" s="2644">
        <v>22</v>
      </c>
      <c r="K28" s="2644">
        <v>12</v>
      </c>
      <c r="L28" s="2644"/>
      <c r="M28" s="2644"/>
      <c r="N28" s="2644"/>
      <c r="O28" s="2644"/>
      <c r="P28" s="2644"/>
      <c r="Q28" s="2645"/>
      <c r="R28" s="2645"/>
      <c r="S28" s="2641">
        <v>71</v>
      </c>
      <c r="T28" s="2650">
        <v>47</v>
      </c>
      <c r="U28" s="2651"/>
      <c r="V28" s="2652"/>
      <c r="W28" s="2653">
        <f t="shared" si="4"/>
        <v>118</v>
      </c>
      <c r="X28" s="2654"/>
      <c r="Y28" s="2655"/>
      <c r="Z28" s="2674">
        <v>12</v>
      </c>
      <c r="AA28" s="2663"/>
      <c r="AB28" s="1107">
        <f>'General PNGUM'!P28</f>
        <v>1</v>
      </c>
      <c r="AC28" s="2642">
        <f>'General PNGUM'!Q28</f>
        <v>0</v>
      </c>
      <c r="AD28" s="1671" t="str">
        <f>'General PNGUM'!R28</f>
        <v>-</v>
      </c>
      <c r="AE28" s="2264">
        <f t="shared" si="0"/>
        <v>118</v>
      </c>
      <c r="AF28" s="1671">
        <f t="shared" si="1"/>
        <v>0</v>
      </c>
      <c r="AG28" s="2658"/>
      <c r="AH28" s="2659"/>
      <c r="AI28" s="2265">
        <f t="shared" si="2"/>
        <v>12</v>
      </c>
      <c r="AJ28" s="2266">
        <f t="shared" si="3"/>
        <v>0</v>
      </c>
      <c r="AK28" s="2660">
        <f t="shared" si="5"/>
        <v>118</v>
      </c>
    </row>
    <row r="29" spans="1:38" s="24" customFormat="1" ht="11.25">
      <c r="A29" s="2637" t="str">
        <f>'General PNGUM'!A29</f>
        <v>Tokiai SDA Primary School</v>
      </c>
      <c r="B29" s="2648"/>
      <c r="C29" s="2649"/>
      <c r="D29" s="2649"/>
      <c r="E29" s="2649"/>
      <c r="F29" s="2644">
        <v>12</v>
      </c>
      <c r="G29" s="2644">
        <v>19</v>
      </c>
      <c r="H29" s="2644">
        <v>5</v>
      </c>
      <c r="I29" s="2644">
        <v>8</v>
      </c>
      <c r="J29" s="2644">
        <v>10</v>
      </c>
      <c r="K29" s="2644">
        <v>4</v>
      </c>
      <c r="L29" s="2644"/>
      <c r="M29" s="2644"/>
      <c r="N29" s="2644"/>
      <c r="O29" s="2644"/>
      <c r="P29" s="2644"/>
      <c r="Q29" s="2645"/>
      <c r="R29" s="2645"/>
      <c r="S29" s="2641">
        <v>47</v>
      </c>
      <c r="T29" s="2650">
        <v>11</v>
      </c>
      <c r="U29" s="2651"/>
      <c r="V29" s="2652"/>
      <c r="W29" s="2653">
        <f t="shared" ref="W29" si="12">SUM(S29:V29)</f>
        <v>58</v>
      </c>
      <c r="X29" s="2654"/>
      <c r="Y29" s="2655"/>
      <c r="Z29" s="2662">
        <v>4</v>
      </c>
      <c r="AA29" s="2663"/>
      <c r="AB29" s="1107">
        <f>'General PNGUM'!P29</f>
        <v>1</v>
      </c>
      <c r="AC29" s="2642">
        <f>'General PNGUM'!Q29</f>
        <v>0</v>
      </c>
      <c r="AD29" s="1671" t="str">
        <f>'General PNGUM'!R29</f>
        <v>-</v>
      </c>
      <c r="AE29" s="2264">
        <f t="shared" si="0"/>
        <v>58</v>
      </c>
      <c r="AF29" s="1671">
        <f t="shared" si="1"/>
        <v>0</v>
      </c>
      <c r="AG29" s="2658"/>
      <c r="AH29" s="2659"/>
      <c r="AI29" s="2265">
        <f t="shared" si="2"/>
        <v>4</v>
      </c>
      <c r="AJ29" s="2266">
        <f t="shared" si="3"/>
        <v>0</v>
      </c>
      <c r="AK29" s="2660">
        <f t="shared" ref="AK29" si="13">SUM(B29:R29)</f>
        <v>58</v>
      </c>
    </row>
    <row r="30" spans="1:38" s="24" customFormat="1" ht="22.5">
      <c r="A30" s="2637" t="str">
        <f>'General PNGUM'!A30</f>
        <v>Tugiogu SDA Primary School</v>
      </c>
      <c r="B30" s="2648"/>
      <c r="C30" s="2649"/>
      <c r="D30" s="2649"/>
      <c r="E30" s="2649"/>
      <c r="F30" s="2644">
        <v>25</v>
      </c>
      <c r="G30" s="2644">
        <v>16</v>
      </c>
      <c r="H30" s="2644">
        <v>15</v>
      </c>
      <c r="I30" s="2644">
        <v>13</v>
      </c>
      <c r="J30" s="2644">
        <v>16</v>
      </c>
      <c r="K30" s="2644">
        <v>20</v>
      </c>
      <c r="L30" s="2644"/>
      <c r="M30" s="2644"/>
      <c r="N30" s="2644"/>
      <c r="O30" s="2644"/>
      <c r="P30" s="2644"/>
      <c r="Q30" s="2645"/>
      <c r="R30" s="2645"/>
      <c r="S30" s="2641">
        <v>91</v>
      </c>
      <c r="T30" s="2650">
        <v>14</v>
      </c>
      <c r="U30" s="2651"/>
      <c r="V30" s="2652"/>
      <c r="W30" s="2653">
        <f t="shared" si="4"/>
        <v>105</v>
      </c>
      <c r="X30" s="2654"/>
      <c r="Y30" s="2655"/>
      <c r="Z30" s="2662">
        <v>20</v>
      </c>
      <c r="AA30" s="2663"/>
      <c r="AB30" s="1107">
        <f>'General PNGUM'!P30</f>
        <v>1</v>
      </c>
      <c r="AC30" s="2642">
        <f>'General PNGUM'!Q30</f>
        <v>0</v>
      </c>
      <c r="AD30" s="1671" t="str">
        <f>'General PNGUM'!R30</f>
        <v>-</v>
      </c>
      <c r="AE30" s="2264">
        <f t="shared" si="0"/>
        <v>105</v>
      </c>
      <c r="AF30" s="1671">
        <f t="shared" si="1"/>
        <v>0</v>
      </c>
      <c r="AG30" s="2658"/>
      <c r="AH30" s="2659"/>
      <c r="AI30" s="2265">
        <f t="shared" si="2"/>
        <v>20</v>
      </c>
      <c r="AJ30" s="2266">
        <f t="shared" si="3"/>
        <v>0</v>
      </c>
      <c r="AK30" s="2660">
        <f t="shared" si="5"/>
        <v>105</v>
      </c>
    </row>
    <row r="31" spans="1:38" s="24" customFormat="1" ht="20.100000000000001" customHeight="1">
      <c r="A31" s="2637" t="str">
        <f>'General PNGUM'!A31</f>
        <v>Wasinabus SDA Primary School</v>
      </c>
      <c r="B31" s="2638"/>
      <c r="C31" s="2649"/>
      <c r="D31" s="2649"/>
      <c r="E31" s="2649"/>
      <c r="F31" s="2675">
        <v>13</v>
      </c>
      <c r="G31" s="2675">
        <v>8</v>
      </c>
      <c r="H31" s="2675">
        <v>6</v>
      </c>
      <c r="I31" s="2675">
        <v>4</v>
      </c>
      <c r="J31" s="2675">
        <v>12</v>
      </c>
      <c r="K31" s="2675">
        <v>12</v>
      </c>
      <c r="L31" s="2675"/>
      <c r="M31" s="2675"/>
      <c r="N31" s="2675"/>
      <c r="O31" s="2675"/>
      <c r="P31" s="2675"/>
      <c r="Q31" s="2676"/>
      <c r="R31" s="2676"/>
      <c r="S31" s="2641">
        <v>48</v>
      </c>
      <c r="T31" s="2650">
        <v>7</v>
      </c>
      <c r="U31" s="2651"/>
      <c r="V31" s="2652"/>
      <c r="W31" s="2653">
        <f t="shared" si="4"/>
        <v>55</v>
      </c>
      <c r="X31" s="2654"/>
      <c r="Y31" s="2655"/>
      <c r="Z31" s="2662">
        <v>12</v>
      </c>
      <c r="AA31" s="2663"/>
      <c r="AB31" s="1107">
        <f>'General PNGUM'!P31</f>
        <v>1</v>
      </c>
      <c r="AC31" s="2642">
        <f>'General PNGUM'!Q31</f>
        <v>0</v>
      </c>
      <c r="AD31" s="1671" t="str">
        <f>'General PNGUM'!R31</f>
        <v>-</v>
      </c>
      <c r="AE31" s="2264">
        <f t="shared" si="0"/>
        <v>55</v>
      </c>
      <c r="AF31" s="1671">
        <f t="shared" si="1"/>
        <v>0</v>
      </c>
      <c r="AG31" s="2658"/>
      <c r="AH31" s="2659"/>
      <c r="AI31" s="2265">
        <f t="shared" si="2"/>
        <v>12</v>
      </c>
      <c r="AJ31" s="2266">
        <f t="shared" si="3"/>
        <v>0</v>
      </c>
      <c r="AK31" s="2660">
        <f t="shared" si="5"/>
        <v>55</v>
      </c>
    </row>
    <row r="32" spans="1:38" s="410" customFormat="1" ht="12" thickBot="1">
      <c r="A32" s="2677" t="s">
        <v>41</v>
      </c>
      <c r="B32" s="2678">
        <f>SUM(B11:B31)</f>
        <v>0</v>
      </c>
      <c r="C32" s="2679">
        <f>SUM(C11:C31)</f>
        <v>0</v>
      </c>
      <c r="D32" s="2679">
        <f>SUM(D11:D31)</f>
        <v>0</v>
      </c>
      <c r="E32" s="2679">
        <f>SUM(E11:E31)</f>
        <v>0</v>
      </c>
      <c r="F32" s="2679">
        <f>SUM(F10:F31)</f>
        <v>387</v>
      </c>
      <c r="G32" s="2679">
        <f t="shared" ref="G32:M32" si="14">SUM(G10:G31)</f>
        <v>288</v>
      </c>
      <c r="H32" s="2679">
        <f t="shared" si="14"/>
        <v>286</v>
      </c>
      <c r="I32" s="2679">
        <f t="shared" si="14"/>
        <v>257</v>
      </c>
      <c r="J32" s="2679">
        <f t="shared" si="14"/>
        <v>267</v>
      </c>
      <c r="K32" s="2679">
        <f t="shared" si="14"/>
        <v>229</v>
      </c>
      <c r="L32" s="2679">
        <f t="shared" si="14"/>
        <v>0</v>
      </c>
      <c r="M32" s="2679">
        <f t="shared" si="14"/>
        <v>0</v>
      </c>
      <c r="N32" s="2679">
        <f>SUM(N11:N31)</f>
        <v>0</v>
      </c>
      <c r="O32" s="2679">
        <f>SUM(O11:O31)</f>
        <v>0</v>
      </c>
      <c r="P32" s="2679">
        <f>SUM(P11:P31)</f>
        <v>0</v>
      </c>
      <c r="Q32" s="2679"/>
      <c r="R32" s="2679">
        <f>SUM(R11:R31)</f>
        <v>0</v>
      </c>
      <c r="S32" s="2680">
        <f t="shared" ref="S32:AK32" si="15">SUM(S10:S31)</f>
        <v>1291</v>
      </c>
      <c r="T32" s="2680">
        <f t="shared" si="15"/>
        <v>423</v>
      </c>
      <c r="U32" s="2680">
        <f t="shared" si="15"/>
        <v>0</v>
      </c>
      <c r="V32" s="2680">
        <f t="shared" si="15"/>
        <v>0</v>
      </c>
      <c r="W32" s="2680">
        <f t="shared" si="15"/>
        <v>1714</v>
      </c>
      <c r="X32" s="2681">
        <f t="shared" si="15"/>
        <v>0</v>
      </c>
      <c r="Y32" s="2681">
        <f t="shared" si="15"/>
        <v>0</v>
      </c>
      <c r="Z32" s="2681">
        <f t="shared" si="15"/>
        <v>232</v>
      </c>
      <c r="AA32" s="2681">
        <f t="shared" si="15"/>
        <v>0</v>
      </c>
      <c r="AB32" s="2682">
        <f t="shared" si="15"/>
        <v>21</v>
      </c>
      <c r="AC32" s="2682">
        <f t="shared" si="15"/>
        <v>1</v>
      </c>
      <c r="AD32" s="2682">
        <f t="shared" si="15"/>
        <v>0</v>
      </c>
      <c r="AE32" s="2682">
        <f t="shared" si="15"/>
        <v>1714</v>
      </c>
      <c r="AF32" s="2682">
        <f t="shared" si="15"/>
        <v>0</v>
      </c>
      <c r="AG32" s="2682">
        <f t="shared" si="15"/>
        <v>0</v>
      </c>
      <c r="AH32" s="2682">
        <f t="shared" si="15"/>
        <v>0</v>
      </c>
      <c r="AI32" s="2682">
        <f t="shared" si="15"/>
        <v>232</v>
      </c>
      <c r="AJ32" s="2682">
        <f t="shared" si="15"/>
        <v>0</v>
      </c>
      <c r="AK32" s="2682">
        <f t="shared" si="15"/>
        <v>1714</v>
      </c>
      <c r="AL32" s="1691">
        <f>AK32-S33</f>
        <v>0</v>
      </c>
    </row>
    <row r="33" spans="1:37" s="588" customFormat="1" thickTop="1" thickBot="1">
      <c r="A33" s="587"/>
      <c r="B33" s="613"/>
      <c r="C33" s="614"/>
      <c r="D33" s="614"/>
      <c r="E33" s="614"/>
      <c r="F33" s="614"/>
      <c r="G33" s="614"/>
      <c r="H33" s="614"/>
      <c r="I33" s="614"/>
      <c r="J33" s="614"/>
      <c r="K33" s="614">
        <f>SUM(C32:K32)</f>
        <v>1714</v>
      </c>
      <c r="L33" s="615"/>
      <c r="M33" s="614"/>
      <c r="N33" s="614"/>
      <c r="O33" s="614"/>
      <c r="P33" s="614"/>
      <c r="Q33" s="614"/>
      <c r="R33" s="614"/>
      <c r="S33" s="1565">
        <f>S32+T32+U32+V32</f>
        <v>1714</v>
      </c>
      <c r="T33" s="1565"/>
      <c r="U33" s="1565"/>
      <c r="V33" s="1565"/>
      <c r="W33" s="616"/>
      <c r="X33" s="1572"/>
      <c r="Y33" s="2683"/>
      <c r="Z33" s="2683"/>
      <c r="AA33" s="2684"/>
      <c r="AB33" s="617"/>
      <c r="AC33" s="617"/>
      <c r="AD33" s="617"/>
      <c r="AE33" s="617"/>
      <c r="AF33" s="617">
        <f>AE32+AF32</f>
        <v>1714</v>
      </c>
      <c r="AG33" s="617"/>
      <c r="AH33" s="617"/>
      <c r="AI33" s="617"/>
      <c r="AJ33" s="617"/>
      <c r="AK33" s="618"/>
    </row>
    <row r="34" spans="1:37" s="24" customFormat="1" ht="12" thickBot="1">
      <c r="A34" s="1904" t="s">
        <v>42</v>
      </c>
      <c r="B34" s="1905"/>
      <c r="C34" s="1905"/>
      <c r="D34" s="1906"/>
      <c r="E34" s="1905"/>
      <c r="F34" s="1905"/>
      <c r="G34" s="1905"/>
      <c r="H34" s="1905"/>
      <c r="I34" s="1905"/>
      <c r="J34" s="1905"/>
      <c r="K34" s="1905"/>
      <c r="L34" s="1673"/>
      <c r="M34" s="1905"/>
      <c r="N34" s="1905"/>
      <c r="O34" s="1905"/>
      <c r="P34" s="1673"/>
      <c r="Q34" s="1673"/>
      <c r="R34" s="1673"/>
      <c r="S34" s="1907"/>
      <c r="T34" s="1907"/>
      <c r="U34" s="1907"/>
      <c r="V34" s="1907"/>
      <c r="W34" s="1908"/>
      <c r="X34" s="1907"/>
      <c r="Y34" s="1907"/>
      <c r="Z34" s="1907"/>
      <c r="AA34" s="1909"/>
      <c r="AB34" s="1910"/>
      <c r="AC34" s="1911"/>
      <c r="AD34" s="1911"/>
      <c r="AE34" s="1911"/>
      <c r="AF34" s="1911"/>
      <c r="AG34" s="1911"/>
      <c r="AH34" s="1911"/>
      <c r="AI34" s="1911"/>
      <c r="AJ34" s="1911"/>
      <c r="AK34" s="1912"/>
    </row>
    <row r="35" spans="1:37" s="24" customFormat="1" ht="11.25">
      <c r="A35" s="2552" t="s">
        <v>43</v>
      </c>
      <c r="B35" s="2685"/>
      <c r="C35" s="2686">
        <v>9</v>
      </c>
      <c r="D35" s="2686">
        <v>5</v>
      </c>
      <c r="E35" s="2686">
        <v>5</v>
      </c>
      <c r="F35" s="2686">
        <v>7</v>
      </c>
      <c r="G35" s="2686">
        <v>10</v>
      </c>
      <c r="H35" s="2686">
        <v>6</v>
      </c>
      <c r="I35" s="2686">
        <v>7</v>
      </c>
      <c r="J35" s="2686"/>
      <c r="K35" s="2686"/>
      <c r="L35" s="2687"/>
      <c r="M35" s="2687"/>
      <c r="N35" s="2687"/>
      <c r="O35" s="2687"/>
      <c r="P35" s="2687"/>
      <c r="Q35" s="2687"/>
      <c r="R35" s="2687"/>
      <c r="S35" s="2585">
        <v>49</v>
      </c>
      <c r="T35" s="2688"/>
      <c r="U35" s="2689"/>
      <c r="V35" s="2690"/>
      <c r="W35" s="1112">
        <f>SUM(S35:V35)</f>
        <v>49</v>
      </c>
      <c r="X35" s="2691"/>
      <c r="Y35" s="2692"/>
      <c r="Z35" s="2693"/>
      <c r="AA35" s="2694"/>
      <c r="AB35" s="1107">
        <f>'General PNGUM'!P35</f>
        <v>1</v>
      </c>
      <c r="AC35" s="2642">
        <f>'General PNGUM'!Q35</f>
        <v>0</v>
      </c>
      <c r="AD35" s="1671" t="str">
        <f>'General PNGUM'!R35</f>
        <v>-</v>
      </c>
      <c r="AE35" s="2264">
        <f>S35+T35</f>
        <v>49</v>
      </c>
      <c r="AF35" s="1671">
        <f>U35+V35</f>
        <v>0</v>
      </c>
      <c r="AG35" s="2642"/>
      <c r="AH35" s="640"/>
      <c r="AI35" s="2265">
        <f>Z35</f>
        <v>0</v>
      </c>
      <c r="AJ35" s="2266">
        <f>AA35</f>
        <v>0</v>
      </c>
      <c r="AK35" s="1903">
        <f>SUM(B35:R35)</f>
        <v>49</v>
      </c>
    </row>
    <row r="36" spans="1:37" s="24" customFormat="1" ht="11.25">
      <c r="A36" s="2558" t="s">
        <v>44</v>
      </c>
      <c r="B36" s="2695"/>
      <c r="C36" s="2696">
        <v>12</v>
      </c>
      <c r="D36" s="2696"/>
      <c r="E36" s="2696"/>
      <c r="F36" s="2696">
        <v>12</v>
      </c>
      <c r="G36" s="2696">
        <v>12</v>
      </c>
      <c r="H36" s="2696">
        <v>11</v>
      </c>
      <c r="I36" s="2696">
        <v>10</v>
      </c>
      <c r="J36" s="2696"/>
      <c r="K36" s="2696"/>
      <c r="L36" s="2697"/>
      <c r="M36" s="2697"/>
      <c r="N36" s="2697"/>
      <c r="O36" s="2697"/>
      <c r="P36" s="2697"/>
      <c r="Q36" s="2687"/>
      <c r="R36" s="2697"/>
      <c r="S36" s="2582">
        <v>57</v>
      </c>
      <c r="T36" s="2645"/>
      <c r="U36" s="2698"/>
      <c r="V36" s="2699"/>
      <c r="W36" s="2653">
        <f t="shared" ref="W36:W51" si="16">SUM(S36:V36)</f>
        <v>57</v>
      </c>
      <c r="X36" s="2700"/>
      <c r="Y36" s="2701"/>
      <c r="Z36" s="2702"/>
      <c r="AA36" s="2703"/>
      <c r="AB36" s="1107">
        <f>'General PNGUM'!P36</f>
        <v>1</v>
      </c>
      <c r="AC36" s="2642">
        <f>'General PNGUM'!Q36</f>
        <v>0</v>
      </c>
      <c r="AD36" s="1671" t="str">
        <f>'General PNGUM'!R36</f>
        <v>-</v>
      </c>
      <c r="AE36" s="2264">
        <f t="shared" ref="AE36:AE51" si="17">S36+T36</f>
        <v>57</v>
      </c>
      <c r="AF36" s="1671">
        <f t="shared" ref="AF36:AF51" si="18">U36+V36</f>
        <v>0</v>
      </c>
      <c r="AG36" s="2658"/>
      <c r="AH36" s="2659"/>
      <c r="AI36" s="2265">
        <f t="shared" ref="AI36:AI49" si="19">Z36</f>
        <v>0</v>
      </c>
      <c r="AJ36" s="2266">
        <f t="shared" ref="AJ36:AJ49" si="20">AA36</f>
        <v>0</v>
      </c>
      <c r="AK36" s="1903">
        <f t="shared" ref="AK36:AK51" si="21">SUM(B36:R36)</f>
        <v>57</v>
      </c>
    </row>
    <row r="37" spans="1:37" s="24" customFormat="1" ht="11.25">
      <c r="A37" s="2558" t="s">
        <v>45</v>
      </c>
      <c r="B37" s="2695"/>
      <c r="C37" s="2696"/>
      <c r="D37" s="2696"/>
      <c r="E37" s="2696"/>
      <c r="F37" s="2696">
        <v>28</v>
      </c>
      <c r="G37" s="2696">
        <v>22</v>
      </c>
      <c r="H37" s="2696">
        <v>13</v>
      </c>
      <c r="I37" s="2696">
        <v>12</v>
      </c>
      <c r="J37" s="2696">
        <v>16</v>
      </c>
      <c r="K37" s="2696">
        <v>20</v>
      </c>
      <c r="L37" s="2697"/>
      <c r="M37" s="2697"/>
      <c r="N37" s="2697"/>
      <c r="O37" s="2697"/>
      <c r="P37" s="2697"/>
      <c r="Q37" s="2687"/>
      <c r="R37" s="2697"/>
      <c r="S37" s="2582">
        <v>80</v>
      </c>
      <c r="T37" s="2645">
        <v>31</v>
      </c>
      <c r="U37" s="2698"/>
      <c r="V37" s="2699"/>
      <c r="W37" s="2653">
        <f t="shared" ref="W37" si="22">SUM(S37:V37)</f>
        <v>111</v>
      </c>
      <c r="X37" s="2700"/>
      <c r="Y37" s="2701"/>
      <c r="Z37" s="2704">
        <v>20</v>
      </c>
      <c r="AA37" s="2703"/>
      <c r="AB37" s="1107">
        <f>'General PNGUM'!P37</f>
        <v>1</v>
      </c>
      <c r="AC37" s="2642">
        <f>'General PNGUM'!Q37</f>
        <v>0</v>
      </c>
      <c r="AD37" s="1671" t="str">
        <f>'General PNGUM'!R37</f>
        <v>-</v>
      </c>
      <c r="AE37" s="2264">
        <f t="shared" si="17"/>
        <v>111</v>
      </c>
      <c r="AF37" s="1671">
        <f t="shared" ref="AF37" si="23">U37+V37</f>
        <v>0</v>
      </c>
      <c r="AG37" s="2658"/>
      <c r="AH37" s="2659"/>
      <c r="AI37" s="2265">
        <f t="shared" si="19"/>
        <v>20</v>
      </c>
      <c r="AJ37" s="2266">
        <f t="shared" si="20"/>
        <v>0</v>
      </c>
      <c r="AK37" s="1903">
        <f t="shared" si="21"/>
        <v>111</v>
      </c>
    </row>
    <row r="38" spans="1:37" s="24" customFormat="1" ht="11.25">
      <c r="A38" s="2558" t="s">
        <v>46</v>
      </c>
      <c r="B38" s="2695"/>
      <c r="C38" s="2696"/>
      <c r="D38" s="2696">
        <v>47</v>
      </c>
      <c r="E38" s="2696">
        <v>22</v>
      </c>
      <c r="F38" s="2696">
        <v>21</v>
      </c>
      <c r="G38" s="2696">
        <v>19</v>
      </c>
      <c r="H38" s="2696">
        <v>22</v>
      </c>
      <c r="I38" s="2696">
        <v>17</v>
      </c>
      <c r="J38" s="2696">
        <v>17</v>
      </c>
      <c r="K38" s="2696">
        <v>14</v>
      </c>
      <c r="L38" s="2697"/>
      <c r="M38" s="2697"/>
      <c r="N38" s="2697"/>
      <c r="O38" s="2697"/>
      <c r="P38" s="2697"/>
      <c r="Q38" s="2687"/>
      <c r="R38" s="2697"/>
      <c r="S38" s="2582">
        <v>179</v>
      </c>
      <c r="T38" s="2645"/>
      <c r="U38" s="2698"/>
      <c r="V38" s="2699"/>
      <c r="W38" s="2653">
        <f t="shared" si="16"/>
        <v>179</v>
      </c>
      <c r="X38" s="2700"/>
      <c r="Y38" s="2701"/>
      <c r="Z38" s="2705">
        <v>14</v>
      </c>
      <c r="AA38" s="2706"/>
      <c r="AB38" s="1107">
        <f>'General PNGUM'!P38</f>
        <v>1</v>
      </c>
      <c r="AC38" s="2642">
        <f>'General PNGUM'!Q38</f>
        <v>0</v>
      </c>
      <c r="AD38" s="1671" t="str">
        <f>'General PNGUM'!R38</f>
        <v>-</v>
      </c>
      <c r="AE38" s="2264">
        <f t="shared" si="17"/>
        <v>179</v>
      </c>
      <c r="AF38" s="1671">
        <f t="shared" si="18"/>
        <v>0</v>
      </c>
      <c r="AG38" s="2658"/>
      <c r="AH38" s="2659"/>
      <c r="AI38" s="2265">
        <f t="shared" si="19"/>
        <v>14</v>
      </c>
      <c r="AJ38" s="2266">
        <f t="shared" si="20"/>
        <v>0</v>
      </c>
      <c r="AK38" s="1903">
        <f t="shared" si="21"/>
        <v>179</v>
      </c>
    </row>
    <row r="39" spans="1:37" s="24" customFormat="1" ht="11.25">
      <c r="A39" s="2558" t="s">
        <v>47</v>
      </c>
      <c r="B39" s="2695"/>
      <c r="C39" s="2696"/>
      <c r="D39" s="2696">
        <v>32</v>
      </c>
      <c r="E39" s="2696">
        <v>42</v>
      </c>
      <c r="F39" s="2696">
        <v>30</v>
      </c>
      <c r="G39" s="2696">
        <v>29</v>
      </c>
      <c r="H39" s="2696">
        <v>41</v>
      </c>
      <c r="I39" s="2696">
        <v>42</v>
      </c>
      <c r="J39" s="2696">
        <v>36</v>
      </c>
      <c r="K39" s="2696">
        <v>44</v>
      </c>
      <c r="L39" s="2697"/>
      <c r="M39" s="2697"/>
      <c r="N39" s="2697"/>
      <c r="O39" s="2697"/>
      <c r="P39" s="2697"/>
      <c r="Q39" s="2687"/>
      <c r="R39" s="2697"/>
      <c r="S39" s="2707">
        <v>246</v>
      </c>
      <c r="T39" s="2645">
        <v>50</v>
      </c>
      <c r="U39" s="2698"/>
      <c r="V39" s="2699"/>
      <c r="W39" s="2653">
        <f t="shared" si="16"/>
        <v>296</v>
      </c>
      <c r="X39" s="2700"/>
      <c r="Y39" s="2701"/>
      <c r="Z39" s="2708">
        <v>44</v>
      </c>
      <c r="AA39" s="2706"/>
      <c r="AB39" s="1107">
        <f>'General PNGUM'!P39</f>
        <v>1</v>
      </c>
      <c r="AC39" s="2642">
        <f>'General PNGUM'!Q39</f>
        <v>0</v>
      </c>
      <c r="AD39" s="1671" t="str">
        <f>'General PNGUM'!R39</f>
        <v>-</v>
      </c>
      <c r="AE39" s="2264">
        <f t="shared" si="17"/>
        <v>296</v>
      </c>
      <c r="AF39" s="1671">
        <f t="shared" si="18"/>
        <v>0</v>
      </c>
      <c r="AG39" s="2658"/>
      <c r="AH39" s="2659"/>
      <c r="AI39" s="2265">
        <f t="shared" si="19"/>
        <v>44</v>
      </c>
      <c r="AJ39" s="2266">
        <f t="shared" si="20"/>
        <v>0</v>
      </c>
      <c r="AK39" s="1903">
        <f t="shared" si="21"/>
        <v>296</v>
      </c>
    </row>
    <row r="40" spans="1:37" s="24" customFormat="1" ht="11.25">
      <c r="A40" s="2558" t="s">
        <v>48</v>
      </c>
      <c r="B40" s="2695"/>
      <c r="C40" s="2696">
        <v>150</v>
      </c>
      <c r="D40" s="2696">
        <v>162</v>
      </c>
      <c r="E40" s="2696">
        <v>168</v>
      </c>
      <c r="F40" s="2696">
        <v>185</v>
      </c>
      <c r="G40" s="2696">
        <v>185</v>
      </c>
      <c r="H40" s="2696">
        <v>202</v>
      </c>
      <c r="I40" s="2696">
        <v>222</v>
      </c>
      <c r="J40" s="2696">
        <v>211</v>
      </c>
      <c r="K40" s="2696">
        <v>199</v>
      </c>
      <c r="L40" s="2697"/>
      <c r="M40" s="2697"/>
      <c r="N40" s="2697"/>
      <c r="O40" s="2697"/>
      <c r="P40" s="2697"/>
      <c r="Q40" s="2687"/>
      <c r="R40" s="2697"/>
      <c r="S40" s="2582">
        <v>1122</v>
      </c>
      <c r="T40" s="2645">
        <v>562</v>
      </c>
      <c r="U40" s="2698"/>
      <c r="V40" s="2699"/>
      <c r="W40" s="2653">
        <f t="shared" si="16"/>
        <v>1684</v>
      </c>
      <c r="X40" s="2700"/>
      <c r="Y40" s="2701"/>
      <c r="Z40" s="2708">
        <v>199</v>
      </c>
      <c r="AA40" s="2706"/>
      <c r="AB40" s="1107">
        <f>'General PNGUM'!P40</f>
        <v>1</v>
      </c>
      <c r="AC40" s="2642">
        <f>'General PNGUM'!Q40</f>
        <v>0</v>
      </c>
      <c r="AD40" s="1671" t="str">
        <f>'General PNGUM'!R40</f>
        <v>-</v>
      </c>
      <c r="AE40" s="2264">
        <f t="shared" si="17"/>
        <v>1684</v>
      </c>
      <c r="AF40" s="1671">
        <f t="shared" si="18"/>
        <v>0</v>
      </c>
      <c r="AG40" s="2658"/>
      <c r="AH40" s="2659"/>
      <c r="AI40" s="2265">
        <f t="shared" si="19"/>
        <v>199</v>
      </c>
      <c r="AJ40" s="2266">
        <f t="shared" si="20"/>
        <v>0</v>
      </c>
      <c r="AK40" s="1903">
        <f t="shared" si="21"/>
        <v>1684</v>
      </c>
    </row>
    <row r="41" spans="1:37" s="24" customFormat="1" ht="11.25">
      <c r="A41" s="2558" t="s">
        <v>49</v>
      </c>
      <c r="B41" s="2695"/>
      <c r="C41" s="2696">
        <v>64</v>
      </c>
      <c r="D41" s="2696">
        <v>71</v>
      </c>
      <c r="E41" s="2696">
        <v>29</v>
      </c>
      <c r="F41" s="2696">
        <v>35</v>
      </c>
      <c r="G41" s="2696">
        <v>36</v>
      </c>
      <c r="H41" s="2696">
        <v>28</v>
      </c>
      <c r="I41" s="2696">
        <v>34</v>
      </c>
      <c r="J41" s="2696">
        <v>28</v>
      </c>
      <c r="K41" s="2696">
        <v>28</v>
      </c>
      <c r="L41" s="2697"/>
      <c r="M41" s="2697"/>
      <c r="N41" s="2697"/>
      <c r="O41" s="2697"/>
      <c r="P41" s="2697"/>
      <c r="Q41" s="2687"/>
      <c r="R41" s="2697"/>
      <c r="S41" s="2709">
        <f>245+64</f>
        <v>309</v>
      </c>
      <c r="T41" s="2645">
        <v>44</v>
      </c>
      <c r="U41" s="2698"/>
      <c r="V41" s="2699"/>
      <c r="W41" s="2653">
        <f t="shared" si="16"/>
        <v>353</v>
      </c>
      <c r="X41" s="2700"/>
      <c r="Y41" s="2701"/>
      <c r="Z41" s="2708">
        <v>28</v>
      </c>
      <c r="AA41" s="2706"/>
      <c r="AB41" s="1107">
        <f>'General PNGUM'!P41</f>
        <v>1</v>
      </c>
      <c r="AC41" s="2642">
        <f>'General PNGUM'!Q41</f>
        <v>0</v>
      </c>
      <c r="AD41" s="1671" t="str">
        <f>'General PNGUM'!R41</f>
        <v>-</v>
      </c>
      <c r="AE41" s="2264">
        <f t="shared" si="17"/>
        <v>353</v>
      </c>
      <c r="AF41" s="1671">
        <f t="shared" si="18"/>
        <v>0</v>
      </c>
      <c r="AG41" s="2658"/>
      <c r="AH41" s="2659"/>
      <c r="AI41" s="2265">
        <f t="shared" si="19"/>
        <v>28</v>
      </c>
      <c r="AJ41" s="2266">
        <f t="shared" si="20"/>
        <v>0</v>
      </c>
      <c r="AK41" s="1903">
        <f t="shared" si="21"/>
        <v>353</v>
      </c>
    </row>
    <row r="42" spans="1:37" s="24" customFormat="1" ht="11.25">
      <c r="A42" s="2558" t="s">
        <v>50</v>
      </c>
      <c r="B42" s="2695"/>
      <c r="C42" s="2696">
        <v>45</v>
      </c>
      <c r="D42" s="2696">
        <v>24</v>
      </c>
      <c r="E42" s="2696">
        <v>35</v>
      </c>
      <c r="F42" s="2696">
        <v>28</v>
      </c>
      <c r="G42" s="2696">
        <v>29</v>
      </c>
      <c r="H42" s="2696">
        <v>15</v>
      </c>
      <c r="I42" s="2696">
        <v>14</v>
      </c>
      <c r="J42" s="2696">
        <v>12</v>
      </c>
      <c r="K42" s="2696">
        <v>13</v>
      </c>
      <c r="L42" s="2697"/>
      <c r="M42" s="2697"/>
      <c r="N42" s="2697"/>
      <c r="O42" s="2697"/>
      <c r="P42" s="2697"/>
      <c r="Q42" s="2687"/>
      <c r="R42" s="2697"/>
      <c r="S42" s="2582">
        <v>215</v>
      </c>
      <c r="T42" s="2645"/>
      <c r="U42" s="2698"/>
      <c r="V42" s="2699"/>
      <c r="W42" s="2653">
        <f t="shared" si="16"/>
        <v>215</v>
      </c>
      <c r="X42" s="2700"/>
      <c r="Y42" s="2701"/>
      <c r="Z42" s="2708">
        <v>13</v>
      </c>
      <c r="AA42" s="2706"/>
      <c r="AB42" s="1107">
        <f>'General PNGUM'!P42</f>
        <v>1</v>
      </c>
      <c r="AC42" s="2642">
        <f>'General PNGUM'!Q42</f>
        <v>0</v>
      </c>
      <c r="AD42" s="1671" t="str">
        <f>'General PNGUM'!R42</f>
        <v>-</v>
      </c>
      <c r="AE42" s="2264">
        <f t="shared" si="17"/>
        <v>215</v>
      </c>
      <c r="AF42" s="1671">
        <f t="shared" si="18"/>
        <v>0</v>
      </c>
      <c r="AG42" s="2658"/>
      <c r="AH42" s="2659"/>
      <c r="AI42" s="2265">
        <f t="shared" si="19"/>
        <v>13</v>
      </c>
      <c r="AJ42" s="2266">
        <f t="shared" si="20"/>
        <v>0</v>
      </c>
      <c r="AK42" s="1903">
        <f t="shared" si="21"/>
        <v>215</v>
      </c>
    </row>
    <row r="43" spans="1:37" s="24" customFormat="1" ht="11.25">
      <c r="A43" s="2558" t="s">
        <v>51</v>
      </c>
      <c r="B43" s="2695"/>
      <c r="C43" s="2696"/>
      <c r="D43" s="2696">
        <v>14</v>
      </c>
      <c r="E43" s="2696">
        <v>12</v>
      </c>
      <c r="F43" s="2696">
        <v>12</v>
      </c>
      <c r="G43" s="2696">
        <v>11</v>
      </c>
      <c r="H43" s="2696">
        <v>10</v>
      </c>
      <c r="I43" s="2696">
        <v>13</v>
      </c>
      <c r="J43" s="2696">
        <v>16</v>
      </c>
      <c r="K43" s="2696">
        <v>15</v>
      </c>
      <c r="L43" s="2697"/>
      <c r="M43" s="2697"/>
      <c r="N43" s="2697"/>
      <c r="O43" s="2697"/>
      <c r="P43" s="2697"/>
      <c r="Q43" s="2687"/>
      <c r="R43" s="2697"/>
      <c r="S43" s="2582">
        <v>103</v>
      </c>
      <c r="T43" s="2645"/>
      <c r="U43" s="2698"/>
      <c r="V43" s="2699"/>
      <c r="W43" s="2653">
        <f t="shared" si="16"/>
        <v>103</v>
      </c>
      <c r="X43" s="2700"/>
      <c r="Y43" s="2701"/>
      <c r="Z43" s="2708">
        <v>15</v>
      </c>
      <c r="AA43" s="2706"/>
      <c r="AB43" s="1107">
        <f>'General PNGUM'!P43</f>
        <v>1</v>
      </c>
      <c r="AC43" s="2642">
        <f>'General PNGUM'!Q43</f>
        <v>0</v>
      </c>
      <c r="AD43" s="1671" t="str">
        <f>'General PNGUM'!R43</f>
        <v>-</v>
      </c>
      <c r="AE43" s="2264">
        <f t="shared" si="17"/>
        <v>103</v>
      </c>
      <c r="AF43" s="1671">
        <f t="shared" si="18"/>
        <v>0</v>
      </c>
      <c r="AG43" s="2658"/>
      <c r="AH43" s="2659"/>
      <c r="AI43" s="2265">
        <f t="shared" si="19"/>
        <v>15</v>
      </c>
      <c r="AJ43" s="2266">
        <f t="shared" si="20"/>
        <v>0</v>
      </c>
      <c r="AK43" s="1903">
        <f t="shared" si="21"/>
        <v>103</v>
      </c>
    </row>
    <row r="44" spans="1:37" s="24" customFormat="1" ht="11.25">
      <c r="A44" s="2558" t="s">
        <v>52</v>
      </c>
      <c r="B44" s="2695"/>
      <c r="C44" s="2696">
        <v>52</v>
      </c>
      <c r="D44" s="2696">
        <v>26</v>
      </c>
      <c r="E44" s="2696">
        <v>26</v>
      </c>
      <c r="F44" s="2696">
        <v>26</v>
      </c>
      <c r="G44" s="2696">
        <v>26</v>
      </c>
      <c r="H44" s="2696">
        <v>26</v>
      </c>
      <c r="I44" s="2696">
        <v>26</v>
      </c>
      <c r="J44" s="2696">
        <v>26</v>
      </c>
      <c r="K44" s="2696">
        <v>26</v>
      </c>
      <c r="L44" s="2697"/>
      <c r="M44" s="2697"/>
      <c r="N44" s="2697"/>
      <c r="O44" s="2697"/>
      <c r="P44" s="2697"/>
      <c r="Q44" s="2687"/>
      <c r="R44" s="2697"/>
      <c r="S44" s="2707">
        <v>220</v>
      </c>
      <c r="T44" s="2645">
        <v>40</v>
      </c>
      <c r="U44" s="2698"/>
      <c r="V44" s="2699"/>
      <c r="W44" s="2653">
        <f t="shared" si="16"/>
        <v>260</v>
      </c>
      <c r="X44" s="2700"/>
      <c r="Y44" s="2701"/>
      <c r="Z44" s="2708">
        <v>26</v>
      </c>
      <c r="AA44" s="2706"/>
      <c r="AB44" s="1107">
        <f>'General PNGUM'!P44</f>
        <v>1</v>
      </c>
      <c r="AC44" s="2642">
        <f>'General PNGUM'!Q44</f>
        <v>0</v>
      </c>
      <c r="AD44" s="1671" t="str">
        <f>'General PNGUM'!R44</f>
        <v>-</v>
      </c>
      <c r="AE44" s="2264">
        <f t="shared" si="17"/>
        <v>260</v>
      </c>
      <c r="AF44" s="1671">
        <f t="shared" si="18"/>
        <v>0</v>
      </c>
      <c r="AG44" s="2658"/>
      <c r="AH44" s="2659"/>
      <c r="AI44" s="2265">
        <f t="shared" si="19"/>
        <v>26</v>
      </c>
      <c r="AJ44" s="2266">
        <f t="shared" si="20"/>
        <v>0</v>
      </c>
      <c r="AK44" s="1903">
        <f t="shared" si="21"/>
        <v>260</v>
      </c>
    </row>
    <row r="45" spans="1:37" s="24" customFormat="1" ht="11.25">
      <c r="A45" s="2558" t="s">
        <v>53</v>
      </c>
      <c r="B45" s="2695"/>
      <c r="C45" s="2696"/>
      <c r="D45" s="2696">
        <v>25</v>
      </c>
      <c r="E45" s="2696"/>
      <c r="F45" s="2696">
        <v>27</v>
      </c>
      <c r="G45" s="2696">
        <v>21</v>
      </c>
      <c r="H45" s="2696">
        <v>28</v>
      </c>
      <c r="I45" s="2696">
        <v>28</v>
      </c>
      <c r="J45" s="2696">
        <v>30</v>
      </c>
      <c r="K45" s="2696">
        <v>20</v>
      </c>
      <c r="L45" s="2697"/>
      <c r="M45" s="2697"/>
      <c r="N45" s="2697"/>
      <c r="O45" s="2697"/>
      <c r="P45" s="2697"/>
      <c r="Q45" s="2687"/>
      <c r="R45" s="2697"/>
      <c r="S45" s="2582">
        <v>179</v>
      </c>
      <c r="T45" s="2645"/>
      <c r="U45" s="2698"/>
      <c r="V45" s="2699"/>
      <c r="W45" s="2653">
        <f t="shared" si="16"/>
        <v>179</v>
      </c>
      <c r="X45" s="2700"/>
      <c r="Y45" s="2701"/>
      <c r="Z45" s="2708">
        <v>20</v>
      </c>
      <c r="AA45" s="2706"/>
      <c r="AB45" s="1107">
        <f>'General PNGUM'!P45</f>
        <v>1</v>
      </c>
      <c r="AC45" s="2642">
        <f>'General PNGUM'!Q45</f>
        <v>0</v>
      </c>
      <c r="AD45" s="1671" t="str">
        <f>'General PNGUM'!R45</f>
        <v>-</v>
      </c>
      <c r="AE45" s="2264">
        <f t="shared" si="17"/>
        <v>179</v>
      </c>
      <c r="AF45" s="1671">
        <f t="shared" si="18"/>
        <v>0</v>
      </c>
      <c r="AG45" s="2658"/>
      <c r="AH45" s="2659"/>
      <c r="AI45" s="2265">
        <f t="shared" si="19"/>
        <v>20</v>
      </c>
      <c r="AJ45" s="2266">
        <f t="shared" si="20"/>
        <v>0</v>
      </c>
      <c r="AK45" s="1903">
        <f t="shared" si="21"/>
        <v>179</v>
      </c>
    </row>
    <row r="46" spans="1:37" s="24" customFormat="1" ht="11.25">
      <c r="A46" s="2558" t="s">
        <v>54</v>
      </c>
      <c r="B46" s="2695"/>
      <c r="C46" s="2710"/>
      <c r="D46" s="2710">
        <v>47</v>
      </c>
      <c r="E46" s="2710">
        <v>44</v>
      </c>
      <c r="F46" s="2710">
        <v>72</v>
      </c>
      <c r="G46" s="2710">
        <v>43</v>
      </c>
      <c r="H46" s="2710">
        <v>48</v>
      </c>
      <c r="I46" s="2710">
        <v>50</v>
      </c>
      <c r="J46" s="2710">
        <v>39</v>
      </c>
      <c r="K46" s="2710">
        <v>26</v>
      </c>
      <c r="L46" s="2711"/>
      <c r="M46" s="2711"/>
      <c r="N46" s="2697"/>
      <c r="O46" s="2697"/>
      <c r="P46" s="2697"/>
      <c r="Q46" s="2687"/>
      <c r="R46" s="2697"/>
      <c r="S46" s="2582">
        <v>319</v>
      </c>
      <c r="T46" s="2645">
        <v>50</v>
      </c>
      <c r="U46" s="2698"/>
      <c r="V46" s="2699"/>
      <c r="W46" s="2653">
        <f t="shared" si="16"/>
        <v>369</v>
      </c>
      <c r="X46" s="2700"/>
      <c r="Y46" s="2701"/>
      <c r="Z46" s="2708">
        <v>26</v>
      </c>
      <c r="AA46" s="2706"/>
      <c r="AB46" s="1107">
        <f>'General PNGUM'!P46</f>
        <v>1</v>
      </c>
      <c r="AC46" s="2642">
        <f>'General PNGUM'!Q46</f>
        <v>0</v>
      </c>
      <c r="AD46" s="1671" t="str">
        <f>'General PNGUM'!R46</f>
        <v>-</v>
      </c>
      <c r="AE46" s="2264">
        <f t="shared" si="17"/>
        <v>369</v>
      </c>
      <c r="AF46" s="1671">
        <f t="shared" si="18"/>
        <v>0</v>
      </c>
      <c r="AG46" s="2658"/>
      <c r="AH46" s="2659"/>
      <c r="AI46" s="2265">
        <f t="shared" si="19"/>
        <v>26</v>
      </c>
      <c r="AJ46" s="2266">
        <f t="shared" si="20"/>
        <v>0</v>
      </c>
      <c r="AK46" s="1903">
        <f t="shared" si="21"/>
        <v>369</v>
      </c>
    </row>
    <row r="47" spans="1:37" s="24" customFormat="1" ht="11.25">
      <c r="A47" s="2558" t="s">
        <v>55</v>
      </c>
      <c r="B47" s="2695"/>
      <c r="C47" s="2712"/>
      <c r="D47" s="2712"/>
      <c r="E47" s="2712"/>
      <c r="F47" s="2712"/>
      <c r="G47" s="2712"/>
      <c r="H47" s="2712"/>
      <c r="I47" s="2712"/>
      <c r="J47" s="2712">
        <v>42</v>
      </c>
      <c r="K47" s="2710">
        <v>40</v>
      </c>
      <c r="L47" s="2697">
        <v>306</v>
      </c>
      <c r="M47" s="2697">
        <v>331</v>
      </c>
      <c r="N47" s="2697">
        <v>225</v>
      </c>
      <c r="O47" s="2697">
        <v>217</v>
      </c>
      <c r="P47" s="2697"/>
      <c r="Q47" s="2687"/>
      <c r="R47" s="2697"/>
      <c r="S47" s="2582"/>
      <c r="T47" s="2645"/>
      <c r="U47" s="2698">
        <v>511</v>
      </c>
      <c r="V47" s="2699">
        <v>650</v>
      </c>
      <c r="W47" s="2653">
        <f t="shared" si="16"/>
        <v>1161</v>
      </c>
      <c r="X47" s="2700"/>
      <c r="Y47" s="2701"/>
      <c r="Z47" s="2708"/>
      <c r="AA47" s="2706">
        <v>217</v>
      </c>
      <c r="AB47" s="1107">
        <f>'General PNGUM'!P47</f>
        <v>0</v>
      </c>
      <c r="AC47" s="2642">
        <f>'General PNGUM'!Q47</f>
        <v>1</v>
      </c>
      <c r="AD47" s="1671" t="str">
        <f>'General PNGUM'!R47</f>
        <v>-</v>
      </c>
      <c r="AE47" s="2264">
        <f t="shared" si="17"/>
        <v>0</v>
      </c>
      <c r="AF47" s="1671">
        <f t="shared" si="18"/>
        <v>1161</v>
      </c>
      <c r="AG47" s="2658"/>
      <c r="AH47" s="2659"/>
      <c r="AI47" s="2265">
        <f t="shared" si="19"/>
        <v>0</v>
      </c>
      <c r="AJ47" s="2266">
        <f t="shared" si="20"/>
        <v>217</v>
      </c>
      <c r="AK47" s="1903">
        <f t="shared" si="21"/>
        <v>1161</v>
      </c>
    </row>
    <row r="48" spans="1:37" s="24" customFormat="1" ht="11.25">
      <c r="A48" s="2558" t="s">
        <v>56</v>
      </c>
      <c r="B48" s="2695"/>
      <c r="C48" s="2710"/>
      <c r="D48" s="2710"/>
      <c r="E48" s="2710"/>
      <c r="F48" s="2710">
        <v>8</v>
      </c>
      <c r="G48" s="2710">
        <v>10</v>
      </c>
      <c r="H48" s="2710">
        <v>12</v>
      </c>
      <c r="I48" s="2710">
        <v>12</v>
      </c>
      <c r="J48" s="2710">
        <v>5</v>
      </c>
      <c r="K48" s="2710">
        <v>7</v>
      </c>
      <c r="L48" s="2711"/>
      <c r="M48" s="2711"/>
      <c r="N48" s="2711"/>
      <c r="O48" s="2711"/>
      <c r="P48" s="2697"/>
      <c r="Q48" s="2687"/>
      <c r="R48" s="2697"/>
      <c r="S48" s="2707">
        <v>54</v>
      </c>
      <c r="T48" s="2645"/>
      <c r="U48" s="2698"/>
      <c r="V48" s="2699"/>
      <c r="W48" s="2653">
        <f t="shared" si="16"/>
        <v>54</v>
      </c>
      <c r="X48" s="2700"/>
      <c r="Y48" s="2701"/>
      <c r="Z48" s="2708">
        <v>7</v>
      </c>
      <c r="AA48" s="2706"/>
      <c r="AB48" s="1107">
        <f>'General PNGUM'!P48</f>
        <v>1</v>
      </c>
      <c r="AC48" s="2642">
        <f>'General PNGUM'!Q48</f>
        <v>0</v>
      </c>
      <c r="AD48" s="1671" t="str">
        <f>'General PNGUM'!R48</f>
        <v>-</v>
      </c>
      <c r="AE48" s="2264">
        <f t="shared" si="17"/>
        <v>54</v>
      </c>
      <c r="AF48" s="1671">
        <f t="shared" si="18"/>
        <v>0</v>
      </c>
      <c r="AG48" s="2658"/>
      <c r="AH48" s="2659"/>
      <c r="AI48" s="2265">
        <f t="shared" si="19"/>
        <v>7</v>
      </c>
      <c r="AJ48" s="2266">
        <f t="shared" si="20"/>
        <v>0</v>
      </c>
      <c r="AK48" s="1903">
        <f t="shared" si="21"/>
        <v>54</v>
      </c>
    </row>
    <row r="49" spans="1:38" s="24" customFormat="1" ht="11.25">
      <c r="A49" s="2558" t="s">
        <v>57</v>
      </c>
      <c r="B49" s="2713"/>
      <c r="C49" s="2696"/>
      <c r="D49" s="2696"/>
      <c r="E49" s="2696"/>
      <c r="F49" s="2696"/>
      <c r="G49" s="2696"/>
      <c r="H49" s="2696"/>
      <c r="I49" s="2696"/>
      <c r="J49" s="2696"/>
      <c r="K49" s="2696"/>
      <c r="L49" s="2697">
        <v>206</v>
      </c>
      <c r="M49" s="2697">
        <v>177</v>
      </c>
      <c r="N49" s="2697">
        <v>149</v>
      </c>
      <c r="O49" s="2697">
        <v>92</v>
      </c>
      <c r="P49" s="2697"/>
      <c r="Q49" s="2687"/>
      <c r="R49" s="2697"/>
      <c r="S49" s="2582"/>
      <c r="T49" s="2645"/>
      <c r="U49" s="2714">
        <v>461</v>
      </c>
      <c r="V49" s="2699">
        <v>163</v>
      </c>
      <c r="W49" s="2653">
        <f t="shared" si="16"/>
        <v>624</v>
      </c>
      <c r="X49" s="2700"/>
      <c r="Y49" s="2701"/>
      <c r="Z49" s="2708"/>
      <c r="AA49" s="2706">
        <v>92</v>
      </c>
      <c r="AB49" s="1107">
        <f>'General PNGUM'!P49</f>
        <v>0</v>
      </c>
      <c r="AC49" s="2642">
        <f>'General PNGUM'!Q49</f>
        <v>1</v>
      </c>
      <c r="AD49" s="1671" t="str">
        <f>'General PNGUM'!R49</f>
        <v>-</v>
      </c>
      <c r="AE49" s="2264">
        <f t="shared" si="17"/>
        <v>0</v>
      </c>
      <c r="AF49" s="2715">
        <f t="shared" si="18"/>
        <v>624</v>
      </c>
      <c r="AG49" s="2658"/>
      <c r="AH49" s="2659"/>
      <c r="AI49" s="2716">
        <f t="shared" si="19"/>
        <v>0</v>
      </c>
      <c r="AJ49" s="2313">
        <f t="shared" si="20"/>
        <v>92</v>
      </c>
      <c r="AK49" s="1903">
        <f t="shared" si="21"/>
        <v>624</v>
      </c>
    </row>
    <row r="50" spans="1:38" s="24" customFormat="1" ht="11.25">
      <c r="A50" s="2717" t="s">
        <v>58</v>
      </c>
      <c r="B50" s="1645"/>
      <c r="C50" s="2696"/>
      <c r="D50" s="2696"/>
      <c r="E50" s="2696"/>
      <c r="F50" s="2696"/>
      <c r="G50" s="2696"/>
      <c r="H50" s="2696"/>
      <c r="I50" s="2696"/>
      <c r="J50" s="2696"/>
      <c r="K50" s="2696"/>
      <c r="L50" s="612"/>
      <c r="M50" s="612"/>
      <c r="N50" s="612"/>
      <c r="O50" s="612"/>
      <c r="P50" s="612"/>
      <c r="Q50" s="2687"/>
      <c r="R50" s="612"/>
      <c r="S50" s="2707"/>
      <c r="T50" s="2645"/>
      <c r="U50" s="2698"/>
      <c r="V50" s="2699"/>
      <c r="W50" s="2653">
        <f t="shared" si="16"/>
        <v>0</v>
      </c>
      <c r="X50" s="2700"/>
      <c r="Y50" s="2701"/>
      <c r="Z50" s="2708"/>
      <c r="AA50" s="2706"/>
      <c r="AB50" s="1107">
        <f>'General PNGUM'!P50</f>
        <v>0</v>
      </c>
      <c r="AC50" s="2642">
        <f>'General PNGUM'!Q50</f>
        <v>0</v>
      </c>
      <c r="AD50" s="1671"/>
      <c r="AE50" s="2264"/>
      <c r="AF50" s="2715"/>
      <c r="AG50" s="2658"/>
      <c r="AH50" s="2659"/>
      <c r="AI50" s="2716"/>
      <c r="AJ50" s="2313"/>
      <c r="AK50" s="1903">
        <f t="shared" si="21"/>
        <v>0</v>
      </c>
    </row>
    <row r="51" spans="1:38" s="24" customFormat="1" ht="12" thickBot="1">
      <c r="A51" s="2558" t="s">
        <v>59</v>
      </c>
      <c r="B51" s="1645"/>
      <c r="C51" s="1646">
        <v>57</v>
      </c>
      <c r="D51" s="1646">
        <v>43</v>
      </c>
      <c r="E51" s="1646">
        <v>56</v>
      </c>
      <c r="F51" s="1646">
        <v>91</v>
      </c>
      <c r="G51" s="1646">
        <v>67</v>
      </c>
      <c r="H51" s="1646">
        <v>74</v>
      </c>
      <c r="I51" s="1646">
        <v>47</v>
      </c>
      <c r="J51" s="1646">
        <v>45</v>
      </c>
      <c r="K51" s="1646">
        <v>45</v>
      </c>
      <c r="L51" s="612"/>
      <c r="M51" s="612"/>
      <c r="N51" s="612"/>
      <c r="O51" s="612"/>
      <c r="P51" s="612"/>
      <c r="Q51" s="2687"/>
      <c r="R51" s="612"/>
      <c r="S51" s="2582">
        <v>469</v>
      </c>
      <c r="T51" s="2645">
        <v>56</v>
      </c>
      <c r="U51" s="2698"/>
      <c r="V51" s="2699"/>
      <c r="W51" s="2653">
        <f t="shared" si="16"/>
        <v>525</v>
      </c>
      <c r="X51" s="2700"/>
      <c r="Y51" s="2701"/>
      <c r="Z51" s="2708">
        <v>45</v>
      </c>
      <c r="AA51" s="2706"/>
      <c r="AB51" s="1107">
        <f>'General PNGUM'!P51</f>
        <v>1</v>
      </c>
      <c r="AC51" s="2642">
        <f>'General PNGUM'!Q51</f>
        <v>0</v>
      </c>
      <c r="AD51" s="1671" t="str">
        <f>'General PNGUM'!R51</f>
        <v>-</v>
      </c>
      <c r="AE51" s="2264">
        <f t="shared" si="17"/>
        <v>525</v>
      </c>
      <c r="AF51" s="2715">
        <f t="shared" si="18"/>
        <v>0</v>
      </c>
      <c r="AG51" s="2658"/>
      <c r="AH51" s="2659"/>
      <c r="AI51" s="2716">
        <f t="shared" ref="AI51" si="24">Z51</f>
        <v>45</v>
      </c>
      <c r="AJ51" s="2313">
        <f t="shared" ref="AJ51" si="25">AA51</f>
        <v>0</v>
      </c>
      <c r="AK51" s="1903">
        <f t="shared" si="21"/>
        <v>525</v>
      </c>
    </row>
    <row r="52" spans="1:38" s="410" customFormat="1" ht="12" thickBot="1">
      <c r="A52" s="1913" t="s">
        <v>41</v>
      </c>
      <c r="B52" s="1674">
        <f>SUM(B35:B49)</f>
        <v>0</v>
      </c>
      <c r="C52" s="1674">
        <f>SUM(C35:C51)</f>
        <v>389</v>
      </c>
      <c r="D52" s="1674">
        <f t="shared" ref="D52:O52" si="26">SUM(D35:D51)</f>
        <v>496</v>
      </c>
      <c r="E52" s="1674">
        <f t="shared" si="26"/>
        <v>439</v>
      </c>
      <c r="F52" s="1674">
        <f t="shared" si="26"/>
        <v>582</v>
      </c>
      <c r="G52" s="1674">
        <f t="shared" si="26"/>
        <v>520</v>
      </c>
      <c r="H52" s="1674">
        <f t="shared" si="26"/>
        <v>536</v>
      </c>
      <c r="I52" s="1674">
        <f t="shared" si="26"/>
        <v>534</v>
      </c>
      <c r="J52" s="1674">
        <f t="shared" si="26"/>
        <v>523</v>
      </c>
      <c r="K52" s="1674">
        <f t="shared" si="26"/>
        <v>497</v>
      </c>
      <c r="L52" s="1674">
        <f t="shared" si="26"/>
        <v>512</v>
      </c>
      <c r="M52" s="1674">
        <f t="shared" si="26"/>
        <v>508</v>
      </c>
      <c r="N52" s="1674">
        <f t="shared" si="26"/>
        <v>374</v>
      </c>
      <c r="O52" s="1674">
        <f t="shared" si="26"/>
        <v>309</v>
      </c>
      <c r="P52" s="1674">
        <f t="shared" ref="P52" si="27">SUM(P35:P51)</f>
        <v>0</v>
      </c>
      <c r="Q52" s="1674"/>
      <c r="R52" s="1674"/>
      <c r="S52" s="1914">
        <f>SUM(S35:S51)</f>
        <v>3601</v>
      </c>
      <c r="T52" s="1914">
        <f t="shared" ref="T52:V52" si="28">SUM(T35:T51)</f>
        <v>833</v>
      </c>
      <c r="U52" s="1914">
        <f t="shared" si="28"/>
        <v>972</v>
      </c>
      <c r="V52" s="1914">
        <f t="shared" si="28"/>
        <v>813</v>
      </c>
      <c r="W52" s="1674">
        <f>SUM(W35:W51)</f>
        <v>6219</v>
      </c>
      <c r="X52" s="1914">
        <f>SUM(X35:X51)</f>
        <v>0</v>
      </c>
      <c r="Y52" s="1914">
        <f t="shared" ref="Y52:AA52" si="29">SUM(Y35:Y51)</f>
        <v>0</v>
      </c>
      <c r="Z52" s="1914">
        <f>SUM(Z35:Z51)</f>
        <v>457</v>
      </c>
      <c r="AA52" s="1914">
        <f t="shared" si="29"/>
        <v>309</v>
      </c>
      <c r="AB52" s="1915">
        <f>SUM(AB35:AB51)</f>
        <v>14</v>
      </c>
      <c r="AC52" s="1915">
        <f t="shared" ref="AC52:AK52" si="30">SUM(AC35:AC51)</f>
        <v>2</v>
      </c>
      <c r="AD52" s="1915">
        <f t="shared" si="30"/>
        <v>0</v>
      </c>
      <c r="AE52" s="1915">
        <f t="shared" si="30"/>
        <v>4434</v>
      </c>
      <c r="AF52" s="1915">
        <f t="shared" si="30"/>
        <v>1785</v>
      </c>
      <c r="AG52" s="1915">
        <f t="shared" si="30"/>
        <v>0</v>
      </c>
      <c r="AH52" s="1915">
        <f t="shared" si="30"/>
        <v>0</v>
      </c>
      <c r="AI52" s="1915">
        <f t="shared" si="30"/>
        <v>457</v>
      </c>
      <c r="AJ52" s="1915">
        <f t="shared" si="30"/>
        <v>309</v>
      </c>
      <c r="AK52" s="1915">
        <f t="shared" si="30"/>
        <v>6219</v>
      </c>
      <c r="AL52" s="1691">
        <f>AK52-S53</f>
        <v>0</v>
      </c>
    </row>
    <row r="53" spans="1:38" s="588" customFormat="1" ht="12" thickBot="1">
      <c r="A53" s="587"/>
      <c r="B53" s="613"/>
      <c r="C53" s="614"/>
      <c r="D53" s="614"/>
      <c r="E53" s="614"/>
      <c r="F53" s="614"/>
      <c r="G53" s="614"/>
      <c r="H53" s="614"/>
      <c r="I53" s="614"/>
      <c r="J53" s="614"/>
      <c r="K53" s="614">
        <f>SUM(C52:K52)</f>
        <v>4516</v>
      </c>
      <c r="L53" s="615"/>
      <c r="M53" s="614"/>
      <c r="N53" s="614"/>
      <c r="O53" s="614"/>
      <c r="P53" s="614"/>
      <c r="Q53" s="614"/>
      <c r="R53" s="614"/>
      <c r="S53" s="1565">
        <f>S52+T52+U52+V52</f>
        <v>6219</v>
      </c>
      <c r="T53" s="1565"/>
      <c r="U53" s="1565"/>
      <c r="V53" s="1565"/>
      <c r="W53" s="616"/>
      <c r="X53" s="1572"/>
      <c r="Y53" s="1549"/>
      <c r="Z53" s="1549"/>
      <c r="AA53" s="1550"/>
      <c r="AB53" s="984"/>
      <c r="AC53" s="984"/>
      <c r="AD53" s="984"/>
      <c r="AE53" s="984"/>
      <c r="AF53" s="984"/>
      <c r="AG53" s="984"/>
      <c r="AH53" s="984"/>
      <c r="AI53" s="984"/>
      <c r="AJ53" s="984"/>
      <c r="AK53" s="1916"/>
    </row>
    <row r="54" spans="1:38" s="24" customFormat="1" ht="15.75" customHeight="1" thickBot="1">
      <c r="A54" s="1750" t="s">
        <v>240</v>
      </c>
      <c r="B54" s="1751"/>
      <c r="C54" s="1751"/>
      <c r="D54" s="1751"/>
      <c r="E54" s="1751"/>
      <c r="F54" s="1751"/>
      <c r="G54" s="1751"/>
      <c r="H54" s="1751"/>
      <c r="I54" s="1751"/>
      <c r="J54" s="1751"/>
      <c r="K54" s="1751"/>
      <c r="L54" s="1751"/>
      <c r="M54" s="1751"/>
      <c r="N54" s="1751"/>
      <c r="O54" s="1751"/>
      <c r="P54" s="1751"/>
      <c r="Q54" s="1751"/>
      <c r="R54" s="1752"/>
      <c r="S54" s="1907"/>
      <c r="T54" s="1907"/>
      <c r="U54" s="1907"/>
      <c r="V54" s="1907"/>
      <c r="W54" s="1908"/>
      <c r="X54" s="1907"/>
      <c r="Y54" s="1907"/>
      <c r="Z54" s="1907"/>
      <c r="AA54" s="1909"/>
      <c r="AB54" s="1910"/>
      <c r="AC54" s="1911"/>
      <c r="AD54" s="1911"/>
      <c r="AE54" s="1911"/>
      <c r="AF54" s="1911"/>
      <c r="AG54" s="1911"/>
      <c r="AH54" s="1911"/>
      <c r="AI54" s="1911"/>
      <c r="AJ54" s="1911"/>
      <c r="AK54" s="1912"/>
    </row>
    <row r="55" spans="1:38" s="40" customFormat="1" ht="15.6" customHeight="1">
      <c r="A55" s="2637" t="str">
        <f>'General PNGUM'!A55</f>
        <v>Awarosa Adventist Community</v>
      </c>
      <c r="B55" s="2685"/>
      <c r="C55" s="2639"/>
      <c r="D55" s="2718"/>
      <c r="E55" s="2718"/>
      <c r="F55" s="2718">
        <v>31</v>
      </c>
      <c r="G55" s="2718">
        <v>24</v>
      </c>
      <c r="H55" s="2718">
        <v>13</v>
      </c>
      <c r="I55" s="2718">
        <v>12</v>
      </c>
      <c r="J55" s="2718"/>
      <c r="K55" s="2718"/>
      <c r="L55" s="2718"/>
      <c r="M55" s="2718"/>
      <c r="N55" s="2718"/>
      <c r="O55" s="2718"/>
      <c r="P55" s="2640"/>
      <c r="Q55" s="1539"/>
      <c r="R55" s="1539"/>
      <c r="S55" s="2719">
        <v>78</v>
      </c>
      <c r="T55" s="2720">
        <v>2</v>
      </c>
      <c r="U55" s="2721"/>
      <c r="V55" s="2722"/>
      <c r="W55" s="2653">
        <f t="shared" ref="W55:W70" si="31">SUM(S55:V55)</f>
        <v>80</v>
      </c>
      <c r="X55" s="2700"/>
      <c r="Y55" s="2701"/>
      <c r="Z55" s="2708"/>
      <c r="AA55" s="2706"/>
      <c r="AB55" s="1107">
        <f>'General PNGUM'!P55</f>
        <v>1</v>
      </c>
      <c r="AC55" s="2642">
        <f>'General PNGUM'!Q55</f>
        <v>0</v>
      </c>
      <c r="AD55" s="1671" t="str">
        <f>'General PNGUM'!R55</f>
        <v>-</v>
      </c>
      <c r="AE55" s="2264">
        <f t="shared" ref="AE55:AE70" si="32">S55+T55</f>
        <v>80</v>
      </c>
      <c r="AF55" s="1671">
        <f t="shared" ref="AF55:AF70" si="33">U55+V55</f>
        <v>0</v>
      </c>
      <c r="AG55" s="2642"/>
      <c r="AH55" s="640"/>
      <c r="AI55" s="2265">
        <f>Z55</f>
        <v>0</v>
      </c>
      <c r="AJ55" s="2266">
        <f>AA55</f>
        <v>0</v>
      </c>
      <c r="AK55" s="1903">
        <f t="shared" ref="AK55:AK70" si="34">SUM(B55:R55)</f>
        <v>80</v>
      </c>
    </row>
    <row r="56" spans="1:38" s="40" customFormat="1" ht="15.6" customHeight="1">
      <c r="A56" s="2637" t="str">
        <f>'General PNGUM'!A56</f>
        <v>Bena Adventist Primary</v>
      </c>
      <c r="B56" s="2695"/>
      <c r="C56" s="2644"/>
      <c r="D56" s="2718"/>
      <c r="E56" s="2718"/>
      <c r="F56" s="2718">
        <v>31</v>
      </c>
      <c r="G56" s="2718">
        <v>25</v>
      </c>
      <c r="H56" s="2718">
        <v>22</v>
      </c>
      <c r="I56" s="2718">
        <v>31</v>
      </c>
      <c r="J56" s="2718">
        <v>49</v>
      </c>
      <c r="K56" s="2718">
        <v>72</v>
      </c>
      <c r="L56" s="2718"/>
      <c r="M56" s="2718"/>
      <c r="N56" s="2718"/>
      <c r="O56" s="2718"/>
      <c r="P56" s="2644"/>
      <c r="Q56" s="2645"/>
      <c r="R56" s="2645"/>
      <c r="S56" s="2641">
        <v>211</v>
      </c>
      <c r="T56" s="2650">
        <v>19</v>
      </c>
      <c r="U56" s="2236"/>
      <c r="V56" s="2652"/>
      <c r="W56" s="2653">
        <f t="shared" si="31"/>
        <v>230</v>
      </c>
      <c r="X56" s="2700"/>
      <c r="Y56" s="2701"/>
      <c r="Z56" s="2702">
        <v>72</v>
      </c>
      <c r="AA56" s="2703"/>
      <c r="AB56" s="1107">
        <f>'General PNGUM'!P56</f>
        <v>1</v>
      </c>
      <c r="AC56" s="2642">
        <f>'General PNGUM'!Q56</f>
        <v>0</v>
      </c>
      <c r="AD56" s="1671" t="str">
        <f>'General PNGUM'!R56</f>
        <v>-</v>
      </c>
      <c r="AE56" s="2264">
        <f t="shared" si="32"/>
        <v>230</v>
      </c>
      <c r="AF56" s="1671">
        <f t="shared" si="33"/>
        <v>0</v>
      </c>
      <c r="AG56" s="2658"/>
      <c r="AH56" s="2659"/>
      <c r="AI56" s="2265">
        <f t="shared" ref="AI56:AI70" si="35">Z56</f>
        <v>72</v>
      </c>
      <c r="AJ56" s="2266">
        <f t="shared" ref="AJ56:AJ70" si="36">AA56</f>
        <v>0</v>
      </c>
      <c r="AK56" s="1903">
        <f t="shared" si="34"/>
        <v>230</v>
      </c>
    </row>
    <row r="57" spans="1:38" s="40" customFormat="1" ht="15.6" customHeight="1">
      <c r="A57" s="2637" t="str">
        <f>'General PNGUM'!A57</f>
        <v xml:space="preserve">Homu Adventist Primary </v>
      </c>
      <c r="B57" s="2695"/>
      <c r="C57" s="2644"/>
      <c r="D57" s="2644">
        <v>37</v>
      </c>
      <c r="E57" s="2644">
        <v>26</v>
      </c>
      <c r="F57" s="2644">
        <v>30</v>
      </c>
      <c r="G57" s="2644">
        <v>26</v>
      </c>
      <c r="H57" s="2644">
        <v>33</v>
      </c>
      <c r="I57" s="2644">
        <v>25</v>
      </c>
      <c r="J57" s="2644">
        <v>39</v>
      </c>
      <c r="K57" s="2644">
        <v>36</v>
      </c>
      <c r="L57" s="2644"/>
      <c r="M57" s="2644"/>
      <c r="N57" s="2644"/>
      <c r="O57" s="2644"/>
      <c r="P57" s="2644"/>
      <c r="Q57" s="2645"/>
      <c r="R57" s="2645"/>
      <c r="S57" s="2641">
        <v>248</v>
      </c>
      <c r="T57" s="2650">
        <v>4</v>
      </c>
      <c r="U57" s="2651"/>
      <c r="V57" s="2652"/>
      <c r="W57" s="2653">
        <f t="shared" si="31"/>
        <v>252</v>
      </c>
      <c r="X57" s="2700"/>
      <c r="Y57" s="2701"/>
      <c r="Z57" s="2708">
        <v>36</v>
      </c>
      <c r="AA57" s="2706"/>
      <c r="AB57" s="1107">
        <f>'General PNGUM'!P57</f>
        <v>1</v>
      </c>
      <c r="AC57" s="2642">
        <f>'General PNGUM'!Q57</f>
        <v>0</v>
      </c>
      <c r="AD57" s="1671" t="str">
        <f>'General PNGUM'!R57</f>
        <v>-</v>
      </c>
      <c r="AE57" s="2264">
        <f t="shared" si="32"/>
        <v>252</v>
      </c>
      <c r="AF57" s="1671">
        <f t="shared" si="33"/>
        <v>0</v>
      </c>
      <c r="AG57" s="2658"/>
      <c r="AH57" s="2659"/>
      <c r="AI57" s="2265">
        <f t="shared" si="35"/>
        <v>36</v>
      </c>
      <c r="AJ57" s="2266">
        <f t="shared" si="36"/>
        <v>0</v>
      </c>
      <c r="AK57" s="1903">
        <f t="shared" si="34"/>
        <v>252</v>
      </c>
    </row>
    <row r="58" spans="1:38" s="40" customFormat="1" ht="15.6" customHeight="1">
      <c r="A58" s="2637" t="str">
        <f>'General PNGUM'!A58</f>
        <v>Iwaki Adventist Primary</v>
      </c>
      <c r="B58" s="2695"/>
      <c r="C58" s="2644"/>
      <c r="D58" s="2644"/>
      <c r="E58" s="2644">
        <v>55</v>
      </c>
      <c r="F58" s="2644">
        <v>62</v>
      </c>
      <c r="G58" s="2644">
        <v>55</v>
      </c>
      <c r="H58" s="2644">
        <v>38</v>
      </c>
      <c r="I58" s="2644">
        <v>59</v>
      </c>
      <c r="J58" s="2644">
        <v>33</v>
      </c>
      <c r="K58" s="2644">
        <v>40</v>
      </c>
      <c r="L58" s="2644"/>
      <c r="M58" s="2644"/>
      <c r="N58" s="2644"/>
      <c r="O58" s="2644"/>
      <c r="P58" s="2644"/>
      <c r="Q58" s="2645"/>
      <c r="R58" s="2645"/>
      <c r="S58" s="2641">
        <v>332</v>
      </c>
      <c r="T58" s="2650">
        <v>10</v>
      </c>
      <c r="U58" s="2723"/>
      <c r="V58" s="2652"/>
      <c r="W58" s="2653">
        <f t="shared" si="31"/>
        <v>342</v>
      </c>
      <c r="X58" s="2700"/>
      <c r="Y58" s="2701"/>
      <c r="Z58" s="2708">
        <v>40</v>
      </c>
      <c r="AA58" s="2706"/>
      <c r="AB58" s="1107">
        <f>'General PNGUM'!P58</f>
        <v>1</v>
      </c>
      <c r="AC58" s="2642">
        <f>'General PNGUM'!Q58</f>
        <v>0</v>
      </c>
      <c r="AD58" s="1671" t="str">
        <f>'General PNGUM'!R58</f>
        <v>-</v>
      </c>
      <c r="AE58" s="2264">
        <f t="shared" si="32"/>
        <v>342</v>
      </c>
      <c r="AF58" s="1671">
        <f t="shared" si="33"/>
        <v>0</v>
      </c>
      <c r="AG58" s="2658"/>
      <c r="AH58" s="2659"/>
      <c r="AI58" s="2265">
        <f t="shared" si="35"/>
        <v>40</v>
      </c>
      <c r="AJ58" s="2266">
        <f t="shared" si="36"/>
        <v>0</v>
      </c>
      <c r="AK58" s="1903">
        <f t="shared" si="34"/>
        <v>342</v>
      </c>
    </row>
    <row r="59" spans="1:38" s="40" customFormat="1" ht="15.6" customHeight="1">
      <c r="A59" s="2637" t="str">
        <f>'General PNGUM'!A59</f>
        <v>Kabiufa Adventist Secondary</v>
      </c>
      <c r="B59" s="2695"/>
      <c r="C59" s="2644"/>
      <c r="D59" s="2644"/>
      <c r="E59" s="2644"/>
      <c r="F59" s="2644"/>
      <c r="G59" s="2644"/>
      <c r="H59" s="2644"/>
      <c r="I59" s="2644"/>
      <c r="J59" s="2644"/>
      <c r="K59" s="2649"/>
      <c r="L59" s="2649">
        <v>423</v>
      </c>
      <c r="M59" s="2649">
        <v>275</v>
      </c>
      <c r="N59" s="2649">
        <v>355</v>
      </c>
      <c r="O59" s="2649">
        <v>259</v>
      </c>
      <c r="P59" s="2644"/>
      <c r="Q59" s="2645"/>
      <c r="R59" s="2645"/>
      <c r="S59" s="2641"/>
      <c r="T59" s="2650"/>
      <c r="U59" s="2651">
        <v>1089</v>
      </c>
      <c r="V59" s="2652">
        <v>223</v>
      </c>
      <c r="W59" s="2653">
        <f t="shared" si="31"/>
        <v>1312</v>
      </c>
      <c r="X59" s="2691"/>
      <c r="Y59" s="2692"/>
      <c r="Z59" s="2693"/>
      <c r="AA59" s="2694">
        <v>259</v>
      </c>
      <c r="AB59" s="1107">
        <f>'General PNGUM'!P59</f>
        <v>0</v>
      </c>
      <c r="AC59" s="2642">
        <f>'General PNGUM'!Q59</f>
        <v>1</v>
      </c>
      <c r="AD59" s="1671" t="str">
        <f>'General PNGUM'!R59</f>
        <v>-</v>
      </c>
      <c r="AE59" s="2264">
        <f t="shared" si="32"/>
        <v>0</v>
      </c>
      <c r="AF59" s="1671">
        <f t="shared" si="33"/>
        <v>1312</v>
      </c>
      <c r="AG59" s="2658"/>
      <c r="AH59" s="2659"/>
      <c r="AI59" s="2265">
        <f t="shared" si="35"/>
        <v>0</v>
      </c>
      <c r="AJ59" s="2266">
        <f t="shared" si="36"/>
        <v>259</v>
      </c>
      <c r="AK59" s="1903">
        <f t="shared" si="34"/>
        <v>1312</v>
      </c>
    </row>
    <row r="60" spans="1:38" s="40" customFormat="1" ht="15.6" customHeight="1">
      <c r="A60" s="2637" t="str">
        <f>'General PNGUM'!A60</f>
        <v>Kaeti Adventis Community</v>
      </c>
      <c r="B60" s="2695"/>
      <c r="C60" s="2644"/>
      <c r="D60" s="2644">
        <v>48</v>
      </c>
      <c r="E60" s="2644">
        <v>51</v>
      </c>
      <c r="F60" s="2644">
        <v>46</v>
      </c>
      <c r="G60" s="2644">
        <v>27</v>
      </c>
      <c r="H60" s="2644"/>
      <c r="I60" s="2644"/>
      <c r="J60" s="2644"/>
      <c r="K60" s="2644"/>
      <c r="L60" s="2644"/>
      <c r="M60" s="2644"/>
      <c r="N60" s="2644"/>
      <c r="O60" s="2644"/>
      <c r="P60" s="2644"/>
      <c r="Q60" s="2645"/>
      <c r="R60" s="2645"/>
      <c r="S60" s="2641">
        <v>159</v>
      </c>
      <c r="T60" s="2650">
        <v>13</v>
      </c>
      <c r="U60" s="2651"/>
      <c r="V60" s="2652"/>
      <c r="W60" s="2653">
        <f t="shared" si="31"/>
        <v>172</v>
      </c>
      <c r="X60" s="2700"/>
      <c r="Y60" s="2701"/>
      <c r="Z60" s="2708">
        <v>0</v>
      </c>
      <c r="AA60" s="2706"/>
      <c r="AB60" s="1107">
        <f>'General PNGUM'!P60</f>
        <v>1</v>
      </c>
      <c r="AC60" s="2642">
        <f>'General PNGUM'!Q60</f>
        <v>0</v>
      </c>
      <c r="AD60" s="1671" t="str">
        <f>'General PNGUM'!R60</f>
        <v>-</v>
      </c>
      <c r="AE60" s="2264">
        <f t="shared" si="32"/>
        <v>172</v>
      </c>
      <c r="AF60" s="1671">
        <f t="shared" si="33"/>
        <v>0</v>
      </c>
      <c r="AG60" s="2658"/>
      <c r="AH60" s="2659"/>
      <c r="AI60" s="2265">
        <f t="shared" si="35"/>
        <v>0</v>
      </c>
      <c r="AJ60" s="2266">
        <f t="shared" si="36"/>
        <v>0</v>
      </c>
      <c r="AK60" s="1903">
        <f t="shared" si="34"/>
        <v>172</v>
      </c>
    </row>
    <row r="61" spans="1:38" s="40" customFormat="1" ht="15.6" customHeight="1">
      <c r="A61" s="2637" t="str">
        <f>'General PNGUM'!A61</f>
        <v>Kama Adventist High</v>
      </c>
      <c r="B61" s="2695"/>
      <c r="C61" s="2644"/>
      <c r="D61" s="2644"/>
      <c r="E61" s="2644"/>
      <c r="F61" s="2644"/>
      <c r="G61" s="2644"/>
      <c r="H61" s="2644"/>
      <c r="I61" s="2644"/>
      <c r="J61" s="2644"/>
      <c r="K61" s="2649"/>
      <c r="L61" s="2649">
        <v>167</v>
      </c>
      <c r="M61" s="2649"/>
      <c r="N61" s="2649"/>
      <c r="O61" s="2649"/>
      <c r="P61" s="2644"/>
      <c r="Q61" s="2645"/>
      <c r="R61" s="2645"/>
      <c r="S61" s="2641"/>
      <c r="T61" s="2650"/>
      <c r="U61" s="2651">
        <v>142</v>
      </c>
      <c r="V61" s="2652">
        <v>25</v>
      </c>
      <c r="W61" s="2653">
        <f t="shared" si="31"/>
        <v>167</v>
      </c>
      <c r="X61" s="2691"/>
      <c r="Y61" s="2692"/>
      <c r="Z61" s="2693"/>
      <c r="AA61" s="2694"/>
      <c r="AB61" s="1107">
        <f>'General PNGUM'!P61</f>
        <v>0</v>
      </c>
      <c r="AC61" s="2642">
        <f>'General PNGUM'!Q61</f>
        <v>1</v>
      </c>
      <c r="AD61" s="1671" t="str">
        <f>'General PNGUM'!R61</f>
        <v>-</v>
      </c>
      <c r="AE61" s="2264">
        <f t="shared" si="32"/>
        <v>0</v>
      </c>
      <c r="AF61" s="1671">
        <f t="shared" si="33"/>
        <v>167</v>
      </c>
      <c r="AG61" s="2658"/>
      <c r="AH61" s="2659"/>
      <c r="AI61" s="2265">
        <f t="shared" si="35"/>
        <v>0</v>
      </c>
      <c r="AJ61" s="2266">
        <f t="shared" si="36"/>
        <v>0</v>
      </c>
      <c r="AK61" s="1903">
        <f t="shared" si="34"/>
        <v>167</v>
      </c>
    </row>
    <row r="62" spans="1:38" s="40" customFormat="1" ht="15.6" customHeight="1">
      <c r="A62" s="2637" t="str">
        <f>'General PNGUM'!A62</f>
        <v>Kama Adventist Primary</v>
      </c>
      <c r="B62" s="2695"/>
      <c r="C62" s="2644"/>
      <c r="D62" s="2644"/>
      <c r="E62" s="2644"/>
      <c r="F62" s="2644">
        <v>153</v>
      </c>
      <c r="G62" s="2644">
        <v>150</v>
      </c>
      <c r="H62" s="2644">
        <v>128</v>
      </c>
      <c r="I62" s="2644">
        <v>140</v>
      </c>
      <c r="J62" s="2644">
        <v>132</v>
      </c>
      <c r="K62" s="2649">
        <v>145</v>
      </c>
      <c r="L62" s="2649"/>
      <c r="M62" s="2649"/>
      <c r="N62" s="2649"/>
      <c r="O62" s="2649"/>
      <c r="P62" s="2644"/>
      <c r="Q62" s="2645"/>
      <c r="R62" s="2645"/>
      <c r="S62" s="2641">
        <v>753</v>
      </c>
      <c r="T62" s="2650">
        <v>95</v>
      </c>
      <c r="U62" s="2651"/>
      <c r="V62" s="2652"/>
      <c r="W62" s="2653">
        <f t="shared" si="31"/>
        <v>848</v>
      </c>
      <c r="X62" s="2691"/>
      <c r="Y62" s="2692"/>
      <c r="Z62" s="2693">
        <v>145</v>
      </c>
      <c r="AA62" s="2694"/>
      <c r="AB62" s="1107">
        <f>'General PNGUM'!P62</f>
        <v>1</v>
      </c>
      <c r="AC62" s="2642">
        <f>'General PNGUM'!Q62</f>
        <v>0</v>
      </c>
      <c r="AD62" s="1671" t="str">
        <f>'General PNGUM'!R62</f>
        <v>-</v>
      </c>
      <c r="AE62" s="2264">
        <f t="shared" si="32"/>
        <v>848</v>
      </c>
      <c r="AF62" s="1671">
        <f t="shared" si="33"/>
        <v>0</v>
      </c>
      <c r="AG62" s="2658"/>
      <c r="AH62" s="2659"/>
      <c r="AI62" s="2265">
        <f t="shared" si="35"/>
        <v>145</v>
      </c>
      <c r="AJ62" s="2266">
        <f t="shared" si="36"/>
        <v>0</v>
      </c>
      <c r="AK62" s="1903">
        <f t="shared" si="34"/>
        <v>848</v>
      </c>
    </row>
    <row r="63" spans="1:38" s="40" customFormat="1" ht="15.6" customHeight="1">
      <c r="A63" s="2637" t="str">
        <f>'General PNGUM'!A63</f>
        <v>Kami Adventist Primary</v>
      </c>
      <c r="B63" s="2695"/>
      <c r="C63" s="2644"/>
      <c r="D63" s="2644"/>
      <c r="E63" s="2644"/>
      <c r="F63" s="2644">
        <v>48</v>
      </c>
      <c r="G63" s="2644">
        <v>56</v>
      </c>
      <c r="H63" s="2644">
        <v>64</v>
      </c>
      <c r="I63" s="2644">
        <v>66</v>
      </c>
      <c r="J63" s="2644">
        <v>65</v>
      </c>
      <c r="K63" s="2644">
        <v>69</v>
      </c>
      <c r="L63" s="2644"/>
      <c r="M63" s="2644"/>
      <c r="N63" s="2644"/>
      <c r="O63" s="2644"/>
      <c r="P63" s="2644"/>
      <c r="Q63" s="2645"/>
      <c r="R63" s="2645"/>
      <c r="S63" s="2641">
        <v>307</v>
      </c>
      <c r="T63" s="2650">
        <v>61</v>
      </c>
      <c r="U63" s="2651"/>
      <c r="V63" s="2652"/>
      <c r="W63" s="2653">
        <f t="shared" si="31"/>
        <v>368</v>
      </c>
      <c r="X63" s="2700"/>
      <c r="Y63" s="2701"/>
      <c r="Z63" s="2708">
        <v>69</v>
      </c>
      <c r="AA63" s="2706"/>
      <c r="AB63" s="1107">
        <f>'General PNGUM'!P63</f>
        <v>1</v>
      </c>
      <c r="AC63" s="2642">
        <f>'General PNGUM'!Q63</f>
        <v>0</v>
      </c>
      <c r="AD63" s="1671" t="str">
        <f>'General PNGUM'!R63</f>
        <v>-</v>
      </c>
      <c r="AE63" s="2264">
        <f t="shared" si="32"/>
        <v>368</v>
      </c>
      <c r="AF63" s="1671">
        <f t="shared" si="33"/>
        <v>0</v>
      </c>
      <c r="AG63" s="2658"/>
      <c r="AH63" s="2659"/>
      <c r="AI63" s="2265">
        <f t="shared" si="35"/>
        <v>69</v>
      </c>
      <c r="AJ63" s="2266">
        <f t="shared" si="36"/>
        <v>0</v>
      </c>
      <c r="AK63" s="1903">
        <f t="shared" si="34"/>
        <v>368</v>
      </c>
    </row>
    <row r="64" spans="1:38" s="40" customFormat="1" ht="15.6" customHeight="1">
      <c r="A64" s="2637" t="str">
        <f>'General PNGUM'!A64</f>
        <v>Kuso Adventist Primary</v>
      </c>
      <c r="B64" s="2695"/>
      <c r="C64" s="2644"/>
      <c r="D64" s="2644"/>
      <c r="E64" s="2644"/>
      <c r="F64" s="2644">
        <v>43</v>
      </c>
      <c r="G64" s="2644">
        <v>39</v>
      </c>
      <c r="H64" s="2644">
        <v>40</v>
      </c>
      <c r="I64" s="2644">
        <v>45</v>
      </c>
      <c r="J64" s="2644">
        <v>67</v>
      </c>
      <c r="K64" s="2644">
        <v>70</v>
      </c>
      <c r="L64" s="2644"/>
      <c r="M64" s="2644"/>
      <c r="N64" s="2644"/>
      <c r="O64" s="2644"/>
      <c r="P64" s="2644"/>
      <c r="Q64" s="2645"/>
      <c r="R64" s="2645"/>
      <c r="S64" s="2641">
        <v>281</v>
      </c>
      <c r="T64" s="2650">
        <v>23</v>
      </c>
      <c r="U64" s="2651"/>
      <c r="V64" s="2652"/>
      <c r="W64" s="2653">
        <f t="shared" si="31"/>
        <v>304</v>
      </c>
      <c r="X64" s="2700"/>
      <c r="Y64" s="2701"/>
      <c r="Z64" s="2702">
        <v>70</v>
      </c>
      <c r="AA64" s="2703"/>
      <c r="AB64" s="1107">
        <f>'General PNGUM'!P64</f>
        <v>1</v>
      </c>
      <c r="AC64" s="2642">
        <f>'General PNGUM'!Q64</f>
        <v>0</v>
      </c>
      <c r="AD64" s="1671" t="str">
        <f>'General PNGUM'!R64</f>
        <v>-</v>
      </c>
      <c r="AE64" s="2264">
        <f t="shared" si="32"/>
        <v>304</v>
      </c>
      <c r="AF64" s="1671">
        <f t="shared" si="33"/>
        <v>0</v>
      </c>
      <c r="AG64" s="2658"/>
      <c r="AH64" s="2659"/>
      <c r="AI64" s="2265">
        <f t="shared" si="35"/>
        <v>70</v>
      </c>
      <c r="AJ64" s="2266">
        <f t="shared" si="36"/>
        <v>0</v>
      </c>
      <c r="AK64" s="1903">
        <f t="shared" si="34"/>
        <v>304</v>
      </c>
    </row>
    <row r="65" spans="1:37" s="40" customFormat="1" ht="15.6" customHeight="1">
      <c r="A65" s="2637" t="str">
        <f>'General PNGUM'!A65</f>
        <v>Megabo Adventist Primary</v>
      </c>
      <c r="B65" s="2695"/>
      <c r="C65" s="2644"/>
      <c r="D65" s="2644">
        <v>58</v>
      </c>
      <c r="E65" s="2644">
        <v>0</v>
      </c>
      <c r="F65" s="2644">
        <v>37</v>
      </c>
      <c r="G65" s="2644">
        <v>40</v>
      </c>
      <c r="H65" s="2644">
        <v>26</v>
      </c>
      <c r="I65" s="2644">
        <v>10</v>
      </c>
      <c r="J65" s="2644">
        <v>18</v>
      </c>
      <c r="K65" s="2644">
        <v>24</v>
      </c>
      <c r="L65" s="2644"/>
      <c r="M65" s="2644"/>
      <c r="N65" s="2644"/>
      <c r="O65" s="2644"/>
      <c r="P65" s="2644"/>
      <c r="Q65" s="2645"/>
      <c r="R65" s="2645"/>
      <c r="S65" s="2641">
        <v>213</v>
      </c>
      <c r="T65" s="2650"/>
      <c r="U65" s="2651"/>
      <c r="V65" s="2652"/>
      <c r="W65" s="2653">
        <f t="shared" si="31"/>
        <v>213</v>
      </c>
      <c r="X65" s="2700"/>
      <c r="Y65" s="2701"/>
      <c r="Z65" s="2708">
        <v>24</v>
      </c>
      <c r="AA65" s="2706"/>
      <c r="AB65" s="1107">
        <f>'General PNGUM'!P65</f>
        <v>1</v>
      </c>
      <c r="AC65" s="2642">
        <f>'General PNGUM'!Q65</f>
        <v>0</v>
      </c>
      <c r="AD65" s="1671" t="str">
        <f>'General PNGUM'!R65</f>
        <v>-</v>
      </c>
      <c r="AE65" s="2264">
        <f t="shared" si="32"/>
        <v>213</v>
      </c>
      <c r="AF65" s="1671">
        <f t="shared" si="33"/>
        <v>0</v>
      </c>
      <c r="AG65" s="2658"/>
      <c r="AH65" s="2659"/>
      <c r="AI65" s="2265">
        <f t="shared" si="35"/>
        <v>24</v>
      </c>
      <c r="AJ65" s="2266">
        <f t="shared" si="36"/>
        <v>0</v>
      </c>
      <c r="AK65" s="1903">
        <f t="shared" si="34"/>
        <v>213</v>
      </c>
    </row>
    <row r="66" spans="1:37" s="40" customFormat="1" ht="15.6" customHeight="1">
      <c r="A66" s="2637" t="str">
        <f>'General PNGUM'!A66</f>
        <v>Moruma Adventist High</v>
      </c>
      <c r="B66" s="2695"/>
      <c r="C66" s="2644"/>
      <c r="D66" s="2644"/>
      <c r="E66" s="2644"/>
      <c r="F66" s="2644"/>
      <c r="G66" s="2644"/>
      <c r="H66" s="2644"/>
      <c r="I66" s="2644"/>
      <c r="J66" s="2644"/>
      <c r="K66" s="2644"/>
      <c r="L66" s="2644">
        <v>203</v>
      </c>
      <c r="M66" s="2644">
        <v>175</v>
      </c>
      <c r="N66" s="2644"/>
      <c r="O66" s="2644"/>
      <c r="P66" s="2644"/>
      <c r="Q66" s="2645"/>
      <c r="R66" s="2645"/>
      <c r="S66" s="2641"/>
      <c r="T66" s="2650"/>
      <c r="U66" s="2651">
        <v>217</v>
      </c>
      <c r="V66" s="2652">
        <v>161</v>
      </c>
      <c r="W66" s="2653">
        <f t="shared" si="31"/>
        <v>378</v>
      </c>
      <c r="X66" s="2700"/>
      <c r="Y66" s="2701"/>
      <c r="Z66" s="2708"/>
      <c r="AA66" s="2706">
        <v>175</v>
      </c>
      <c r="AB66" s="1107">
        <f>'General PNGUM'!P66</f>
        <v>0</v>
      </c>
      <c r="AC66" s="2642">
        <f>'General PNGUM'!Q66</f>
        <v>1</v>
      </c>
      <c r="AD66" s="1671" t="str">
        <f>'General PNGUM'!R66</f>
        <v>-</v>
      </c>
      <c r="AE66" s="2264">
        <f t="shared" si="32"/>
        <v>0</v>
      </c>
      <c r="AF66" s="1671">
        <f t="shared" si="33"/>
        <v>378</v>
      </c>
      <c r="AG66" s="2658"/>
      <c r="AH66" s="2659"/>
      <c r="AI66" s="2265">
        <f t="shared" si="35"/>
        <v>0</v>
      </c>
      <c r="AJ66" s="2266">
        <f t="shared" si="36"/>
        <v>175</v>
      </c>
      <c r="AK66" s="1903">
        <f t="shared" si="34"/>
        <v>378</v>
      </c>
    </row>
    <row r="67" spans="1:37" s="40" customFormat="1" ht="15.6" customHeight="1">
      <c r="A67" s="2637" t="str">
        <f>'General PNGUM'!A67</f>
        <v>Moruma Adventist Primary</v>
      </c>
      <c r="B67" s="2695"/>
      <c r="C67" s="2644"/>
      <c r="D67" s="2644"/>
      <c r="E67" s="2644"/>
      <c r="F67" s="2644">
        <v>27</v>
      </c>
      <c r="G67" s="2644">
        <v>24</v>
      </c>
      <c r="H67" s="2644">
        <v>28</v>
      </c>
      <c r="I67" s="2644">
        <v>25</v>
      </c>
      <c r="J67" s="2644">
        <v>30</v>
      </c>
      <c r="K67" s="2644">
        <v>32</v>
      </c>
      <c r="L67" s="2644"/>
      <c r="M67" s="2644"/>
      <c r="N67" s="2644"/>
      <c r="O67" s="2644"/>
      <c r="P67" s="2644"/>
      <c r="Q67" s="2645"/>
      <c r="R67" s="2645"/>
      <c r="S67" s="2641">
        <v>131</v>
      </c>
      <c r="T67" s="2650">
        <v>35</v>
      </c>
      <c r="U67" s="2651"/>
      <c r="V67" s="2652"/>
      <c r="W67" s="2653">
        <f t="shared" si="31"/>
        <v>166</v>
      </c>
      <c r="X67" s="2700"/>
      <c r="Y67" s="2701"/>
      <c r="Z67" s="2708">
        <v>32</v>
      </c>
      <c r="AA67" s="2706"/>
      <c r="AB67" s="1107">
        <f>'General PNGUM'!P67</f>
        <v>1</v>
      </c>
      <c r="AC67" s="2642">
        <f>'General PNGUM'!Q67</f>
        <v>0</v>
      </c>
      <c r="AD67" s="1671" t="str">
        <f>'General PNGUM'!R67</f>
        <v>-</v>
      </c>
      <c r="AE67" s="2264">
        <f t="shared" si="32"/>
        <v>166</v>
      </c>
      <c r="AF67" s="1671">
        <f t="shared" si="33"/>
        <v>0</v>
      </c>
      <c r="AG67" s="2658"/>
      <c r="AH67" s="2659"/>
      <c r="AI67" s="2265">
        <f t="shared" si="35"/>
        <v>32</v>
      </c>
      <c r="AJ67" s="2266">
        <f t="shared" si="36"/>
        <v>0</v>
      </c>
      <c r="AK67" s="1903">
        <f t="shared" si="34"/>
        <v>166</v>
      </c>
    </row>
    <row r="68" spans="1:37" s="40" customFormat="1" ht="15.6" customHeight="1">
      <c r="A68" s="2637" t="str">
        <f>'General PNGUM'!A68</f>
        <v>Omaura Adventist Primary</v>
      </c>
      <c r="B68" s="2695"/>
      <c r="C68" s="2644"/>
      <c r="D68" s="2644"/>
      <c r="E68" s="2644"/>
      <c r="F68" s="2644">
        <v>39</v>
      </c>
      <c r="G68" s="2644">
        <v>27</v>
      </c>
      <c r="H68" s="2644">
        <v>56</v>
      </c>
      <c r="I68" s="2644">
        <v>35</v>
      </c>
      <c r="J68" s="2644">
        <v>29</v>
      </c>
      <c r="K68" s="2644">
        <v>27</v>
      </c>
      <c r="L68" s="2644"/>
      <c r="M68" s="2644"/>
      <c r="N68" s="2644"/>
      <c r="O68" s="2644"/>
      <c r="P68" s="2644"/>
      <c r="Q68" s="2645"/>
      <c r="R68" s="2645"/>
      <c r="S68" s="2641">
        <v>213</v>
      </c>
      <c r="T68" s="2650"/>
      <c r="U68" s="2651"/>
      <c r="V68" s="2652"/>
      <c r="W68" s="2653">
        <f t="shared" si="31"/>
        <v>213</v>
      </c>
      <c r="X68" s="2700"/>
      <c r="Y68" s="2701"/>
      <c r="Z68" s="2708">
        <v>27</v>
      </c>
      <c r="AA68" s="2706"/>
      <c r="AB68" s="1107">
        <f>'General PNGUM'!P68</f>
        <v>1</v>
      </c>
      <c r="AC68" s="2642">
        <f>'General PNGUM'!Q68</f>
        <v>0</v>
      </c>
      <c r="AD68" s="1671" t="str">
        <f>'General PNGUM'!R68</f>
        <v>-</v>
      </c>
      <c r="AE68" s="2264">
        <f t="shared" si="32"/>
        <v>213</v>
      </c>
      <c r="AF68" s="1671">
        <f t="shared" si="33"/>
        <v>0</v>
      </c>
      <c r="AG68" s="2658"/>
      <c r="AH68" s="2659"/>
      <c r="AI68" s="2265">
        <f t="shared" si="35"/>
        <v>27</v>
      </c>
      <c r="AJ68" s="2266">
        <f t="shared" si="36"/>
        <v>0</v>
      </c>
      <c r="AK68" s="1903">
        <f t="shared" si="34"/>
        <v>213</v>
      </c>
    </row>
    <row r="69" spans="1:37" s="40" customFormat="1" ht="15.6" customHeight="1">
      <c r="A69" s="2637" t="str">
        <f>'General PNGUM'!A69</f>
        <v>Sogo Adventist Community</v>
      </c>
      <c r="B69" s="2713"/>
      <c r="C69" s="2644"/>
      <c r="D69" s="2644"/>
      <c r="E69" s="2644"/>
      <c r="F69" s="2644">
        <v>30</v>
      </c>
      <c r="G69" s="2644">
        <v>25</v>
      </c>
      <c r="H69" s="2644">
        <v>18</v>
      </c>
      <c r="I69" s="2644">
        <v>16</v>
      </c>
      <c r="J69" s="2644"/>
      <c r="K69" s="2644"/>
      <c r="L69" s="2644"/>
      <c r="M69" s="2644"/>
      <c r="N69" s="2644"/>
      <c r="O69" s="2644"/>
      <c r="P69" s="2644"/>
      <c r="Q69" s="2645"/>
      <c r="R69" s="2645"/>
      <c r="S69" s="2641">
        <v>69</v>
      </c>
      <c r="T69" s="2650">
        <v>20</v>
      </c>
      <c r="U69" s="2651"/>
      <c r="V69" s="2652"/>
      <c r="W69" s="2653">
        <f t="shared" si="31"/>
        <v>89</v>
      </c>
      <c r="X69" s="2700"/>
      <c r="Y69" s="2701"/>
      <c r="Z69" s="2708">
        <v>16</v>
      </c>
      <c r="AA69" s="2706"/>
      <c r="AB69" s="1107">
        <f>'General PNGUM'!P69</f>
        <v>1</v>
      </c>
      <c r="AC69" s="2642">
        <f>'General PNGUM'!Q69</f>
        <v>0</v>
      </c>
      <c r="AD69" s="1671" t="str">
        <f>'General PNGUM'!R69</f>
        <v>-</v>
      </c>
      <c r="AE69" s="2264">
        <f t="shared" si="32"/>
        <v>89</v>
      </c>
      <c r="AF69" s="1671">
        <f t="shared" si="33"/>
        <v>0</v>
      </c>
      <c r="AG69" s="2724"/>
      <c r="AH69" s="2201"/>
      <c r="AI69" s="2265">
        <f t="shared" si="35"/>
        <v>16</v>
      </c>
      <c r="AJ69" s="2266">
        <f t="shared" si="36"/>
        <v>0</v>
      </c>
      <c r="AK69" s="1903">
        <f t="shared" si="34"/>
        <v>89</v>
      </c>
    </row>
    <row r="70" spans="1:37" s="40" customFormat="1" ht="15.6" customHeight="1" thickBot="1">
      <c r="A70" s="2637" t="str">
        <f>'General PNGUM'!A70</f>
        <v>Tobaiya Adventist Primary</v>
      </c>
      <c r="B70" s="1645"/>
      <c r="C70" s="1654"/>
      <c r="D70" s="2718">
        <v>53</v>
      </c>
      <c r="E70" s="2718">
        <v>44</v>
      </c>
      <c r="F70" s="2718">
        <v>62</v>
      </c>
      <c r="G70" s="2718">
        <v>49</v>
      </c>
      <c r="H70" s="2718">
        <v>44</v>
      </c>
      <c r="I70" s="2718">
        <v>33</v>
      </c>
      <c r="J70" s="2718">
        <v>30</v>
      </c>
      <c r="K70" s="2718"/>
      <c r="L70" s="2718"/>
      <c r="M70" s="2718"/>
      <c r="N70" s="2718"/>
      <c r="O70" s="2718"/>
      <c r="P70" s="1654"/>
      <c r="Q70" s="1656"/>
      <c r="R70" s="1656"/>
      <c r="S70" s="1677">
        <v>313</v>
      </c>
      <c r="T70" s="1647">
        <v>2</v>
      </c>
      <c r="U70" s="1677"/>
      <c r="V70" s="1647"/>
      <c r="W70" s="2653">
        <f t="shared" si="31"/>
        <v>315</v>
      </c>
      <c r="X70" s="2700"/>
      <c r="Y70" s="2701"/>
      <c r="Z70" s="2708">
        <v>30</v>
      </c>
      <c r="AA70" s="2706"/>
      <c r="AB70" s="1107">
        <f>'General PNGUM'!P70</f>
        <v>1</v>
      </c>
      <c r="AC70" s="2642">
        <f>'General PNGUM'!Q70</f>
        <v>0</v>
      </c>
      <c r="AD70" s="1671" t="str">
        <f>'General PNGUM'!R70</f>
        <v>-</v>
      </c>
      <c r="AE70" s="2264">
        <f t="shared" si="32"/>
        <v>315</v>
      </c>
      <c r="AF70" s="1671">
        <f t="shared" si="33"/>
        <v>0</v>
      </c>
      <c r="AG70" s="1650"/>
      <c r="AH70" s="1643"/>
      <c r="AI70" s="2265">
        <f t="shared" si="35"/>
        <v>30</v>
      </c>
      <c r="AJ70" s="2266">
        <f t="shared" si="36"/>
        <v>0</v>
      </c>
      <c r="AK70" s="1903">
        <f t="shared" si="34"/>
        <v>315</v>
      </c>
    </row>
    <row r="71" spans="1:37" s="410" customFormat="1" ht="12" thickBot="1">
      <c r="A71" s="1913" t="s">
        <v>41</v>
      </c>
      <c r="B71" s="1674">
        <f t="shared" ref="B71:Y71" si="37">SUM(B55:B69)</f>
        <v>0</v>
      </c>
      <c r="C71" s="1674">
        <f t="shared" si="37"/>
        <v>0</v>
      </c>
      <c r="D71" s="1674">
        <f>SUM(D55:D70)</f>
        <v>196</v>
      </c>
      <c r="E71" s="1674">
        <f>SUM(E55:E70)</f>
        <v>176</v>
      </c>
      <c r="F71" s="1674">
        <f t="shared" ref="F71:O71" si="38">SUM(F55:F70)</f>
        <v>639</v>
      </c>
      <c r="G71" s="1674">
        <f t="shared" si="38"/>
        <v>567</v>
      </c>
      <c r="H71" s="1674">
        <f t="shared" si="38"/>
        <v>510</v>
      </c>
      <c r="I71" s="1674">
        <f t="shared" si="38"/>
        <v>497</v>
      </c>
      <c r="J71" s="1674">
        <f t="shared" si="38"/>
        <v>492</v>
      </c>
      <c r="K71" s="1674">
        <f t="shared" si="38"/>
        <v>515</v>
      </c>
      <c r="L71" s="1674">
        <f t="shared" si="38"/>
        <v>793</v>
      </c>
      <c r="M71" s="1674">
        <f t="shared" si="38"/>
        <v>450</v>
      </c>
      <c r="N71" s="1674">
        <f t="shared" si="38"/>
        <v>355</v>
      </c>
      <c r="O71" s="1674">
        <f t="shared" si="38"/>
        <v>259</v>
      </c>
      <c r="P71" s="1674">
        <f t="shared" si="37"/>
        <v>0</v>
      </c>
      <c r="Q71" s="1674"/>
      <c r="R71" s="1674">
        <f t="shared" si="37"/>
        <v>0</v>
      </c>
      <c r="S71" s="1914">
        <f>SUM(S55:S70)</f>
        <v>3308</v>
      </c>
      <c r="T71" s="1914">
        <f t="shared" ref="T71:V71" si="39">SUM(T55:T70)</f>
        <v>284</v>
      </c>
      <c r="U71" s="1914">
        <f t="shared" si="39"/>
        <v>1448</v>
      </c>
      <c r="V71" s="1914">
        <f t="shared" si="39"/>
        <v>409</v>
      </c>
      <c r="W71" s="1674">
        <f>SUM(W55:W70)</f>
        <v>5449</v>
      </c>
      <c r="X71" s="1914">
        <f>SUM(X55:X69)</f>
        <v>0</v>
      </c>
      <c r="Y71" s="1917">
        <f t="shared" si="37"/>
        <v>0</v>
      </c>
      <c r="Z71" s="1918">
        <f>SUM(Z55:Z70)</f>
        <v>561</v>
      </c>
      <c r="AA71" s="1918">
        <f>SUM(AA55:AA70)</f>
        <v>434</v>
      </c>
      <c r="AB71" s="1915">
        <f>SUM(AB55:AB70)</f>
        <v>13</v>
      </c>
      <c r="AC71" s="1915">
        <f t="shared" ref="AC71:AK71" si="40">SUM(AC55:AC70)</f>
        <v>3</v>
      </c>
      <c r="AD71" s="1915">
        <f t="shared" si="40"/>
        <v>0</v>
      </c>
      <c r="AE71" s="1915">
        <f>SUM(AE55:AE70)</f>
        <v>3592</v>
      </c>
      <c r="AF71" s="1915">
        <f t="shared" si="40"/>
        <v>1857</v>
      </c>
      <c r="AG71" s="1915">
        <f t="shared" si="40"/>
        <v>0</v>
      </c>
      <c r="AH71" s="1915">
        <f t="shared" si="40"/>
        <v>0</v>
      </c>
      <c r="AI71" s="1915">
        <f>SUM(AI55:AI70)</f>
        <v>561</v>
      </c>
      <c r="AJ71" s="1915">
        <f t="shared" si="40"/>
        <v>434</v>
      </c>
      <c r="AK71" s="1915">
        <f t="shared" si="40"/>
        <v>5449</v>
      </c>
    </row>
    <row r="72" spans="1:37" s="588" customFormat="1" ht="12" thickBot="1">
      <c r="A72" s="587"/>
      <c r="B72" s="613"/>
      <c r="C72" s="614"/>
      <c r="D72" s="614"/>
      <c r="E72" s="614"/>
      <c r="F72" s="614"/>
      <c r="G72" s="614"/>
      <c r="H72" s="614"/>
      <c r="I72" s="614"/>
      <c r="J72" s="614"/>
      <c r="K72" s="614">
        <f>SUM(C71:K71)</f>
        <v>3592</v>
      </c>
      <c r="L72" s="615"/>
      <c r="M72" s="614"/>
      <c r="N72" s="614"/>
      <c r="O72" s="614"/>
      <c r="P72" s="614"/>
      <c r="Q72" s="614"/>
      <c r="R72" s="614"/>
      <c r="S72" s="1565">
        <f>S71+T71+U71+V71</f>
        <v>5449</v>
      </c>
      <c r="T72" s="1565"/>
      <c r="U72" s="1565"/>
      <c r="V72" s="1565"/>
      <c r="W72" s="616"/>
      <c r="X72" s="1572"/>
      <c r="Y72" s="1549"/>
      <c r="Z72" s="1549"/>
      <c r="AA72" s="1550"/>
      <c r="AB72" s="984"/>
      <c r="AC72" s="984"/>
      <c r="AD72" s="984"/>
      <c r="AE72" s="984"/>
      <c r="AF72" s="984"/>
      <c r="AG72" s="984"/>
      <c r="AH72" s="984"/>
      <c r="AI72" s="984"/>
      <c r="AJ72" s="984"/>
      <c r="AK72" s="1916"/>
    </row>
    <row r="73" spans="1:37" s="24" customFormat="1" ht="15.75" thickBot="1">
      <c r="A73" s="1904" t="s">
        <v>78</v>
      </c>
      <c r="B73" s="1905"/>
      <c r="C73" s="1905"/>
      <c r="D73" s="1919"/>
      <c r="E73" s="1905"/>
      <c r="F73" s="1905"/>
      <c r="G73" s="1905"/>
      <c r="H73" s="1905"/>
      <c r="I73" s="1905"/>
      <c r="J73" s="1905"/>
      <c r="K73" s="1905"/>
      <c r="L73" s="1673"/>
      <c r="M73" s="1905"/>
      <c r="N73" s="1905"/>
      <c r="O73" s="1905"/>
      <c r="P73" s="1673"/>
      <c r="Q73" s="1673"/>
      <c r="R73" s="1673"/>
      <c r="S73" s="1907"/>
      <c r="T73" s="1907"/>
      <c r="U73" s="1907"/>
      <c r="V73" s="1907"/>
      <c r="W73" s="1908"/>
      <c r="X73" s="1907"/>
      <c r="Y73" s="1907"/>
      <c r="Z73" s="1907"/>
      <c r="AA73" s="1909"/>
      <c r="AB73" s="1910"/>
      <c r="AC73" s="1911"/>
      <c r="AD73" s="1911"/>
      <c r="AE73" s="1911"/>
      <c r="AF73" s="1911"/>
      <c r="AG73" s="1911"/>
      <c r="AH73" s="1911"/>
      <c r="AI73" s="1911"/>
      <c r="AJ73" s="1911"/>
      <c r="AK73" s="1912"/>
    </row>
    <row r="74" spans="1:37" s="410" customFormat="1" ht="17.45" customHeight="1">
      <c r="A74" s="2637" t="str">
        <f>'General PNGUM'!A74</f>
        <v>Anga Adventist Elementary School</v>
      </c>
      <c r="B74" s="2685"/>
      <c r="C74" s="2725"/>
      <c r="D74" s="2725"/>
      <c r="E74" s="2725"/>
      <c r="F74" s="2644">
        <v>39</v>
      </c>
      <c r="G74" s="2644">
        <v>36</v>
      </c>
      <c r="H74" s="2644">
        <v>37</v>
      </c>
      <c r="I74" s="2644">
        <v>32</v>
      </c>
      <c r="J74" s="2644">
        <v>42</v>
      </c>
      <c r="K74" s="2649">
        <v>34</v>
      </c>
      <c r="L74" s="2718"/>
      <c r="M74" s="2718"/>
      <c r="O74" s="1111"/>
      <c r="P74" s="2711"/>
      <c r="Q74" s="1113"/>
      <c r="R74" s="1113"/>
      <c r="S74" s="2582">
        <v>107</v>
      </c>
      <c r="T74" s="2645">
        <v>113</v>
      </c>
      <c r="U74" s="2698"/>
      <c r="V74" s="2699"/>
      <c r="W74" s="1112">
        <f t="shared" ref="W74:W81" si="41">SUM(S74:V74)</f>
        <v>220</v>
      </c>
      <c r="X74" s="2700">
        <v>2</v>
      </c>
      <c r="Y74" s="2701"/>
      <c r="Z74" s="2726">
        <f t="shared" ref="Z74:Z80" si="42">K74</f>
        <v>34</v>
      </c>
      <c r="AA74" s="2727"/>
      <c r="AB74" s="1107">
        <f>'General PNGUM'!P74</f>
        <v>1</v>
      </c>
      <c r="AC74" s="2642">
        <f>'General PNGUM'!Q74</f>
        <v>0</v>
      </c>
      <c r="AD74" s="1671" t="str">
        <f>'General PNGUM'!R74</f>
        <v>-</v>
      </c>
      <c r="AE74" s="2264">
        <f>S74+T74</f>
        <v>220</v>
      </c>
      <c r="AF74" s="1671">
        <f>U74+V74</f>
        <v>0</v>
      </c>
      <c r="AG74" s="2642"/>
      <c r="AH74" s="640"/>
      <c r="AI74" s="2265">
        <f>Z74</f>
        <v>34</v>
      </c>
      <c r="AJ74" s="2266">
        <f>AA74</f>
        <v>0</v>
      </c>
      <c r="AK74" s="1903">
        <f>SUM(B74:R74)</f>
        <v>220</v>
      </c>
    </row>
    <row r="75" spans="1:37" s="410" customFormat="1" ht="17.45" customHeight="1">
      <c r="A75" s="2637" t="str">
        <f>'General PNGUM'!A75</f>
        <v>Banisu Adventist Elementary  School</v>
      </c>
      <c r="B75" s="2695"/>
      <c r="C75" s="2712"/>
      <c r="D75" s="2712"/>
      <c r="E75" s="2712"/>
      <c r="F75" s="2644">
        <v>36</v>
      </c>
      <c r="G75" s="2644">
        <v>32</v>
      </c>
      <c r="H75" s="2644">
        <v>42</v>
      </c>
      <c r="I75" s="2644">
        <v>40</v>
      </c>
      <c r="J75" s="2644">
        <v>32</v>
      </c>
      <c r="K75" s="2649">
        <v>36</v>
      </c>
      <c r="L75" s="2644"/>
      <c r="M75" s="2644"/>
      <c r="O75" s="2728"/>
      <c r="P75" s="2710"/>
      <c r="Q75" s="2729"/>
      <c r="R75" s="2729"/>
      <c r="S75" s="2582">
        <v>118</v>
      </c>
      <c r="T75" s="2645">
        <v>100</v>
      </c>
      <c r="U75" s="2698"/>
      <c r="V75" s="2699"/>
      <c r="W75" s="2653">
        <f t="shared" si="41"/>
        <v>218</v>
      </c>
      <c r="X75" s="2700"/>
      <c r="Y75" s="2701"/>
      <c r="Z75" s="2726">
        <f t="shared" si="42"/>
        <v>36</v>
      </c>
      <c r="AA75" s="2727"/>
      <c r="AB75" s="2730">
        <f>'General PNGUM'!P75</f>
        <v>1</v>
      </c>
      <c r="AC75" s="2658">
        <f>'General PNGUM'!Q75</f>
        <v>0</v>
      </c>
      <c r="AD75" s="2715" t="str">
        <f>'General PNGUM'!R75</f>
        <v>-</v>
      </c>
      <c r="AE75" s="2264">
        <f t="shared" ref="AE75:AE81" si="43">S75+T75</f>
        <v>218</v>
      </c>
      <c r="AF75" s="1671">
        <f t="shared" ref="AF75:AF81" si="44">U75+V75</f>
        <v>0</v>
      </c>
      <c r="AG75" s="2658"/>
      <c r="AH75" s="2659"/>
      <c r="AI75" s="2265">
        <f t="shared" ref="AI75:AI81" si="45">Z75</f>
        <v>36</v>
      </c>
      <c r="AJ75" s="2266">
        <f t="shared" ref="AJ75:AJ81" si="46">AA75</f>
        <v>0</v>
      </c>
      <c r="AK75" s="2660">
        <f t="shared" ref="AK75:AK81" si="47">SUM(B75:R75)</f>
        <v>218</v>
      </c>
    </row>
    <row r="76" spans="1:37" s="410" customFormat="1" ht="17.45" customHeight="1">
      <c r="A76" s="2637" t="str">
        <f>'General PNGUM'!A76</f>
        <v>Gabensis Adventist Primary School</v>
      </c>
      <c r="B76" s="2695"/>
      <c r="C76" s="2712"/>
      <c r="D76" s="2712"/>
      <c r="E76" s="2712"/>
      <c r="F76" s="2644">
        <v>64</v>
      </c>
      <c r="G76" s="2644">
        <v>67</v>
      </c>
      <c r="H76" s="2644">
        <v>61</v>
      </c>
      <c r="I76" s="2644">
        <v>65</v>
      </c>
      <c r="J76" s="2644">
        <v>64</v>
      </c>
      <c r="K76" s="2649">
        <v>70</v>
      </c>
      <c r="L76" s="2644"/>
      <c r="M76" s="2644"/>
      <c r="O76" s="2728"/>
      <c r="P76" s="2710"/>
      <c r="Q76" s="2729"/>
      <c r="R76" s="2729"/>
      <c r="S76" s="2582">
        <v>157</v>
      </c>
      <c r="T76" s="2645">
        <v>234</v>
      </c>
      <c r="U76" s="2698"/>
      <c r="V76" s="2699"/>
      <c r="W76" s="2653">
        <f t="shared" si="41"/>
        <v>391</v>
      </c>
      <c r="X76" s="2700">
        <v>15</v>
      </c>
      <c r="Y76" s="2701"/>
      <c r="Z76" s="2726">
        <f t="shared" si="42"/>
        <v>70</v>
      </c>
      <c r="AA76" s="2727"/>
      <c r="AB76" s="2730">
        <f>'General PNGUM'!P76</f>
        <v>1</v>
      </c>
      <c r="AC76" s="2658">
        <f>'General PNGUM'!Q76</f>
        <v>0</v>
      </c>
      <c r="AD76" s="2715" t="str">
        <f>'General PNGUM'!R76</f>
        <v>-</v>
      </c>
      <c r="AE76" s="2264">
        <f t="shared" si="43"/>
        <v>391</v>
      </c>
      <c r="AF76" s="1671">
        <f t="shared" si="44"/>
        <v>0</v>
      </c>
      <c r="AG76" s="2658"/>
      <c r="AH76" s="2659"/>
      <c r="AI76" s="2265">
        <f t="shared" si="45"/>
        <v>70</v>
      </c>
      <c r="AJ76" s="2266">
        <f t="shared" si="46"/>
        <v>0</v>
      </c>
      <c r="AK76" s="2660">
        <f t="shared" si="47"/>
        <v>391</v>
      </c>
    </row>
    <row r="77" spans="1:37" s="410" customFormat="1" ht="17.45" customHeight="1">
      <c r="A77" s="2637" t="str">
        <f>'General PNGUM'!A77</f>
        <v>Komako Adventist Primary School</v>
      </c>
      <c r="B77" s="2695"/>
      <c r="C77" s="2712"/>
      <c r="D77" s="2712"/>
      <c r="E77" s="2712"/>
      <c r="F77" s="2644"/>
      <c r="G77" s="2644"/>
      <c r="H77" s="2644"/>
      <c r="I77" s="2644"/>
      <c r="J77" s="2644"/>
      <c r="K77" s="2649"/>
      <c r="L77" s="2644"/>
      <c r="M77" s="2644"/>
      <c r="O77" s="2728"/>
      <c r="P77" s="2710"/>
      <c r="Q77" s="2729"/>
      <c r="R77" s="2729"/>
      <c r="S77" s="2582"/>
      <c r="T77" s="2645"/>
      <c r="U77" s="2698"/>
      <c r="V77" s="2699"/>
      <c r="W77" s="2653">
        <f t="shared" si="41"/>
        <v>0</v>
      </c>
      <c r="X77" s="2700"/>
      <c r="Y77" s="2701"/>
      <c r="Z77" s="2726">
        <f t="shared" si="42"/>
        <v>0</v>
      </c>
      <c r="AA77" s="2727"/>
      <c r="AB77" s="2730">
        <f>'General PNGUM'!P77</f>
        <v>0</v>
      </c>
      <c r="AC77" s="2658">
        <f>'General PNGUM'!Q77</f>
        <v>0</v>
      </c>
      <c r="AD77" s="2715" t="str">
        <f>'General PNGUM'!R77</f>
        <v>-</v>
      </c>
      <c r="AE77" s="2264">
        <f t="shared" si="43"/>
        <v>0</v>
      </c>
      <c r="AF77" s="1671">
        <f t="shared" si="44"/>
        <v>0</v>
      </c>
      <c r="AG77" s="2658"/>
      <c r="AH77" s="2659"/>
      <c r="AI77" s="2265">
        <f t="shared" si="45"/>
        <v>0</v>
      </c>
      <c r="AJ77" s="2266">
        <f t="shared" si="46"/>
        <v>0</v>
      </c>
      <c r="AK77" s="2660">
        <f t="shared" si="47"/>
        <v>0</v>
      </c>
    </row>
    <row r="78" spans="1:37" s="410" customFormat="1" ht="17.45" customHeight="1">
      <c r="A78" s="2637" t="str">
        <f>'General PNGUM'!A78</f>
        <v>Ragiampun Primary School</v>
      </c>
      <c r="B78" s="2695"/>
      <c r="C78" s="2712"/>
      <c r="D78" s="2712"/>
      <c r="E78" s="2712"/>
      <c r="F78" s="2644">
        <v>57</v>
      </c>
      <c r="G78" s="2644">
        <v>42</v>
      </c>
      <c r="H78" s="2644">
        <v>35</v>
      </c>
      <c r="I78" s="2644">
        <v>37</v>
      </c>
      <c r="J78" s="2644">
        <v>35</v>
      </c>
      <c r="K78" s="2649">
        <v>30</v>
      </c>
      <c r="L78" s="2644"/>
      <c r="M78" s="2644"/>
      <c r="O78" s="2728"/>
      <c r="P78" s="2710"/>
      <c r="Q78" s="2729"/>
      <c r="R78" s="2729"/>
      <c r="S78" s="2582">
        <v>117</v>
      </c>
      <c r="T78" s="2645">
        <v>119</v>
      </c>
      <c r="U78" s="2698"/>
      <c r="V78" s="2699"/>
      <c r="W78" s="2653">
        <f t="shared" si="41"/>
        <v>236</v>
      </c>
      <c r="X78" s="2700">
        <v>15</v>
      </c>
      <c r="Y78" s="2701"/>
      <c r="Z78" s="2726">
        <f t="shared" si="42"/>
        <v>30</v>
      </c>
      <c r="AA78" s="2727"/>
      <c r="AB78" s="2730">
        <f>'General PNGUM'!P79</f>
        <v>0</v>
      </c>
      <c r="AC78" s="2658">
        <f>'General PNGUM'!Q79</f>
        <v>1</v>
      </c>
      <c r="AD78" s="2715" t="str">
        <f>'General PNGUM'!R79</f>
        <v>-</v>
      </c>
      <c r="AE78" s="2264">
        <f t="shared" si="43"/>
        <v>236</v>
      </c>
      <c r="AF78" s="1671">
        <f t="shared" si="44"/>
        <v>0</v>
      </c>
      <c r="AG78" s="2658"/>
      <c r="AH78" s="2659"/>
      <c r="AI78" s="2265">
        <f t="shared" si="45"/>
        <v>30</v>
      </c>
      <c r="AJ78" s="2266">
        <f t="shared" si="46"/>
        <v>0</v>
      </c>
      <c r="AK78" s="2660">
        <f t="shared" si="47"/>
        <v>236</v>
      </c>
    </row>
    <row r="79" spans="1:37" s="410" customFormat="1" ht="17.45" customHeight="1">
      <c r="A79" s="2637" t="str">
        <f>'General PNGUM'!A79</f>
        <v>Ragiampun High School</v>
      </c>
      <c r="B79" s="2713"/>
      <c r="C79" s="2731"/>
      <c r="D79" s="2731"/>
      <c r="E79" s="2731"/>
      <c r="F79" s="2644"/>
      <c r="G79" s="2644"/>
      <c r="H79" s="2644"/>
      <c r="I79" s="2644"/>
      <c r="J79" s="2644"/>
      <c r="K79" s="2649"/>
      <c r="L79" s="2649">
        <v>162</v>
      </c>
      <c r="M79" s="2644">
        <v>146</v>
      </c>
      <c r="O79" s="2732"/>
      <c r="P79" s="2733"/>
      <c r="Q79" s="2734"/>
      <c r="R79" s="2734"/>
      <c r="S79" s="2698"/>
      <c r="T79" s="2699"/>
      <c r="U79" s="2698">
        <v>157</v>
      </c>
      <c r="V79" s="2699">
        <v>151</v>
      </c>
      <c r="W79" s="2653">
        <f t="shared" si="41"/>
        <v>308</v>
      </c>
      <c r="X79" s="2700"/>
      <c r="Y79" s="2701"/>
      <c r="Z79" s="2726">
        <f t="shared" si="42"/>
        <v>0</v>
      </c>
      <c r="AA79" s="2727"/>
      <c r="AB79" s="2730">
        <f>'General PNGUM'!P78</f>
        <v>1</v>
      </c>
      <c r="AC79" s="2658">
        <f>'General PNGUM'!Q78</f>
        <v>0</v>
      </c>
      <c r="AD79" s="2715" t="str">
        <f>'General PNGUM'!R78</f>
        <v>-</v>
      </c>
      <c r="AE79" s="2264">
        <f>S79+T79</f>
        <v>0</v>
      </c>
      <c r="AF79" s="1671">
        <f>U79+V79</f>
        <v>308</v>
      </c>
      <c r="AG79" s="2658"/>
      <c r="AH79" s="2659"/>
      <c r="AI79" s="2265">
        <f t="shared" si="45"/>
        <v>0</v>
      </c>
      <c r="AJ79" s="2266">
        <f t="shared" si="46"/>
        <v>0</v>
      </c>
      <c r="AK79" s="2660">
        <f>SUM(B79:R79)</f>
        <v>308</v>
      </c>
    </row>
    <row r="80" spans="1:37" s="410" customFormat="1" ht="17.45" customHeight="1">
      <c r="A80" s="2637" t="str">
        <f>'General PNGUM'!A80</f>
        <v>Tanam Adventist Primary School</v>
      </c>
      <c r="B80" s="2713"/>
      <c r="C80" s="2731"/>
      <c r="D80" s="2731"/>
      <c r="E80" s="2731"/>
      <c r="F80" s="2644">
        <v>84</v>
      </c>
      <c r="G80" s="2644">
        <v>83</v>
      </c>
      <c r="H80" s="2644">
        <v>71</v>
      </c>
      <c r="I80" s="2644">
        <v>73</v>
      </c>
      <c r="J80" s="2644">
        <v>51</v>
      </c>
      <c r="K80" s="2649">
        <v>38</v>
      </c>
      <c r="L80" s="2644"/>
      <c r="M80" s="2644"/>
      <c r="O80" s="2732"/>
      <c r="P80" s="2733"/>
      <c r="Q80" s="2734"/>
      <c r="R80" s="2734"/>
      <c r="S80" s="2582">
        <v>204</v>
      </c>
      <c r="T80" s="2645">
        <v>196</v>
      </c>
      <c r="U80" s="2698"/>
      <c r="V80" s="2699"/>
      <c r="W80" s="2653">
        <f t="shared" ref="W80" si="48">SUM(S80:V80)</f>
        <v>400</v>
      </c>
      <c r="X80" s="2700"/>
      <c r="Y80" s="2701"/>
      <c r="Z80" s="2726">
        <f t="shared" si="42"/>
        <v>38</v>
      </c>
      <c r="AA80" s="2727"/>
      <c r="AB80" s="2730">
        <f>'General PNGUM'!P80</f>
        <v>1</v>
      </c>
      <c r="AC80" s="2658">
        <f>'General PNGUM'!Q80</f>
        <v>0</v>
      </c>
      <c r="AD80" s="2715" t="str">
        <f>'General PNGUM'!R80</f>
        <v>-</v>
      </c>
      <c r="AE80" s="2264">
        <f>S80+T80</f>
        <v>400</v>
      </c>
      <c r="AF80" s="1671">
        <f>U80+V80</f>
        <v>0</v>
      </c>
      <c r="AG80" s="2658"/>
      <c r="AH80" s="2659"/>
      <c r="AI80" s="2265">
        <f t="shared" si="45"/>
        <v>38</v>
      </c>
      <c r="AJ80" s="2266">
        <f t="shared" si="46"/>
        <v>0</v>
      </c>
      <c r="AK80" s="2660">
        <f>SUM(B80:R80)</f>
        <v>400</v>
      </c>
    </row>
    <row r="81" spans="1:37" s="410" customFormat="1" ht="17.45" customHeight="1" thickBot="1">
      <c r="A81" s="2637" t="str">
        <f>'General PNGUM'!A81</f>
        <v>lae Adventist Primary</v>
      </c>
      <c r="B81" s="2713"/>
      <c r="C81" s="2731"/>
      <c r="D81" s="2731"/>
      <c r="E81" s="2731"/>
      <c r="F81" s="2718">
        <v>131</v>
      </c>
      <c r="G81" s="2718">
        <v>142</v>
      </c>
      <c r="H81" s="2718">
        <v>141</v>
      </c>
      <c r="I81" s="2718">
        <v>139</v>
      </c>
      <c r="J81" s="2718">
        <v>89</v>
      </c>
      <c r="K81" s="2735">
        <v>90</v>
      </c>
      <c r="L81" s="2649"/>
      <c r="M81" s="2649"/>
      <c r="O81" s="2732"/>
      <c r="P81" s="2733"/>
      <c r="Q81" s="2734"/>
      <c r="R81" s="2734"/>
      <c r="S81" s="2582">
        <v>369</v>
      </c>
      <c r="T81" s="2645">
        <v>363</v>
      </c>
      <c r="U81" s="2689"/>
      <c r="V81" s="2690"/>
      <c r="W81" s="2736">
        <f t="shared" si="41"/>
        <v>732</v>
      </c>
      <c r="X81" s="2737"/>
      <c r="Y81" s="2692"/>
      <c r="Z81" s="2726">
        <f>K81</f>
        <v>90</v>
      </c>
      <c r="AA81" s="2727">
        <f>M81</f>
        <v>0</v>
      </c>
      <c r="AB81" s="2738">
        <f>'General PNGUM'!P81</f>
        <v>1</v>
      </c>
      <c r="AC81" s="2724">
        <f>'General PNGUM'!Q81</f>
        <v>0</v>
      </c>
      <c r="AD81" s="2739" t="str">
        <f>'General PNGUM'!R81</f>
        <v>-</v>
      </c>
      <c r="AE81" s="986">
        <f t="shared" si="43"/>
        <v>732</v>
      </c>
      <c r="AF81" s="987">
        <f t="shared" si="44"/>
        <v>0</v>
      </c>
      <c r="AG81" s="2724"/>
      <c r="AH81" s="2201"/>
      <c r="AI81" s="2265">
        <f t="shared" si="45"/>
        <v>90</v>
      </c>
      <c r="AJ81" s="2266">
        <f t="shared" si="46"/>
        <v>0</v>
      </c>
      <c r="AK81" s="988">
        <f t="shared" si="47"/>
        <v>732</v>
      </c>
    </row>
    <row r="82" spans="1:37" s="410" customFormat="1" ht="12" thickBot="1">
      <c r="A82" s="1913" t="s">
        <v>41</v>
      </c>
      <c r="B82" s="1674">
        <f t="shared" ref="B82:AK82" si="49">SUM(B74:B81)</f>
        <v>0</v>
      </c>
      <c r="C82" s="1674">
        <f t="shared" si="49"/>
        <v>0</v>
      </c>
      <c r="D82" s="1674">
        <f t="shared" si="49"/>
        <v>0</v>
      </c>
      <c r="E82" s="1674">
        <f>SUM(E74:E81)</f>
        <v>0</v>
      </c>
      <c r="F82" s="1674">
        <f t="shared" ref="F82:N82" si="50">SUM(F74:F81)</f>
        <v>411</v>
      </c>
      <c r="G82" s="1674">
        <f t="shared" si="50"/>
        <v>402</v>
      </c>
      <c r="H82" s="1674">
        <f t="shared" si="50"/>
        <v>387</v>
      </c>
      <c r="I82" s="1674">
        <f t="shared" si="50"/>
        <v>386</v>
      </c>
      <c r="J82" s="1674">
        <f t="shared" si="50"/>
        <v>313</v>
      </c>
      <c r="K82" s="1674">
        <f t="shared" si="50"/>
        <v>298</v>
      </c>
      <c r="L82" s="1674">
        <f t="shared" si="50"/>
        <v>162</v>
      </c>
      <c r="M82" s="1674">
        <f t="shared" si="50"/>
        <v>146</v>
      </c>
      <c r="N82" s="1674">
        <f t="shared" si="50"/>
        <v>0</v>
      </c>
      <c r="O82" s="1674">
        <f t="shared" si="49"/>
        <v>0</v>
      </c>
      <c r="P82" s="1674">
        <f t="shared" si="49"/>
        <v>0</v>
      </c>
      <c r="Q82" s="1674"/>
      <c r="R82" s="1674">
        <f t="shared" si="49"/>
        <v>0</v>
      </c>
      <c r="S82" s="1914">
        <f t="shared" si="49"/>
        <v>1072</v>
      </c>
      <c r="T82" s="1914">
        <f t="shared" si="49"/>
        <v>1125</v>
      </c>
      <c r="U82" s="1914">
        <f t="shared" si="49"/>
        <v>157</v>
      </c>
      <c r="V82" s="1914">
        <f t="shared" si="49"/>
        <v>151</v>
      </c>
      <c r="W82" s="1674">
        <f t="shared" si="49"/>
        <v>2505</v>
      </c>
      <c r="X82" s="1914">
        <f t="shared" si="49"/>
        <v>32</v>
      </c>
      <c r="Y82" s="1917">
        <f t="shared" si="49"/>
        <v>0</v>
      </c>
      <c r="Z82" s="1917">
        <f t="shared" si="49"/>
        <v>298</v>
      </c>
      <c r="AA82" s="1918">
        <f t="shared" si="49"/>
        <v>0</v>
      </c>
      <c r="AB82" s="1915">
        <f t="shared" si="49"/>
        <v>6</v>
      </c>
      <c r="AC82" s="1920">
        <f t="shared" si="49"/>
        <v>1</v>
      </c>
      <c r="AD82" s="1920">
        <f t="shared" si="49"/>
        <v>0</v>
      </c>
      <c r="AE82" s="1921">
        <f t="shared" si="49"/>
        <v>2197</v>
      </c>
      <c r="AF82" s="1921">
        <f t="shared" si="49"/>
        <v>308</v>
      </c>
      <c r="AG82" s="1921">
        <f t="shared" si="49"/>
        <v>0</v>
      </c>
      <c r="AH82" s="1920">
        <f t="shared" si="49"/>
        <v>0</v>
      </c>
      <c r="AI82" s="1921">
        <f t="shared" si="49"/>
        <v>298</v>
      </c>
      <c r="AJ82" s="1921">
        <f t="shared" si="49"/>
        <v>0</v>
      </c>
      <c r="AK82" s="1922">
        <f t="shared" si="49"/>
        <v>2505</v>
      </c>
    </row>
    <row r="83" spans="1:37" s="588" customFormat="1" ht="12" thickBot="1">
      <c r="A83" s="587"/>
      <c r="B83" s="613"/>
      <c r="C83" s="614"/>
      <c r="D83" s="614"/>
      <c r="E83" s="614"/>
      <c r="F83" s="614"/>
      <c r="G83" s="614"/>
      <c r="H83" s="614"/>
      <c r="I83" s="614"/>
      <c r="J83" s="614"/>
      <c r="K83" s="614">
        <f>SUM(C82:K82)</f>
        <v>2197</v>
      </c>
      <c r="L83" s="615"/>
      <c r="M83" s="614"/>
      <c r="N83" s="614"/>
      <c r="O83" s="614"/>
      <c r="P83" s="614"/>
      <c r="Q83" s="614"/>
      <c r="R83" s="614"/>
      <c r="S83" s="1565">
        <f>S82+T82+U82+V82</f>
        <v>2505</v>
      </c>
      <c r="T83" s="1565"/>
      <c r="U83" s="1565"/>
      <c r="V83" s="1565"/>
      <c r="W83" s="616"/>
      <c r="X83" s="1572"/>
      <c r="Y83" s="1549"/>
      <c r="Z83" s="1549"/>
      <c r="AA83" s="1550"/>
      <c r="AB83" s="984"/>
      <c r="AC83" s="984"/>
      <c r="AD83" s="984"/>
      <c r="AE83" s="984"/>
      <c r="AF83" s="984"/>
      <c r="AG83" s="984"/>
      <c r="AH83" s="984"/>
      <c r="AI83" s="984"/>
      <c r="AJ83" s="984"/>
      <c r="AK83" s="1916"/>
    </row>
    <row r="84" spans="1:37" s="24" customFormat="1" ht="15.75" thickBot="1">
      <c r="A84" s="1923" t="s">
        <v>87</v>
      </c>
      <c r="B84" s="1924"/>
      <c r="C84" s="1924"/>
      <c r="D84" s="1925"/>
      <c r="E84" s="1924"/>
      <c r="F84" s="1924"/>
      <c r="G84" s="1924"/>
      <c r="H84" s="1924"/>
      <c r="I84" s="1924"/>
      <c r="J84" s="1924"/>
      <c r="K84" s="1924"/>
      <c r="L84" s="1924"/>
      <c r="M84" s="1924"/>
      <c r="N84" s="1924"/>
      <c r="O84" s="1924"/>
      <c r="P84" s="1676"/>
      <c r="Q84" s="1676"/>
      <c r="R84" s="1676"/>
      <c r="S84" s="1907"/>
      <c r="T84" s="1907"/>
      <c r="U84" s="1907"/>
      <c r="V84" s="1907"/>
      <c r="W84" s="1908"/>
      <c r="X84" s="1907"/>
      <c r="Y84" s="1907"/>
      <c r="Z84" s="1907"/>
      <c r="AA84" s="1909"/>
      <c r="AB84" s="1926"/>
      <c r="AC84" s="1926"/>
      <c r="AD84" s="1926"/>
      <c r="AE84" s="1926"/>
      <c r="AF84" s="1926"/>
      <c r="AG84" s="1926"/>
      <c r="AH84" s="1926"/>
      <c r="AI84" s="1926"/>
      <c r="AJ84" s="1926"/>
      <c r="AK84" s="1927"/>
    </row>
    <row r="85" spans="1:37" s="24" customFormat="1" ht="11.25">
      <c r="A85" s="2637" t="str">
        <f>'General PNGUM'!A85</f>
        <v>Akurai Primary School</v>
      </c>
      <c r="B85" s="2685"/>
      <c r="C85" s="2718"/>
      <c r="D85" s="2740">
        <v>0</v>
      </c>
      <c r="E85" s="2644">
        <v>0</v>
      </c>
      <c r="F85" s="2644">
        <v>50</v>
      </c>
      <c r="G85" s="2644">
        <v>39</v>
      </c>
      <c r="H85" s="2644">
        <v>31</v>
      </c>
      <c r="I85" s="2644">
        <v>22</v>
      </c>
      <c r="J85" s="2644">
        <v>0</v>
      </c>
      <c r="K85" s="2740">
        <v>17</v>
      </c>
      <c r="L85" s="2640"/>
      <c r="M85" s="2640"/>
      <c r="O85" s="2640"/>
      <c r="P85" s="2640"/>
      <c r="Q85" s="1170"/>
      <c r="R85" s="1170"/>
      <c r="S85" s="2641">
        <v>87</v>
      </c>
      <c r="T85" s="2650">
        <v>72</v>
      </c>
      <c r="U85" s="2661"/>
      <c r="V85" s="2652"/>
      <c r="W85" s="1112">
        <f t="shared" ref="W85:W109" si="51">SUM(S85:V85)</f>
        <v>159</v>
      </c>
      <c r="X85" s="2741">
        <v>0</v>
      </c>
      <c r="Y85" s="2742"/>
      <c r="Z85" s="2743">
        <v>17</v>
      </c>
      <c r="AA85" s="2744"/>
      <c r="AB85" s="2730">
        <f>'General PNGUM'!P85</f>
        <v>1</v>
      </c>
      <c r="AC85" s="2658">
        <f>'General PNGUM'!Q85</f>
        <v>0</v>
      </c>
      <c r="AD85" s="2715" t="str">
        <f>'General PNGUM'!R85</f>
        <v>-</v>
      </c>
      <c r="AE85" s="2264">
        <f t="shared" ref="AE85:AE109" si="52">S85+T85</f>
        <v>159</v>
      </c>
      <c r="AF85" s="1671">
        <f t="shared" ref="AF85:AF108" si="53">U85+V85</f>
        <v>0</v>
      </c>
      <c r="AG85" s="2658"/>
      <c r="AH85" s="2659"/>
      <c r="AI85" s="2265">
        <f>Z85</f>
        <v>17</v>
      </c>
      <c r="AJ85" s="2266">
        <f>AA85</f>
        <v>0</v>
      </c>
      <c r="AK85" s="2660">
        <f t="shared" ref="AK85:AK106" si="54">SUM(B85:R85)</f>
        <v>159</v>
      </c>
    </row>
    <row r="86" spans="1:37" s="24" customFormat="1" ht="22.5">
      <c r="A86" s="2637" t="str">
        <f>'General PNGUM'!A86</f>
        <v>Asai Adventist Primary School</v>
      </c>
      <c r="B86" s="2695"/>
      <c r="C86" s="2745"/>
      <c r="D86" s="2740">
        <v>0</v>
      </c>
      <c r="E86" s="2740">
        <v>0</v>
      </c>
      <c r="F86" s="2644">
        <v>15</v>
      </c>
      <c r="G86" s="2644">
        <v>21</v>
      </c>
      <c r="H86" s="2644">
        <v>20</v>
      </c>
      <c r="I86" s="2644">
        <v>25</v>
      </c>
      <c r="J86" s="2644">
        <v>14</v>
      </c>
      <c r="K86" s="2644">
        <v>22</v>
      </c>
      <c r="L86" s="2644"/>
      <c r="M86" s="2644"/>
      <c r="O86" s="2644"/>
      <c r="P86" s="2644"/>
      <c r="Q86" s="2746"/>
      <c r="R86" s="2746"/>
      <c r="S86" s="2719">
        <v>93</v>
      </c>
      <c r="T86" s="2720">
        <v>24</v>
      </c>
      <c r="U86" s="2747"/>
      <c r="V86" s="2722"/>
      <c r="W86" s="1112">
        <f t="shared" si="51"/>
        <v>117</v>
      </c>
      <c r="X86" s="2741">
        <v>2</v>
      </c>
      <c r="Y86" s="2742"/>
      <c r="Z86" s="2705">
        <v>22</v>
      </c>
      <c r="AA86" s="2748"/>
      <c r="AB86" s="2730">
        <f>'General PNGUM'!P86</f>
        <v>1</v>
      </c>
      <c r="AC86" s="2658">
        <f>'General PNGUM'!Q86</f>
        <v>0</v>
      </c>
      <c r="AD86" s="2715" t="str">
        <f>'General PNGUM'!R86</f>
        <v>-</v>
      </c>
      <c r="AE86" s="2264">
        <f t="shared" si="52"/>
        <v>117</v>
      </c>
      <c r="AF86" s="1671">
        <f t="shared" si="53"/>
        <v>0</v>
      </c>
      <c r="AG86" s="2658"/>
      <c r="AH86" s="2659"/>
      <c r="AI86" s="2265">
        <f t="shared" ref="AI86:AI97" si="55">Z86</f>
        <v>22</v>
      </c>
      <c r="AJ86" s="2266">
        <f t="shared" ref="AJ86:AJ97" si="56">AA86</f>
        <v>0</v>
      </c>
      <c r="AK86" s="2660">
        <f t="shared" si="54"/>
        <v>117</v>
      </c>
    </row>
    <row r="87" spans="1:37" s="24" customFormat="1" ht="22.5">
      <c r="A87" s="2637" t="s">
        <v>90</v>
      </c>
      <c r="B87" s="2695"/>
      <c r="C87" s="2745"/>
      <c r="D87" s="2740">
        <v>26</v>
      </c>
      <c r="E87" s="2740">
        <v>29</v>
      </c>
      <c r="F87" s="2644">
        <v>17</v>
      </c>
      <c r="G87" s="2644">
        <v>0</v>
      </c>
      <c r="H87" s="2644">
        <v>0</v>
      </c>
      <c r="I87" s="2644">
        <v>0</v>
      </c>
      <c r="J87" s="2644">
        <v>0</v>
      </c>
      <c r="K87" s="2644">
        <v>0</v>
      </c>
      <c r="L87" s="2644"/>
      <c r="M87" s="2644"/>
      <c r="O87" s="2644"/>
      <c r="P87" s="2644"/>
      <c r="Q87" s="2746"/>
      <c r="R87" s="2746"/>
      <c r="S87" s="2719">
        <v>27</v>
      </c>
      <c r="T87" s="2720">
        <v>45</v>
      </c>
      <c r="U87" s="2747"/>
      <c r="V87" s="2722"/>
      <c r="W87" s="1112">
        <f t="shared" si="51"/>
        <v>72</v>
      </c>
      <c r="X87" s="2741">
        <v>0</v>
      </c>
      <c r="Y87" s="2742"/>
      <c r="Z87" s="2705">
        <v>0</v>
      </c>
      <c r="AA87" s="2748"/>
      <c r="AB87" s="2730"/>
      <c r="AC87" s="2658"/>
      <c r="AD87" s="2715"/>
      <c r="AE87" s="2264"/>
      <c r="AF87" s="1671"/>
      <c r="AG87" s="2658"/>
      <c r="AH87" s="2659"/>
      <c r="AI87" s="2265"/>
      <c r="AJ87" s="2266"/>
      <c r="AK87" s="2660"/>
    </row>
    <row r="88" spans="1:37" s="24" customFormat="1" ht="22.5">
      <c r="A88" s="2637" t="str">
        <f>'General PNGUM'!A88</f>
        <v>Bangapala Adventist Primary School</v>
      </c>
      <c r="B88" s="2695"/>
      <c r="C88" s="2644"/>
      <c r="D88" s="2740">
        <v>0</v>
      </c>
      <c r="E88" s="2740">
        <v>0</v>
      </c>
      <c r="F88" s="2644">
        <v>39</v>
      </c>
      <c r="G88" s="2644">
        <v>33</v>
      </c>
      <c r="H88" s="2644">
        <v>25</v>
      </c>
      <c r="I88" s="2644">
        <v>16</v>
      </c>
      <c r="J88" s="2644">
        <v>17</v>
      </c>
      <c r="K88" s="2644">
        <v>16</v>
      </c>
      <c r="L88" s="2644"/>
      <c r="M88" s="2644"/>
      <c r="O88" s="2644"/>
      <c r="P88" s="2644"/>
      <c r="Q88" s="2645"/>
      <c r="R88" s="2645"/>
      <c r="S88" s="2641">
        <v>105</v>
      </c>
      <c r="T88" s="2650">
        <v>41</v>
      </c>
      <c r="U88" s="2651"/>
      <c r="V88" s="2652"/>
      <c r="W88" s="1112">
        <f t="shared" si="51"/>
        <v>146</v>
      </c>
      <c r="X88" s="2741">
        <v>0</v>
      </c>
      <c r="Y88" s="2742"/>
      <c r="Z88" s="2705">
        <v>16</v>
      </c>
      <c r="AA88" s="2748"/>
      <c r="AB88" s="2730">
        <f>'General PNGUM'!P88</f>
        <v>1</v>
      </c>
      <c r="AC88" s="2658">
        <f>'General PNGUM'!Q88</f>
        <v>0</v>
      </c>
      <c r="AD88" s="2715" t="str">
        <f>'General PNGUM'!R88</f>
        <v>-</v>
      </c>
      <c r="AE88" s="2264">
        <f t="shared" si="52"/>
        <v>146</v>
      </c>
      <c r="AF88" s="1671">
        <f t="shared" si="53"/>
        <v>0</v>
      </c>
      <c r="AG88" s="2658"/>
      <c r="AH88" s="2659"/>
      <c r="AI88" s="2265">
        <f t="shared" si="55"/>
        <v>16</v>
      </c>
      <c r="AJ88" s="2266">
        <f t="shared" si="56"/>
        <v>0</v>
      </c>
      <c r="AK88" s="2660">
        <f t="shared" si="54"/>
        <v>146</v>
      </c>
    </row>
    <row r="89" spans="1:37" s="24" customFormat="1" ht="11.25">
      <c r="A89" s="2749" t="str">
        <f>'General PNGUM'!A89</f>
        <v>Bobirumpun Primary</v>
      </c>
      <c r="B89" s="2695"/>
      <c r="C89" s="2644"/>
      <c r="D89" s="2740"/>
      <c r="E89" s="2740"/>
      <c r="F89" s="2644"/>
      <c r="G89" s="2644"/>
      <c r="H89" s="2644"/>
      <c r="I89" s="2644"/>
      <c r="J89" s="2644"/>
      <c r="K89" s="2644"/>
      <c r="L89" s="2644"/>
      <c r="M89" s="2644"/>
      <c r="O89" s="2644"/>
      <c r="P89" s="2644"/>
      <c r="Q89" s="2645"/>
      <c r="R89" s="2645"/>
      <c r="S89" s="2641"/>
      <c r="T89" s="2650"/>
      <c r="U89" s="2651"/>
      <c r="V89" s="2652"/>
      <c r="W89" s="1112">
        <f t="shared" si="51"/>
        <v>0</v>
      </c>
      <c r="X89" s="2741"/>
      <c r="Y89" s="2742"/>
      <c r="Z89" s="2705"/>
      <c r="AA89" s="2748"/>
      <c r="AB89" s="2730"/>
      <c r="AC89" s="2658"/>
      <c r="AD89" s="2715"/>
      <c r="AE89" s="2264"/>
      <c r="AF89" s="1671"/>
      <c r="AG89" s="2658"/>
      <c r="AH89" s="2659"/>
      <c r="AI89" s="2265"/>
      <c r="AJ89" s="2266"/>
      <c r="AK89" s="2660"/>
    </row>
    <row r="90" spans="1:37" s="24" customFormat="1" ht="22.5">
      <c r="A90" s="2637" t="str">
        <f>'General PNGUM'!A90</f>
        <v>Bondek Adventist Primary School</v>
      </c>
      <c r="B90" s="2695"/>
      <c r="C90" s="2644"/>
      <c r="D90" s="2740">
        <v>0</v>
      </c>
      <c r="E90" s="2740">
        <v>0</v>
      </c>
      <c r="F90" s="2644">
        <v>6</v>
      </c>
      <c r="G90" s="2644">
        <v>12</v>
      </c>
      <c r="H90" s="2644">
        <v>13</v>
      </c>
      <c r="I90" s="2644">
        <v>7</v>
      </c>
      <c r="J90" s="2644">
        <v>0</v>
      </c>
      <c r="K90" s="2644">
        <v>22</v>
      </c>
      <c r="L90" s="2644"/>
      <c r="M90" s="2644"/>
      <c r="O90" s="2644"/>
      <c r="P90" s="2644"/>
      <c r="Q90" s="2645"/>
      <c r="R90" s="2645"/>
      <c r="S90" s="2641">
        <v>55</v>
      </c>
      <c r="T90" s="2650">
        <v>5</v>
      </c>
      <c r="U90" s="2651"/>
      <c r="V90" s="2652"/>
      <c r="W90" s="1112">
        <f t="shared" si="51"/>
        <v>60</v>
      </c>
      <c r="X90" s="2741">
        <v>3</v>
      </c>
      <c r="Y90" s="2742"/>
      <c r="Z90" s="2705">
        <v>22</v>
      </c>
      <c r="AA90" s="2748"/>
      <c r="AB90" s="2730">
        <f>'General PNGUM'!P90</f>
        <v>1</v>
      </c>
      <c r="AC90" s="2658">
        <f>'General PNGUM'!Q90</f>
        <v>0</v>
      </c>
      <c r="AD90" s="2715" t="str">
        <f>'General PNGUM'!R90</f>
        <v>-</v>
      </c>
      <c r="AE90" s="2264">
        <f t="shared" si="52"/>
        <v>60</v>
      </c>
      <c r="AF90" s="1671">
        <f t="shared" si="53"/>
        <v>0</v>
      </c>
      <c r="AG90" s="2658"/>
      <c r="AH90" s="2659"/>
      <c r="AI90" s="2265">
        <f t="shared" si="55"/>
        <v>22</v>
      </c>
      <c r="AJ90" s="2266">
        <f t="shared" si="56"/>
        <v>0</v>
      </c>
      <c r="AK90" s="2660">
        <f t="shared" si="54"/>
        <v>60</v>
      </c>
    </row>
    <row r="91" spans="1:37" s="24" customFormat="1" ht="21.95" customHeight="1">
      <c r="A91" s="2637" t="str">
        <f>'General PNGUM'!A91</f>
        <v>Boroi Adventist Primary School</v>
      </c>
      <c r="B91" s="2695"/>
      <c r="C91" s="2644"/>
      <c r="D91" s="2740">
        <v>36</v>
      </c>
      <c r="E91" s="2740">
        <v>41</v>
      </c>
      <c r="F91" s="2644">
        <v>53</v>
      </c>
      <c r="G91" s="2644">
        <v>39</v>
      </c>
      <c r="H91" s="2644">
        <v>25</v>
      </c>
      <c r="I91" s="2644">
        <v>26</v>
      </c>
      <c r="J91" s="2644">
        <v>36</v>
      </c>
      <c r="K91" s="2644">
        <v>28</v>
      </c>
      <c r="L91" s="2644"/>
      <c r="M91" s="2644"/>
      <c r="O91" s="2644"/>
      <c r="P91" s="2644"/>
      <c r="Q91" s="2645"/>
      <c r="R91" s="2645"/>
      <c r="S91" s="2641">
        <v>284</v>
      </c>
      <c r="T91" s="2650">
        <v>0</v>
      </c>
      <c r="U91" s="2651"/>
      <c r="V91" s="2652"/>
      <c r="W91" s="1112">
        <f t="shared" si="51"/>
        <v>284</v>
      </c>
      <c r="X91" s="2741">
        <v>5</v>
      </c>
      <c r="Y91" s="2742"/>
      <c r="Z91" s="2705">
        <v>28</v>
      </c>
      <c r="AA91" s="2748"/>
      <c r="AB91" s="2730">
        <f>'General PNGUM'!P91</f>
        <v>1</v>
      </c>
      <c r="AC91" s="2658">
        <f>'General PNGUM'!Q91</f>
        <v>0</v>
      </c>
      <c r="AD91" s="2715" t="str">
        <f>'General PNGUM'!R91</f>
        <v>-</v>
      </c>
      <c r="AE91" s="2264">
        <f t="shared" si="52"/>
        <v>284</v>
      </c>
      <c r="AF91" s="1671">
        <f t="shared" si="53"/>
        <v>0</v>
      </c>
      <c r="AG91" s="2658"/>
      <c r="AH91" s="2659"/>
      <c r="AI91" s="2265">
        <f t="shared" si="55"/>
        <v>28</v>
      </c>
      <c r="AJ91" s="2266">
        <f t="shared" si="56"/>
        <v>0</v>
      </c>
      <c r="AK91" s="2660">
        <f t="shared" si="54"/>
        <v>284</v>
      </c>
    </row>
    <row r="92" spans="1:37" s="24" customFormat="1" ht="21.95" customHeight="1">
      <c r="A92" s="2749" t="str">
        <f>'General PNGUM'!A92</f>
        <v>Hartfeldhaven Primary</v>
      </c>
      <c r="B92" s="2695"/>
      <c r="C92" s="2644"/>
      <c r="D92" s="2740"/>
      <c r="E92" s="2740"/>
      <c r="F92" s="2644"/>
      <c r="G92" s="2644"/>
      <c r="H92" s="2644"/>
      <c r="I92" s="2644"/>
      <c r="J92" s="2644"/>
      <c r="K92" s="2644"/>
      <c r="L92" s="2644"/>
      <c r="M92" s="2644"/>
      <c r="O92" s="2644"/>
      <c r="P92" s="2644"/>
      <c r="Q92" s="2645"/>
      <c r="R92" s="2645"/>
      <c r="S92" s="2641"/>
      <c r="T92" s="2650"/>
      <c r="U92" s="2651"/>
      <c r="V92" s="2652"/>
      <c r="W92" s="1112">
        <f t="shared" si="51"/>
        <v>0</v>
      </c>
      <c r="X92" s="2741"/>
      <c r="Y92" s="2742"/>
      <c r="Z92" s="2705"/>
      <c r="AA92" s="2748"/>
      <c r="AB92" s="2730"/>
      <c r="AC92" s="2658"/>
      <c r="AD92" s="2715"/>
      <c r="AE92" s="2264"/>
      <c r="AF92" s="1671"/>
      <c r="AG92" s="2658"/>
      <c r="AH92" s="2659"/>
      <c r="AI92" s="2265"/>
      <c r="AJ92" s="2266"/>
      <c r="AK92" s="2660"/>
    </row>
    <row r="93" spans="1:37" s="24" customFormat="1" ht="21.95" customHeight="1">
      <c r="A93" s="2749" t="str">
        <f>'General PNGUM'!A93</f>
        <v>Jerekin Primary</v>
      </c>
      <c r="B93" s="2695"/>
      <c r="C93" s="2644"/>
      <c r="D93" s="2740"/>
      <c r="E93" s="2740"/>
      <c r="F93" s="2644"/>
      <c r="G93" s="2644"/>
      <c r="H93" s="2644"/>
      <c r="I93" s="2644"/>
      <c r="J93" s="2644"/>
      <c r="K93" s="2644"/>
      <c r="L93" s="2644"/>
      <c r="M93" s="2644"/>
      <c r="O93" s="2644"/>
      <c r="P93" s="2644"/>
      <c r="Q93" s="2645"/>
      <c r="R93" s="2645"/>
      <c r="S93" s="2641"/>
      <c r="T93" s="2650"/>
      <c r="U93" s="2651"/>
      <c r="V93" s="2652"/>
      <c r="W93" s="1112">
        <f t="shared" si="51"/>
        <v>0</v>
      </c>
      <c r="X93" s="2741"/>
      <c r="Y93" s="2742"/>
      <c r="Z93" s="2705"/>
      <c r="AA93" s="2748"/>
      <c r="AB93" s="2730"/>
      <c r="AC93" s="2658"/>
      <c r="AD93" s="2715"/>
      <c r="AE93" s="2264"/>
      <c r="AF93" s="1671"/>
      <c r="AG93" s="2658"/>
      <c r="AH93" s="2659"/>
      <c r="AI93" s="2265"/>
      <c r="AJ93" s="2266"/>
      <c r="AK93" s="2660"/>
    </row>
    <row r="94" spans="1:37" s="24" customFormat="1" ht="11.25">
      <c r="A94" s="2637" t="str">
        <f>'General PNGUM'!A94</f>
        <v>Likum SDA Primary School</v>
      </c>
      <c r="B94" s="2695"/>
      <c r="C94" s="2644"/>
      <c r="D94" s="2740">
        <v>0</v>
      </c>
      <c r="E94" s="2740">
        <v>0</v>
      </c>
      <c r="F94" s="2644">
        <v>19</v>
      </c>
      <c r="G94" s="2644">
        <v>18</v>
      </c>
      <c r="H94" s="2644">
        <v>18</v>
      </c>
      <c r="I94" s="2644">
        <v>18</v>
      </c>
      <c r="J94" s="2644">
        <v>14</v>
      </c>
      <c r="K94" s="2644">
        <v>18</v>
      </c>
      <c r="L94" s="2644"/>
      <c r="M94" s="2644"/>
      <c r="O94" s="2644"/>
      <c r="P94" s="2644"/>
      <c r="Q94" s="2645"/>
      <c r="R94" s="2645"/>
      <c r="S94" s="2641">
        <v>105</v>
      </c>
      <c r="T94" s="2650"/>
      <c r="U94" s="2651"/>
      <c r="V94" s="2652"/>
      <c r="W94" s="1112">
        <f t="shared" si="51"/>
        <v>105</v>
      </c>
      <c r="X94" s="2741"/>
      <c r="Y94" s="2742"/>
      <c r="Z94" s="2705">
        <v>18</v>
      </c>
      <c r="AA94" s="2748"/>
      <c r="AB94" s="2730">
        <f>'General PNGUM'!P94</f>
        <v>1</v>
      </c>
      <c r="AC94" s="2658">
        <f>'General PNGUM'!Q94</f>
        <v>0</v>
      </c>
      <c r="AD94" s="2715" t="str">
        <f>'General PNGUM'!R94</f>
        <v>-</v>
      </c>
      <c r="AE94" s="2264">
        <f t="shared" si="52"/>
        <v>105</v>
      </c>
      <c r="AF94" s="1671">
        <f t="shared" si="53"/>
        <v>0</v>
      </c>
      <c r="AG94" s="2658"/>
      <c r="AH94" s="2659"/>
      <c r="AI94" s="2265">
        <f t="shared" si="55"/>
        <v>18</v>
      </c>
      <c r="AJ94" s="2266">
        <f t="shared" si="56"/>
        <v>0</v>
      </c>
      <c r="AK94" s="2660">
        <f t="shared" si="54"/>
        <v>105</v>
      </c>
    </row>
    <row r="95" spans="1:37" s="24" customFormat="1" ht="11.25">
      <c r="A95" s="2749" t="str">
        <f>'General PNGUM'!A95</f>
        <v>Liot Primary</v>
      </c>
      <c r="B95" s="2695"/>
      <c r="C95" s="2644"/>
      <c r="D95" s="2740"/>
      <c r="E95" s="2740"/>
      <c r="F95" s="2644"/>
      <c r="G95" s="2644"/>
      <c r="H95" s="2644"/>
      <c r="I95" s="2644"/>
      <c r="J95" s="2644"/>
      <c r="K95" s="2644"/>
      <c r="L95" s="2644"/>
      <c r="M95" s="2644"/>
      <c r="O95" s="2644"/>
      <c r="P95" s="2644"/>
      <c r="Q95" s="2645"/>
      <c r="R95" s="2645"/>
      <c r="S95" s="2641"/>
      <c r="T95" s="2650"/>
      <c r="U95" s="2651"/>
      <c r="V95" s="2652"/>
      <c r="W95" s="1112">
        <f t="shared" si="51"/>
        <v>0</v>
      </c>
      <c r="X95" s="2741"/>
      <c r="Y95" s="2742"/>
      <c r="Z95" s="2705"/>
      <c r="AA95" s="2748"/>
      <c r="AB95" s="2730"/>
      <c r="AC95" s="2658"/>
      <c r="AD95" s="2715"/>
      <c r="AE95" s="2264"/>
      <c r="AF95" s="1671"/>
      <c r="AG95" s="2658"/>
      <c r="AH95" s="2659"/>
      <c r="AI95" s="2265"/>
      <c r="AJ95" s="2266"/>
      <c r="AK95" s="2660"/>
    </row>
    <row r="96" spans="1:37" s="24" customFormat="1" ht="22.5">
      <c r="A96" s="2637" t="str">
        <f>'General PNGUM'!A96</f>
        <v>Lokobou Adventist High School</v>
      </c>
      <c r="B96" s="2695"/>
      <c r="C96" s="2644"/>
      <c r="D96" s="2644"/>
      <c r="E96" s="2644"/>
      <c r="F96" s="2644"/>
      <c r="G96" s="2644"/>
      <c r="H96" s="2644"/>
      <c r="I96" s="2644"/>
      <c r="J96" s="2644"/>
      <c r="K96" s="2644"/>
      <c r="L96" s="2644">
        <v>75</v>
      </c>
      <c r="M96" s="2644">
        <v>93</v>
      </c>
      <c r="N96" s="24">
        <v>0</v>
      </c>
      <c r="O96" s="2644">
        <v>0</v>
      </c>
      <c r="P96" s="2644">
        <v>0</v>
      </c>
      <c r="Q96" s="2645">
        <v>0</v>
      </c>
      <c r="R96" s="2645"/>
      <c r="S96" s="2641"/>
      <c r="T96" s="2650"/>
      <c r="U96" s="2641">
        <v>108</v>
      </c>
      <c r="V96" s="2652">
        <v>60</v>
      </c>
      <c r="W96" s="1112">
        <f t="shared" si="51"/>
        <v>168</v>
      </c>
      <c r="X96" s="2741"/>
      <c r="Y96" s="2742">
        <v>16</v>
      </c>
      <c r="Z96" s="2705"/>
      <c r="AA96" s="2748">
        <v>93</v>
      </c>
      <c r="AB96" s="2730">
        <f>'General PNGUM'!P96</f>
        <v>0</v>
      </c>
      <c r="AC96" s="2658">
        <f>'General PNGUM'!Q96</f>
        <v>1</v>
      </c>
      <c r="AD96" s="2715" t="str">
        <f>'General PNGUM'!R96</f>
        <v>-</v>
      </c>
      <c r="AE96" s="2264">
        <f>S96+T96</f>
        <v>0</v>
      </c>
      <c r="AF96" s="1671">
        <f>U96+V96</f>
        <v>168</v>
      </c>
      <c r="AG96" s="2658"/>
      <c r="AH96" s="2659"/>
      <c r="AI96" s="2265">
        <f t="shared" si="55"/>
        <v>0</v>
      </c>
      <c r="AJ96" s="2266">
        <f t="shared" si="56"/>
        <v>93</v>
      </c>
      <c r="AK96" s="2660">
        <f t="shared" si="54"/>
        <v>168</v>
      </c>
    </row>
    <row r="97" spans="1:37" s="24" customFormat="1" ht="11.25">
      <c r="A97" s="2637" t="str">
        <f>'General PNGUM'!A97</f>
        <v>Luff Adventist Primary</v>
      </c>
      <c r="B97" s="2695"/>
      <c r="C97" s="2644"/>
      <c r="D97" s="2740">
        <v>0</v>
      </c>
      <c r="E97" s="2740">
        <v>0</v>
      </c>
      <c r="F97" s="2644">
        <v>0</v>
      </c>
      <c r="G97" s="2644">
        <v>7</v>
      </c>
      <c r="H97" s="2644">
        <v>7</v>
      </c>
      <c r="I97" s="2644">
        <v>4</v>
      </c>
      <c r="J97" s="2644">
        <v>8</v>
      </c>
      <c r="K97" s="2644">
        <v>16</v>
      </c>
      <c r="L97" s="2644"/>
      <c r="M97" s="2644"/>
      <c r="O97" s="2644"/>
      <c r="P97" s="2644"/>
      <c r="Q97" s="2645"/>
      <c r="R97" s="2645"/>
      <c r="S97" s="2641">
        <v>27</v>
      </c>
      <c r="T97" s="2650">
        <v>15</v>
      </c>
      <c r="U97" s="2651"/>
      <c r="V97" s="2652"/>
      <c r="W97" s="1112">
        <f t="shared" si="51"/>
        <v>42</v>
      </c>
      <c r="X97" s="2741">
        <v>0</v>
      </c>
      <c r="Y97" s="2742"/>
      <c r="Z97" s="2705">
        <v>16</v>
      </c>
      <c r="AA97" s="2748"/>
      <c r="AB97" s="2730">
        <f>'General PNGUM'!P97</f>
        <v>1</v>
      </c>
      <c r="AC97" s="2658">
        <f>'General PNGUM'!Q97</f>
        <v>0</v>
      </c>
      <c r="AD97" s="2715" t="str">
        <f>'General PNGUM'!R97</f>
        <v>-</v>
      </c>
      <c r="AE97" s="2264">
        <f t="shared" si="52"/>
        <v>42</v>
      </c>
      <c r="AF97" s="1671">
        <f>U97+V97</f>
        <v>0</v>
      </c>
      <c r="AG97" s="2658"/>
      <c r="AH97" s="2659"/>
      <c r="AI97" s="2265">
        <f t="shared" si="55"/>
        <v>16</v>
      </c>
      <c r="AJ97" s="2266">
        <f t="shared" si="56"/>
        <v>0</v>
      </c>
      <c r="AK97" s="2660">
        <f t="shared" si="54"/>
        <v>42</v>
      </c>
    </row>
    <row r="98" spans="1:37" s="24" customFormat="1" ht="22.5">
      <c r="A98" s="2637" t="str">
        <f>'General PNGUM'!A98</f>
        <v>Naru Adventist Primary School</v>
      </c>
      <c r="B98" s="2695"/>
      <c r="C98" s="2644"/>
      <c r="D98" s="2740">
        <v>0</v>
      </c>
      <c r="E98" s="2740">
        <v>0</v>
      </c>
      <c r="F98" s="2644">
        <v>18</v>
      </c>
      <c r="G98" s="2644">
        <v>21</v>
      </c>
      <c r="H98" s="2644">
        <v>13</v>
      </c>
      <c r="I98" s="2644">
        <v>12</v>
      </c>
      <c r="J98" s="2644">
        <v>12</v>
      </c>
      <c r="K98" s="2644">
        <v>27</v>
      </c>
      <c r="L98" s="2644"/>
      <c r="M98" s="2644"/>
      <c r="O98" s="2644"/>
      <c r="P98" s="2644"/>
      <c r="Q98" s="2645"/>
      <c r="R98" s="2645"/>
      <c r="S98" s="2641">
        <v>57</v>
      </c>
      <c r="T98" s="2650">
        <v>46</v>
      </c>
      <c r="U98" s="2651"/>
      <c r="V98" s="2652"/>
      <c r="W98" s="1112">
        <f t="shared" si="51"/>
        <v>103</v>
      </c>
      <c r="X98" s="2741">
        <v>2</v>
      </c>
      <c r="Y98" s="2742"/>
      <c r="Z98" s="2705">
        <v>27</v>
      </c>
      <c r="AA98" s="2748"/>
      <c r="AB98" s="2730">
        <f>'General PNGUM'!P98</f>
        <v>1</v>
      </c>
      <c r="AC98" s="2658">
        <f>'General PNGUM'!Q98</f>
        <v>0</v>
      </c>
      <c r="AD98" s="2715" t="str">
        <f>'General PNGUM'!R98</f>
        <v>-</v>
      </c>
      <c r="AE98" s="2264">
        <f t="shared" si="52"/>
        <v>103</v>
      </c>
      <c r="AF98" s="1671">
        <f t="shared" si="53"/>
        <v>0</v>
      </c>
      <c r="AG98" s="2658"/>
      <c r="AH98" s="2659"/>
      <c r="AI98" s="2265">
        <f t="shared" ref="AI98:AI108" si="57">Z98</f>
        <v>27</v>
      </c>
      <c r="AJ98" s="2266">
        <f t="shared" ref="AJ98:AJ108" si="58">AA98</f>
        <v>0</v>
      </c>
      <c r="AK98" s="2660">
        <f t="shared" si="54"/>
        <v>103</v>
      </c>
    </row>
    <row r="99" spans="1:37" s="24" customFormat="1" ht="22.5">
      <c r="A99" s="2637" t="str">
        <f>'General PNGUM'!A99</f>
        <v>Nihon Adventist Primary School</v>
      </c>
      <c r="B99" s="2695"/>
      <c r="C99" s="2644"/>
      <c r="D99" s="2740">
        <v>0</v>
      </c>
      <c r="E99" s="2740">
        <v>0</v>
      </c>
      <c r="F99" s="2644">
        <v>16</v>
      </c>
      <c r="G99" s="2644">
        <v>17</v>
      </c>
      <c r="H99" s="2644">
        <v>17</v>
      </c>
      <c r="I99" s="2644">
        <v>11</v>
      </c>
      <c r="J99" s="2644">
        <v>7</v>
      </c>
      <c r="K99" s="2644">
        <v>17</v>
      </c>
      <c r="L99" s="2644"/>
      <c r="M99" s="2644"/>
      <c r="O99" s="2644"/>
      <c r="P99" s="2644"/>
      <c r="Q99" s="2645"/>
      <c r="R99" s="2645"/>
      <c r="S99" s="2641">
        <v>85</v>
      </c>
      <c r="T99" s="2650">
        <v>0</v>
      </c>
      <c r="U99" s="2651"/>
      <c r="V99" s="2652"/>
      <c r="W99" s="1112">
        <f t="shared" si="51"/>
        <v>85</v>
      </c>
      <c r="X99" s="2741">
        <v>0</v>
      </c>
      <c r="Y99" s="2742"/>
      <c r="Z99" s="2705">
        <v>17</v>
      </c>
      <c r="AA99" s="2748"/>
      <c r="AB99" s="2730">
        <f>'General PNGUM'!P99</f>
        <v>1</v>
      </c>
      <c r="AC99" s="2658">
        <f>'General PNGUM'!Q99</f>
        <v>0</v>
      </c>
      <c r="AD99" s="2715" t="str">
        <f>'General PNGUM'!R99</f>
        <v>-</v>
      </c>
      <c r="AE99" s="2264">
        <f t="shared" si="52"/>
        <v>85</v>
      </c>
      <c r="AF99" s="1671">
        <f t="shared" si="53"/>
        <v>0</v>
      </c>
      <c r="AG99" s="2658"/>
      <c r="AH99" s="2659"/>
      <c r="AI99" s="2265">
        <f t="shared" si="57"/>
        <v>17</v>
      </c>
      <c r="AJ99" s="2266">
        <f t="shared" si="58"/>
        <v>0</v>
      </c>
      <c r="AK99" s="2660">
        <f t="shared" si="54"/>
        <v>85</v>
      </c>
    </row>
    <row r="100" spans="1:37" s="24" customFormat="1" ht="22.5">
      <c r="A100" s="2637" t="str">
        <f>'General PNGUM'!A100</f>
        <v>Nuwok Adventist Primary School</v>
      </c>
      <c r="B100" s="2695"/>
      <c r="C100" s="2644"/>
      <c r="D100" s="2740">
        <v>0</v>
      </c>
      <c r="E100" s="2740">
        <v>0</v>
      </c>
      <c r="F100" s="2644">
        <v>38</v>
      </c>
      <c r="G100" s="2644">
        <v>44</v>
      </c>
      <c r="H100" s="2644">
        <v>59</v>
      </c>
      <c r="I100" s="2644">
        <v>58</v>
      </c>
      <c r="J100" s="2644">
        <v>54</v>
      </c>
      <c r="K100" s="2644">
        <v>40</v>
      </c>
      <c r="L100" s="2644"/>
      <c r="M100" s="2644"/>
      <c r="O100" s="2644"/>
      <c r="P100" s="2644"/>
      <c r="Q100" s="2645"/>
      <c r="R100" s="2645"/>
      <c r="S100" s="2641">
        <v>202</v>
      </c>
      <c r="T100" s="2650">
        <v>91</v>
      </c>
      <c r="U100" s="2651"/>
      <c r="V100" s="2652"/>
      <c r="W100" s="1112">
        <f t="shared" si="51"/>
        <v>293</v>
      </c>
      <c r="X100" s="2741">
        <v>5</v>
      </c>
      <c r="Y100" s="2742"/>
      <c r="Z100" s="2705">
        <v>40</v>
      </c>
      <c r="AA100" s="2748"/>
      <c r="AB100" s="2730">
        <f>'General PNGUM'!P100</f>
        <v>1</v>
      </c>
      <c r="AC100" s="2658">
        <f>'General PNGUM'!Q100</f>
        <v>0</v>
      </c>
      <c r="AD100" s="2715" t="str">
        <f>'General PNGUM'!R100</f>
        <v>-</v>
      </c>
      <c r="AE100" s="2264">
        <f t="shared" si="52"/>
        <v>293</v>
      </c>
      <c r="AF100" s="1671">
        <f t="shared" si="53"/>
        <v>0</v>
      </c>
      <c r="AG100" s="2658"/>
      <c r="AH100" s="2659"/>
      <c r="AI100" s="2265">
        <f t="shared" si="57"/>
        <v>40</v>
      </c>
      <c r="AJ100" s="2266">
        <f t="shared" si="58"/>
        <v>0</v>
      </c>
      <c r="AK100" s="2660">
        <f t="shared" si="54"/>
        <v>293</v>
      </c>
    </row>
    <row r="101" spans="1:37" s="410" customFormat="1" ht="11.25">
      <c r="A101" s="2637" t="str">
        <f>'General PNGUM'!A101</f>
        <v>Panim SDA Primary School</v>
      </c>
      <c r="B101" s="2695"/>
      <c r="C101" s="2644"/>
      <c r="D101" s="2740">
        <v>62</v>
      </c>
      <c r="E101" s="2740">
        <v>28</v>
      </c>
      <c r="F101" s="2644">
        <v>28</v>
      </c>
      <c r="G101" s="2644">
        <v>14</v>
      </c>
      <c r="H101" s="2644">
        <v>23</v>
      </c>
      <c r="I101" s="2644">
        <v>13</v>
      </c>
      <c r="J101" s="2644">
        <v>27</v>
      </c>
      <c r="K101" s="2644">
        <v>12</v>
      </c>
      <c r="L101" s="2644"/>
      <c r="M101" s="2644"/>
      <c r="O101" s="2644"/>
      <c r="P101" s="2644"/>
      <c r="Q101" s="2645"/>
      <c r="R101" s="2645"/>
      <c r="S101" s="2641">
        <v>142</v>
      </c>
      <c r="T101" s="2650">
        <v>65</v>
      </c>
      <c r="U101" s="2651"/>
      <c r="V101" s="2652"/>
      <c r="W101" s="1112">
        <f t="shared" si="51"/>
        <v>207</v>
      </c>
      <c r="X101" s="2741">
        <v>3</v>
      </c>
      <c r="Y101" s="2742"/>
      <c r="Z101" s="2705">
        <v>12</v>
      </c>
      <c r="AA101" s="2748"/>
      <c r="AB101" s="2730">
        <f>'General PNGUM'!P101</f>
        <v>1</v>
      </c>
      <c r="AC101" s="2658">
        <f>'General PNGUM'!Q101</f>
        <v>0</v>
      </c>
      <c r="AD101" s="2715" t="str">
        <f>'General PNGUM'!R101</f>
        <v>-</v>
      </c>
      <c r="AE101" s="2264">
        <f t="shared" si="52"/>
        <v>207</v>
      </c>
      <c r="AF101" s="1671">
        <f t="shared" si="53"/>
        <v>0</v>
      </c>
      <c r="AG101" s="2658"/>
      <c r="AH101" s="2659"/>
      <c r="AI101" s="2265">
        <f t="shared" si="57"/>
        <v>12</v>
      </c>
      <c r="AJ101" s="2266">
        <f t="shared" si="58"/>
        <v>0</v>
      </c>
      <c r="AK101" s="2660">
        <f t="shared" si="54"/>
        <v>207</v>
      </c>
    </row>
    <row r="102" spans="1:37" s="410" customFormat="1" ht="11.25">
      <c r="A102" s="2749" t="str">
        <f>'General PNGUM'!A102</f>
        <v>Pililu Adventist Primary</v>
      </c>
      <c r="B102" s="2695"/>
      <c r="C102" s="2644"/>
      <c r="D102" s="2740">
        <v>0</v>
      </c>
      <c r="E102" s="2740">
        <v>0</v>
      </c>
      <c r="F102" s="2644">
        <v>0</v>
      </c>
      <c r="G102" s="2644">
        <v>0</v>
      </c>
      <c r="H102" s="2644">
        <v>0</v>
      </c>
      <c r="I102" s="2644">
        <v>0</v>
      </c>
      <c r="J102" s="2644">
        <v>0</v>
      </c>
      <c r="K102" s="2644">
        <v>0</v>
      </c>
      <c r="L102" s="2644"/>
      <c r="M102" s="2644"/>
      <c r="O102" s="2644"/>
      <c r="P102" s="2644"/>
      <c r="Q102" s="2645"/>
      <c r="R102" s="2645"/>
      <c r="S102" s="2641">
        <v>0</v>
      </c>
      <c r="T102" s="2650">
        <v>0</v>
      </c>
      <c r="U102" s="2651"/>
      <c r="V102" s="2652"/>
      <c r="W102" s="1112">
        <f t="shared" si="51"/>
        <v>0</v>
      </c>
      <c r="X102" s="2741">
        <v>0</v>
      </c>
      <c r="Y102" s="2742"/>
      <c r="Z102" s="2705">
        <v>0</v>
      </c>
      <c r="AA102" s="2748"/>
      <c r="AB102" s="2730">
        <f>'General PNGUM'!P102</f>
        <v>1</v>
      </c>
      <c r="AC102" s="2658">
        <f>'General PNGUM'!Q102</f>
        <v>0</v>
      </c>
      <c r="AD102" s="2715" t="str">
        <f>'General PNGUM'!R102</f>
        <v>-</v>
      </c>
      <c r="AE102" s="2264">
        <f t="shared" ref="AE102" si="59">S102+T102</f>
        <v>0</v>
      </c>
      <c r="AF102" s="1671">
        <f t="shared" ref="AF102" si="60">U102+V102</f>
        <v>0</v>
      </c>
      <c r="AG102" s="2658"/>
      <c r="AH102" s="2659"/>
      <c r="AI102" s="2265">
        <f t="shared" si="57"/>
        <v>0</v>
      </c>
      <c r="AJ102" s="2266">
        <f t="shared" si="58"/>
        <v>0</v>
      </c>
      <c r="AK102" s="2660">
        <f t="shared" ref="AK102" si="61">SUM(B102:R102)</f>
        <v>0</v>
      </c>
    </row>
    <row r="103" spans="1:37" s="410" customFormat="1" ht="11.25">
      <c r="A103" s="2637" t="str">
        <f>'General PNGUM'!A103</f>
        <v>Pisik SDA Primary School</v>
      </c>
      <c r="B103" s="2695"/>
      <c r="C103" s="2644"/>
      <c r="D103" s="2740">
        <v>0</v>
      </c>
      <c r="E103" s="2740">
        <v>0</v>
      </c>
      <c r="F103" s="2644">
        <v>16</v>
      </c>
      <c r="G103" s="2644">
        <v>8</v>
      </c>
      <c r="H103" s="2644">
        <v>12</v>
      </c>
      <c r="I103" s="2644">
        <v>8</v>
      </c>
      <c r="J103" s="2644">
        <v>15</v>
      </c>
      <c r="K103" s="2644">
        <v>13</v>
      </c>
      <c r="L103" s="2644"/>
      <c r="M103" s="2644"/>
      <c r="O103" s="2644"/>
      <c r="P103" s="2644"/>
      <c r="Q103" s="2645"/>
      <c r="R103" s="2645"/>
      <c r="S103" s="2641">
        <v>69</v>
      </c>
      <c r="T103" s="2650">
        <v>3</v>
      </c>
      <c r="U103" s="2651"/>
      <c r="V103" s="2652"/>
      <c r="W103" s="1112">
        <f t="shared" si="51"/>
        <v>72</v>
      </c>
      <c r="X103" s="2741">
        <v>2</v>
      </c>
      <c r="Y103" s="2742"/>
      <c r="Z103" s="2705">
        <v>13</v>
      </c>
      <c r="AA103" s="2748"/>
      <c r="AB103" s="2730">
        <f>'General PNGUM'!P103</f>
        <v>1</v>
      </c>
      <c r="AC103" s="2658">
        <f>'General PNGUM'!Q103</f>
        <v>0</v>
      </c>
      <c r="AD103" s="2715" t="str">
        <f>'General PNGUM'!R103</f>
        <v>-</v>
      </c>
      <c r="AE103" s="2264">
        <f t="shared" si="52"/>
        <v>72</v>
      </c>
      <c r="AF103" s="1671">
        <f t="shared" si="53"/>
        <v>0</v>
      </c>
      <c r="AG103" s="2658"/>
      <c r="AH103" s="2659"/>
      <c r="AI103" s="2265">
        <f t="shared" si="57"/>
        <v>13</v>
      </c>
      <c r="AJ103" s="2266">
        <f t="shared" si="58"/>
        <v>0</v>
      </c>
      <c r="AK103" s="2660">
        <f t="shared" si="54"/>
        <v>72</v>
      </c>
    </row>
    <row r="104" spans="1:37" s="410" customFormat="1" ht="11.25">
      <c r="A104" s="2637" t="str">
        <f>'General PNGUM'!A104</f>
        <v>Riwo SDA Primary School</v>
      </c>
      <c r="B104" s="2695"/>
      <c r="C104" s="2644"/>
      <c r="D104" s="2740">
        <v>0</v>
      </c>
      <c r="E104" s="2740">
        <v>0</v>
      </c>
      <c r="F104" s="2644">
        <v>31</v>
      </c>
      <c r="G104" s="2644">
        <v>32</v>
      </c>
      <c r="H104" s="2644">
        <v>24</v>
      </c>
      <c r="I104" s="2644">
        <v>27</v>
      </c>
      <c r="J104" s="2644">
        <v>24</v>
      </c>
      <c r="K104" s="2644">
        <v>22</v>
      </c>
      <c r="L104" s="2644"/>
      <c r="M104" s="2644"/>
      <c r="O104" s="2644"/>
      <c r="P104" s="2644"/>
      <c r="Q104" s="2645"/>
      <c r="R104" s="2645"/>
      <c r="S104" s="2641">
        <v>84</v>
      </c>
      <c r="T104" s="2650">
        <v>76</v>
      </c>
      <c r="U104" s="2651"/>
      <c r="V104" s="2652"/>
      <c r="W104" s="1112">
        <f t="shared" si="51"/>
        <v>160</v>
      </c>
      <c r="X104" s="2741">
        <v>0</v>
      </c>
      <c r="Y104" s="2742"/>
      <c r="Z104" s="2705">
        <v>22</v>
      </c>
      <c r="AA104" s="2748"/>
      <c r="AB104" s="2730">
        <f>'General PNGUM'!P104</f>
        <v>1</v>
      </c>
      <c r="AC104" s="2658">
        <f>'General PNGUM'!Q104</f>
        <v>0</v>
      </c>
      <c r="AD104" s="2715" t="str">
        <f>'General PNGUM'!R104</f>
        <v>-</v>
      </c>
      <c r="AE104" s="2264">
        <f t="shared" si="52"/>
        <v>160</v>
      </c>
      <c r="AF104" s="1671">
        <f t="shared" si="53"/>
        <v>0</v>
      </c>
      <c r="AG104" s="2658"/>
      <c r="AH104" s="2659"/>
      <c r="AI104" s="2265">
        <f t="shared" si="57"/>
        <v>22</v>
      </c>
      <c r="AJ104" s="2266">
        <f t="shared" si="58"/>
        <v>0</v>
      </c>
      <c r="AK104" s="2660">
        <f t="shared" si="54"/>
        <v>160</v>
      </c>
    </row>
    <row r="105" spans="1:37" s="410" customFormat="1" ht="11.25">
      <c r="A105" s="2637" t="str">
        <f>'General PNGUM'!A105</f>
        <v xml:space="preserve">Rosun Adventist Primary </v>
      </c>
      <c r="B105" s="2695"/>
      <c r="C105" s="2644"/>
      <c r="D105" s="2740">
        <v>0</v>
      </c>
      <c r="E105" s="2740">
        <v>0</v>
      </c>
      <c r="F105" s="2644">
        <v>0</v>
      </c>
      <c r="G105" s="2644">
        <v>24</v>
      </c>
      <c r="H105" s="2644">
        <v>13</v>
      </c>
      <c r="I105" s="2644">
        <v>0</v>
      </c>
      <c r="J105" s="2644">
        <v>16</v>
      </c>
      <c r="K105" s="2644">
        <v>15</v>
      </c>
      <c r="L105" s="2644"/>
      <c r="M105" s="2644"/>
      <c r="O105" s="2644"/>
      <c r="P105" s="2644"/>
      <c r="Q105" s="2645"/>
      <c r="R105" s="2645"/>
      <c r="S105" s="2641">
        <v>60</v>
      </c>
      <c r="T105" s="2650">
        <v>8</v>
      </c>
      <c r="U105" s="2651"/>
      <c r="V105" s="2652"/>
      <c r="W105" s="1112">
        <f t="shared" si="51"/>
        <v>68</v>
      </c>
      <c r="X105" s="2741">
        <v>0</v>
      </c>
      <c r="Y105" s="2742"/>
      <c r="Z105" s="2705">
        <v>15</v>
      </c>
      <c r="AA105" s="2748"/>
      <c r="AB105" s="2730">
        <f>'General PNGUM'!P105</f>
        <v>1</v>
      </c>
      <c r="AC105" s="2658">
        <f>'General PNGUM'!Q105</f>
        <v>0</v>
      </c>
      <c r="AD105" s="2715" t="str">
        <f>'General PNGUM'!R105</f>
        <v>-</v>
      </c>
      <c r="AE105" s="2264">
        <f t="shared" si="52"/>
        <v>68</v>
      </c>
      <c r="AF105" s="1671">
        <f t="shared" si="53"/>
        <v>0</v>
      </c>
      <c r="AG105" s="2658"/>
      <c r="AH105" s="2659"/>
      <c r="AI105" s="2265">
        <f t="shared" si="57"/>
        <v>15</v>
      </c>
      <c r="AJ105" s="2266">
        <f t="shared" si="58"/>
        <v>0</v>
      </c>
      <c r="AK105" s="2660">
        <f t="shared" si="54"/>
        <v>68</v>
      </c>
    </row>
    <row r="106" spans="1:37" s="410" customFormat="1" ht="22.5">
      <c r="A106" s="2637" t="str">
        <f>'General PNGUM'!A106</f>
        <v>Sama Adventist Primary School</v>
      </c>
      <c r="B106" s="2695"/>
      <c r="C106" s="2644"/>
      <c r="D106" s="2740">
        <v>0</v>
      </c>
      <c r="E106" s="2740">
        <v>0</v>
      </c>
      <c r="F106" s="2644">
        <v>64</v>
      </c>
      <c r="G106" s="2644">
        <v>38</v>
      </c>
      <c r="H106" s="2644">
        <v>41</v>
      </c>
      <c r="I106" s="2644">
        <v>40</v>
      </c>
      <c r="J106" s="2644">
        <v>56</v>
      </c>
      <c r="K106" s="2644">
        <v>40</v>
      </c>
      <c r="L106" s="2644"/>
      <c r="M106" s="2644"/>
      <c r="O106" s="2644"/>
      <c r="P106" s="2644"/>
      <c r="Q106" s="2645"/>
      <c r="R106" s="2645"/>
      <c r="S106" s="2641">
        <v>129</v>
      </c>
      <c r="T106" s="2650">
        <v>150</v>
      </c>
      <c r="U106" s="2651"/>
      <c r="V106" s="2652"/>
      <c r="W106" s="1112">
        <f t="shared" si="51"/>
        <v>279</v>
      </c>
      <c r="X106" s="2741">
        <v>0</v>
      </c>
      <c r="Y106" s="2742"/>
      <c r="Z106" s="2705">
        <v>40</v>
      </c>
      <c r="AA106" s="2748"/>
      <c r="AB106" s="2730">
        <f>'General PNGUM'!P106</f>
        <v>1</v>
      </c>
      <c r="AC106" s="2658">
        <f>'General PNGUM'!Q106</f>
        <v>0</v>
      </c>
      <c r="AD106" s="2715" t="str">
        <f>'General PNGUM'!R106</f>
        <v>-</v>
      </c>
      <c r="AE106" s="2264">
        <f t="shared" si="52"/>
        <v>279</v>
      </c>
      <c r="AF106" s="1671">
        <f t="shared" si="53"/>
        <v>0</v>
      </c>
      <c r="AG106" s="2658"/>
      <c r="AH106" s="2659"/>
      <c r="AI106" s="2265">
        <f t="shared" si="57"/>
        <v>40</v>
      </c>
      <c r="AJ106" s="2266">
        <f t="shared" si="58"/>
        <v>0</v>
      </c>
      <c r="AK106" s="2660">
        <f t="shared" si="54"/>
        <v>279</v>
      </c>
    </row>
    <row r="107" spans="1:37" s="410" customFormat="1" ht="22.5">
      <c r="A107" s="2637" t="str">
        <f>'General PNGUM'!A107</f>
        <v>Tong Adventist Primary School</v>
      </c>
      <c r="B107" s="2695"/>
      <c r="C107" s="2644"/>
      <c r="D107" s="2740">
        <v>0</v>
      </c>
      <c r="E107" s="2740">
        <v>0</v>
      </c>
      <c r="F107" s="2644">
        <v>0</v>
      </c>
      <c r="G107" s="2644">
        <v>0</v>
      </c>
      <c r="H107" s="2644">
        <v>12</v>
      </c>
      <c r="I107" s="2644">
        <v>0</v>
      </c>
      <c r="J107" s="2644">
        <v>0</v>
      </c>
      <c r="K107" s="2644">
        <v>23</v>
      </c>
      <c r="L107" s="2644"/>
      <c r="M107" s="2644"/>
      <c r="O107" s="2644"/>
      <c r="P107" s="2644"/>
      <c r="Q107" s="2645"/>
      <c r="R107" s="2645"/>
      <c r="S107" s="2641">
        <v>32</v>
      </c>
      <c r="T107" s="2650">
        <v>3</v>
      </c>
      <c r="U107" s="2651"/>
      <c r="V107" s="2652"/>
      <c r="W107" s="1112">
        <f t="shared" si="51"/>
        <v>35</v>
      </c>
      <c r="X107" s="2741">
        <v>0</v>
      </c>
      <c r="Y107" s="2742"/>
      <c r="Z107" s="2705">
        <v>23</v>
      </c>
      <c r="AA107" s="2748"/>
      <c r="AB107" s="2730">
        <f>'General PNGUM'!P107</f>
        <v>1</v>
      </c>
      <c r="AC107" s="2658">
        <f>'General PNGUM'!Q107</f>
        <v>0</v>
      </c>
      <c r="AD107" s="2715" t="str">
        <f>'General PNGUM'!R107</f>
        <v>-</v>
      </c>
      <c r="AE107" s="2264">
        <f t="shared" ref="AE107" si="62">S107+T107</f>
        <v>35</v>
      </c>
      <c r="AF107" s="1671">
        <f t="shared" ref="AF107" si="63">U107+V107</f>
        <v>0</v>
      </c>
      <c r="AG107" s="2658"/>
      <c r="AH107" s="2659"/>
      <c r="AI107" s="2265">
        <f t="shared" si="57"/>
        <v>23</v>
      </c>
      <c r="AJ107" s="2266">
        <f t="shared" si="58"/>
        <v>0</v>
      </c>
      <c r="AK107" s="2660">
        <f t="shared" ref="AK107" si="64">SUM(B107:R107)</f>
        <v>35</v>
      </c>
    </row>
    <row r="108" spans="1:37" s="410" customFormat="1" ht="22.5">
      <c r="A108" s="2637" t="str">
        <f>'General PNGUM'!A108</f>
        <v>Waput Adventist Primary School</v>
      </c>
      <c r="B108" s="2695"/>
      <c r="C108" s="2644"/>
      <c r="D108" s="2740">
        <v>0</v>
      </c>
      <c r="E108" s="2740">
        <v>0</v>
      </c>
      <c r="F108" s="2644">
        <v>62</v>
      </c>
      <c r="G108" s="2644">
        <v>47</v>
      </c>
      <c r="H108" s="2644">
        <v>37</v>
      </c>
      <c r="I108" s="2644">
        <v>48</v>
      </c>
      <c r="J108" s="2644">
        <v>47</v>
      </c>
      <c r="K108" s="2644">
        <v>35</v>
      </c>
      <c r="L108" s="2644"/>
      <c r="M108" s="2644"/>
      <c r="O108" s="2644"/>
      <c r="P108" s="2644"/>
      <c r="Q108" s="2645"/>
      <c r="R108" s="2645"/>
      <c r="S108" s="2641">
        <v>219</v>
      </c>
      <c r="T108" s="2650">
        <v>57</v>
      </c>
      <c r="U108" s="2651"/>
      <c r="V108" s="2652"/>
      <c r="W108" s="1112">
        <f t="shared" si="51"/>
        <v>276</v>
      </c>
      <c r="X108" s="2741">
        <v>3</v>
      </c>
      <c r="Y108" s="2742"/>
      <c r="Z108" s="2705">
        <v>35</v>
      </c>
      <c r="AA108" s="2748"/>
      <c r="AB108" s="2730">
        <f>'General PNGUM'!P108</f>
        <v>1</v>
      </c>
      <c r="AC108" s="2658">
        <f>'General PNGUM'!Q108</f>
        <v>0</v>
      </c>
      <c r="AD108" s="2715" t="str">
        <f>'General PNGUM'!R108</f>
        <v>-</v>
      </c>
      <c r="AE108" s="2264">
        <f t="shared" si="52"/>
        <v>276</v>
      </c>
      <c r="AF108" s="1671">
        <f t="shared" si="53"/>
        <v>0</v>
      </c>
      <c r="AG108" s="2658"/>
      <c r="AH108" s="2659"/>
      <c r="AI108" s="2265">
        <f t="shared" si="57"/>
        <v>35</v>
      </c>
      <c r="AJ108" s="2266">
        <f t="shared" si="58"/>
        <v>0</v>
      </c>
      <c r="AK108" s="2660">
        <f>SUM(B108:R108)</f>
        <v>276</v>
      </c>
    </row>
    <row r="109" spans="1:37" s="410" customFormat="1" ht="12" thickBot="1">
      <c r="A109" s="2637" t="str">
        <f>'General PNGUM'!A109</f>
        <v>Yontum Primary</v>
      </c>
      <c r="B109" s="619"/>
      <c r="C109" s="1654"/>
      <c r="D109" s="1654">
        <v>0</v>
      </c>
      <c r="E109" s="1655">
        <v>0</v>
      </c>
      <c r="F109" s="1654">
        <v>29</v>
      </c>
      <c r="G109" s="1654">
        <v>22</v>
      </c>
      <c r="H109" s="1654">
        <v>0</v>
      </c>
      <c r="I109" s="1654">
        <v>0</v>
      </c>
      <c r="J109" s="1654">
        <v>0</v>
      </c>
      <c r="K109" s="1654">
        <v>0</v>
      </c>
      <c r="L109" s="1654"/>
      <c r="M109" s="1654"/>
      <c r="O109" s="1654"/>
      <c r="P109" s="1654"/>
      <c r="Q109" s="1656"/>
      <c r="R109" s="1656"/>
      <c r="S109" s="2582">
        <v>21</v>
      </c>
      <c r="T109" s="2645">
        <v>30</v>
      </c>
      <c r="U109" s="2698"/>
      <c r="V109" s="2699"/>
      <c r="W109" s="1112">
        <f t="shared" si="51"/>
        <v>51</v>
      </c>
      <c r="X109" s="1657">
        <v>0</v>
      </c>
      <c r="Y109" s="1648"/>
      <c r="Z109" s="1649">
        <v>0</v>
      </c>
      <c r="AA109" s="1649"/>
      <c r="AB109" s="1642"/>
      <c r="AC109" s="1650"/>
      <c r="AD109" s="987"/>
      <c r="AE109" s="986">
        <f t="shared" si="52"/>
        <v>51</v>
      </c>
      <c r="AF109" s="1643"/>
      <c r="AG109" s="1650"/>
      <c r="AH109" s="1643"/>
      <c r="AI109" s="1651"/>
      <c r="AJ109" s="1652"/>
      <c r="AK109" s="2660">
        <f>SUM(B109:R109)</f>
        <v>51</v>
      </c>
    </row>
    <row r="110" spans="1:37" s="410" customFormat="1" ht="12" thickBot="1">
      <c r="A110" s="1928" t="s">
        <v>41</v>
      </c>
      <c r="B110" s="1929">
        <f t="shared" ref="B110" si="65">SUM(B85:B108)</f>
        <v>0</v>
      </c>
      <c r="C110" s="1674">
        <f>SUM(C85:C109)</f>
        <v>0</v>
      </c>
      <c r="D110" s="1674">
        <f t="shared" ref="D110:O110" si="66">SUM(D85:D109)</f>
        <v>124</v>
      </c>
      <c r="E110" s="1674">
        <f t="shared" si="66"/>
        <v>98</v>
      </c>
      <c r="F110" s="1674">
        <f t="shared" si="66"/>
        <v>501</v>
      </c>
      <c r="G110" s="1674">
        <f t="shared" si="66"/>
        <v>436</v>
      </c>
      <c r="H110" s="1674">
        <f t="shared" si="66"/>
        <v>390</v>
      </c>
      <c r="I110" s="1674">
        <f t="shared" si="66"/>
        <v>335</v>
      </c>
      <c r="J110" s="1674">
        <f t="shared" si="66"/>
        <v>347</v>
      </c>
      <c r="K110" s="1674">
        <f t="shared" si="66"/>
        <v>383</v>
      </c>
      <c r="L110" s="1674">
        <f t="shared" si="66"/>
        <v>75</v>
      </c>
      <c r="M110" s="1674">
        <f t="shared" si="66"/>
        <v>93</v>
      </c>
      <c r="N110" s="1674">
        <f t="shared" si="66"/>
        <v>0</v>
      </c>
      <c r="O110" s="1674">
        <f t="shared" si="66"/>
        <v>0</v>
      </c>
      <c r="P110" s="1674">
        <f t="shared" ref="P110:AA110" si="67">SUM(P85:P109)</f>
        <v>0</v>
      </c>
      <c r="Q110" s="1674">
        <f t="shared" si="67"/>
        <v>0</v>
      </c>
      <c r="R110" s="1674">
        <f t="shared" si="67"/>
        <v>0</v>
      </c>
      <c r="S110" s="1930">
        <f t="shared" si="67"/>
        <v>1883</v>
      </c>
      <c r="T110" s="1931">
        <f t="shared" si="67"/>
        <v>731</v>
      </c>
      <c r="U110" s="1932">
        <f t="shared" si="67"/>
        <v>108</v>
      </c>
      <c r="V110" s="1933">
        <f t="shared" si="67"/>
        <v>60</v>
      </c>
      <c r="W110" s="1934">
        <f>SUM(W85:W109)</f>
        <v>2782</v>
      </c>
      <c r="X110" s="1935">
        <f t="shared" si="67"/>
        <v>25</v>
      </c>
      <c r="Y110" s="1917">
        <f t="shared" si="67"/>
        <v>16</v>
      </c>
      <c r="Z110" s="1917">
        <f t="shared" si="67"/>
        <v>383</v>
      </c>
      <c r="AA110" s="1918">
        <f t="shared" si="67"/>
        <v>93</v>
      </c>
      <c r="AB110" s="1915">
        <f t="shared" ref="AB110:AJ110" si="68">SUM(AB85:AB108)</f>
        <v>18</v>
      </c>
      <c r="AC110" s="1920">
        <f t="shared" si="68"/>
        <v>1</v>
      </c>
      <c r="AD110" s="1936">
        <f t="shared" si="68"/>
        <v>0</v>
      </c>
      <c r="AE110" s="989">
        <f>SUM(AE85:AE109)</f>
        <v>2542</v>
      </c>
      <c r="AF110" s="1937">
        <f t="shared" si="68"/>
        <v>168</v>
      </c>
      <c r="AG110" s="1921">
        <f t="shared" si="68"/>
        <v>0</v>
      </c>
      <c r="AH110" s="1938">
        <f t="shared" si="68"/>
        <v>0</v>
      </c>
      <c r="AI110" s="989">
        <f t="shared" si="68"/>
        <v>383</v>
      </c>
      <c r="AJ110" s="990">
        <f t="shared" si="68"/>
        <v>93</v>
      </c>
      <c r="AK110" s="1939">
        <f>SUM(AK85:AK109)</f>
        <v>2710</v>
      </c>
    </row>
    <row r="111" spans="1:37" s="588" customFormat="1" ht="12" thickBot="1">
      <c r="A111" s="587"/>
      <c r="B111" s="613"/>
      <c r="C111" s="614"/>
      <c r="D111" s="614"/>
      <c r="E111" s="614"/>
      <c r="F111" s="614"/>
      <c r="G111" s="614"/>
      <c r="H111" s="614"/>
      <c r="I111" s="614"/>
      <c r="J111" s="614"/>
      <c r="K111" s="614">
        <f>SUM(C110:K110)</f>
        <v>2614</v>
      </c>
      <c r="L111" s="615"/>
      <c r="M111" s="614"/>
      <c r="N111" s="614"/>
      <c r="O111" s="614"/>
      <c r="P111" s="614"/>
      <c r="Q111" s="614"/>
      <c r="R111" s="614"/>
      <c r="S111" s="1565">
        <f>SUM(S110+T110+U110+V110)</f>
        <v>2782</v>
      </c>
      <c r="T111" s="1565"/>
      <c r="U111" s="1565"/>
      <c r="V111" s="1565"/>
      <c r="W111" s="616"/>
      <c r="X111" s="1572"/>
      <c r="Y111" s="1549"/>
      <c r="Z111" s="1549"/>
      <c r="AA111" s="1550"/>
      <c r="AB111" s="984"/>
      <c r="AC111" s="984"/>
      <c r="AD111" s="984"/>
      <c r="AE111" s="984"/>
      <c r="AF111" s="984">
        <f>AE110+AF110</f>
        <v>2710</v>
      </c>
      <c r="AG111" s="984"/>
      <c r="AH111" s="984"/>
      <c r="AI111" s="984"/>
      <c r="AJ111" s="984"/>
      <c r="AK111" s="1916"/>
    </row>
    <row r="112" spans="1:37" s="24" customFormat="1" ht="15" customHeight="1" thickBot="1">
      <c r="A112" s="1940" t="s">
        <v>241</v>
      </c>
      <c r="B112" s="1941"/>
      <c r="C112" s="1942"/>
      <c r="D112" s="1942"/>
      <c r="E112" s="1942"/>
      <c r="F112" s="1942"/>
      <c r="G112" s="1942"/>
      <c r="H112" s="1942"/>
      <c r="I112" s="1943"/>
      <c r="J112" s="1943"/>
      <c r="K112" s="4135"/>
      <c r="L112" s="4135"/>
      <c r="M112" s="1943"/>
      <c r="N112" s="1943"/>
      <c r="O112" s="1943"/>
      <c r="P112" s="1678"/>
      <c r="Q112" s="1678"/>
      <c r="R112" s="1678"/>
      <c r="S112" s="1943"/>
      <c r="T112" s="1943"/>
      <c r="U112" s="1943"/>
      <c r="V112" s="1943"/>
      <c r="W112" s="1678"/>
      <c r="X112" s="1943"/>
      <c r="Y112" s="1907"/>
      <c r="Z112" s="1907"/>
      <c r="AA112" s="1909"/>
      <c r="AB112" s="1944"/>
      <c r="AC112" s="1944"/>
      <c r="AD112" s="1944"/>
      <c r="AE112" s="1944"/>
      <c r="AF112" s="1944"/>
      <c r="AG112" s="1944"/>
      <c r="AH112" s="1944"/>
      <c r="AI112" s="1944"/>
      <c r="AJ112" s="1944"/>
      <c r="AK112" s="1945"/>
    </row>
    <row r="113" spans="1:37" ht="22.5">
      <c r="A113" s="2750" t="str">
        <f>'General PNGUM'!A113</f>
        <v>Aum Adventist Primary School</v>
      </c>
      <c r="B113" s="33"/>
      <c r="C113" s="2751"/>
      <c r="D113" s="2687"/>
      <c r="E113" s="2687"/>
      <c r="F113" s="2687">
        <v>10</v>
      </c>
      <c r="G113" s="2752">
        <v>12</v>
      </c>
      <c r="H113" s="2752">
        <v>15</v>
      </c>
      <c r="I113" s="2752">
        <v>13</v>
      </c>
      <c r="J113" s="2712">
        <v>13</v>
      </c>
      <c r="K113" s="2712">
        <v>15</v>
      </c>
      <c r="L113" s="2712"/>
      <c r="M113" s="2710"/>
      <c r="N113" s="2710"/>
      <c r="O113" s="2710"/>
      <c r="P113" s="2710"/>
      <c r="Q113" s="2710"/>
      <c r="R113" s="2710"/>
      <c r="S113" s="2753">
        <v>78</v>
      </c>
      <c r="T113" s="2754"/>
      <c r="U113" s="2755"/>
      <c r="V113" s="2756"/>
      <c r="W113" s="2653">
        <f>SUM(S113:V113)</f>
        <v>78</v>
      </c>
      <c r="X113" s="2757"/>
      <c r="Y113" s="2758"/>
      <c r="Z113" s="2758">
        <v>15</v>
      </c>
      <c r="AA113" s="2759"/>
      <c r="AB113" s="2730">
        <f>'General PNGUM'!P113</f>
        <v>1</v>
      </c>
      <c r="AC113" s="2658">
        <f>'General PNGUM'!Q113</f>
        <v>0</v>
      </c>
      <c r="AD113" s="2715" t="str">
        <f>'General PNGUM'!R113</f>
        <v>-</v>
      </c>
      <c r="AE113" s="2264">
        <f>S113+T113</f>
        <v>78</v>
      </c>
      <c r="AF113" s="1671">
        <f>U113+V113</f>
        <v>0</v>
      </c>
      <c r="AG113" s="2658"/>
      <c r="AH113" s="2659"/>
      <c r="AI113" s="2265">
        <f>Z113</f>
        <v>15</v>
      </c>
      <c r="AJ113" s="2266">
        <f>AA113</f>
        <v>0</v>
      </c>
      <c r="AK113" s="2660">
        <f>SUM(C113:R113)</f>
        <v>78</v>
      </c>
    </row>
    <row r="114" spans="1:37" s="24" customFormat="1" ht="11.25">
      <c r="A114" s="2750" t="str">
        <f>'General PNGUM'!A114</f>
        <v>Boliu secondary school</v>
      </c>
      <c r="C114" s="2751"/>
      <c r="D114" s="2687"/>
      <c r="E114" s="2687"/>
      <c r="F114" s="2687"/>
      <c r="G114" s="2752"/>
      <c r="H114" s="2752"/>
      <c r="I114" s="2752"/>
      <c r="J114" s="2712"/>
      <c r="K114" s="2712"/>
      <c r="L114" s="2712">
        <v>64</v>
      </c>
      <c r="M114" s="2710">
        <v>68</v>
      </c>
      <c r="N114" s="2710">
        <v>29</v>
      </c>
      <c r="O114" s="2710"/>
      <c r="P114" s="2710"/>
      <c r="Q114" s="2710"/>
      <c r="R114" s="2710"/>
      <c r="S114" s="2753"/>
      <c r="T114" s="2754"/>
      <c r="U114" s="2755">
        <v>112</v>
      </c>
      <c r="V114" s="2756">
        <v>49</v>
      </c>
      <c r="W114" s="2653">
        <f>SUM(S114:V114)</f>
        <v>161</v>
      </c>
      <c r="X114" s="2757"/>
      <c r="Y114" s="2758"/>
      <c r="Z114" s="2758"/>
      <c r="AA114" s="2759"/>
      <c r="AB114" s="2730">
        <f>'General PNGUM'!P114</f>
        <v>0</v>
      </c>
      <c r="AC114" s="2658">
        <f>'General PNGUM'!Q114</f>
        <v>1</v>
      </c>
      <c r="AD114" s="2715" t="str">
        <f>'General PNGUM'!R114</f>
        <v>-</v>
      </c>
      <c r="AE114" s="2264">
        <f>S114+T114</f>
        <v>0</v>
      </c>
      <c r="AF114" s="1671">
        <f>U114+V114</f>
        <v>161</v>
      </c>
      <c r="AG114" s="2658"/>
      <c r="AH114" s="2659"/>
      <c r="AI114" s="2265">
        <f>Z114</f>
        <v>0</v>
      </c>
      <c r="AJ114" s="2266">
        <f>AA114</f>
        <v>0</v>
      </c>
      <c r="AK114" s="2660">
        <f>SUM(C114:R114)</f>
        <v>161</v>
      </c>
    </row>
    <row r="115" spans="1:37" s="24" customFormat="1" ht="22.5">
      <c r="A115" s="2750" t="str">
        <f>'General PNGUM'!A115</f>
        <v>Capesena Adventist Primary School</v>
      </c>
      <c r="C115" s="2751"/>
      <c r="D115" s="2687"/>
      <c r="E115" s="2687"/>
      <c r="F115" s="2687">
        <v>13</v>
      </c>
      <c r="G115" s="2752">
        <v>14</v>
      </c>
      <c r="H115" s="2752">
        <v>25</v>
      </c>
      <c r="I115" s="2752">
        <v>15</v>
      </c>
      <c r="J115" s="2712">
        <v>22</v>
      </c>
      <c r="K115" s="2712"/>
      <c r="L115" s="2712"/>
      <c r="M115" s="2710"/>
      <c r="N115" s="2710"/>
      <c r="O115" s="2710"/>
      <c r="P115" s="2710"/>
      <c r="Q115" s="2710"/>
      <c r="R115" s="2710"/>
      <c r="S115" s="2753">
        <v>89</v>
      </c>
      <c r="T115" s="2754"/>
      <c r="U115" s="2755"/>
      <c r="V115" s="2756"/>
      <c r="W115" s="2653">
        <f t="shared" ref="W115:W138" si="69">SUM(S115:V115)</f>
        <v>89</v>
      </c>
      <c r="X115" s="2757"/>
      <c r="Y115" s="2758"/>
      <c r="Z115" s="2758"/>
      <c r="AA115" s="2759"/>
      <c r="AB115" s="2730"/>
      <c r="AC115" s="2658"/>
      <c r="AD115" s="2715"/>
      <c r="AE115" s="2264"/>
      <c r="AF115" s="1671"/>
      <c r="AG115" s="2658"/>
      <c r="AH115" s="2659"/>
      <c r="AI115" s="2265"/>
      <c r="AJ115" s="2266"/>
      <c r="AK115" s="2660"/>
    </row>
    <row r="116" spans="1:37" s="24" customFormat="1" ht="11.25">
      <c r="A116" s="2750" t="str">
        <f>'General PNGUM'!A116</f>
        <v>Ediwa Community School</v>
      </c>
      <c r="C116" s="2751">
        <v>21</v>
      </c>
      <c r="D116" s="2687">
        <v>29</v>
      </c>
      <c r="E116" s="2687">
        <v>19</v>
      </c>
      <c r="F116" s="2687">
        <v>11</v>
      </c>
      <c r="G116" s="2712">
        <v>9</v>
      </c>
      <c r="H116" s="2712">
        <v>7</v>
      </c>
      <c r="I116" s="2712">
        <v>7</v>
      </c>
      <c r="J116" s="2712">
        <v>10</v>
      </c>
      <c r="K116" s="2712">
        <v>7</v>
      </c>
      <c r="L116" s="2712"/>
      <c r="M116" s="2710"/>
      <c r="N116" s="2710"/>
      <c r="O116" s="2710"/>
      <c r="P116" s="2710"/>
      <c r="Q116" s="2710"/>
      <c r="R116" s="2710"/>
      <c r="S116" s="2753">
        <v>72</v>
      </c>
      <c r="T116" s="2754">
        <v>48</v>
      </c>
      <c r="U116" s="2755"/>
      <c r="V116" s="2760"/>
      <c r="W116" s="2653">
        <f t="shared" si="69"/>
        <v>120</v>
      </c>
      <c r="X116" s="2757"/>
      <c r="Y116" s="2758"/>
      <c r="Z116" s="2758">
        <v>7</v>
      </c>
      <c r="AA116" s="2759"/>
      <c r="AB116" s="2730">
        <f>'General PNGUM'!P116</f>
        <v>1</v>
      </c>
      <c r="AC116" s="2658">
        <f>'General PNGUM'!Q116</f>
        <v>0</v>
      </c>
      <c r="AD116" s="2715" t="str">
        <f>'General PNGUM'!R116</f>
        <v>-</v>
      </c>
      <c r="AE116" s="2264">
        <f t="shared" ref="AE116:AE140" si="70">S116+T116</f>
        <v>120</v>
      </c>
      <c r="AF116" s="1671">
        <f t="shared" ref="AF116:AF140" si="71">U116+V116</f>
        <v>0</v>
      </c>
      <c r="AG116" s="2658"/>
      <c r="AH116" s="2659"/>
      <c r="AI116" s="2265">
        <f t="shared" ref="AI116:AI140" si="72">Z116</f>
        <v>7</v>
      </c>
      <c r="AJ116" s="2266">
        <f t="shared" ref="AJ116:AJ140" si="73">AA116</f>
        <v>0</v>
      </c>
      <c r="AK116" s="2660">
        <f>SUM(C116:R116)</f>
        <v>120</v>
      </c>
    </row>
    <row r="117" spans="1:37" s="24" customFormat="1" ht="11.25">
      <c r="A117" s="2750" t="str">
        <f>'General PNGUM'!A117</f>
        <v>Ganai Community School</v>
      </c>
      <c r="C117" s="2751"/>
      <c r="D117" s="2687"/>
      <c r="E117" s="2687"/>
      <c r="F117" s="2687">
        <v>19</v>
      </c>
      <c r="G117" s="2712">
        <v>36</v>
      </c>
      <c r="H117" s="2712">
        <v>21</v>
      </c>
      <c r="I117" s="2712">
        <v>17</v>
      </c>
      <c r="J117" s="2712">
        <v>16</v>
      </c>
      <c r="K117" s="2712">
        <v>15</v>
      </c>
      <c r="L117" s="2752"/>
      <c r="M117" s="2710"/>
      <c r="N117" s="2710"/>
      <c r="O117" s="2710"/>
      <c r="P117" s="2710"/>
      <c r="Q117" s="2710"/>
      <c r="R117" s="2710"/>
      <c r="S117" s="2753">
        <v>56</v>
      </c>
      <c r="T117" s="2754">
        <v>68</v>
      </c>
      <c r="U117" s="2755"/>
      <c r="V117" s="2760"/>
      <c r="W117" s="2653">
        <f t="shared" si="69"/>
        <v>124</v>
      </c>
      <c r="X117" s="2757"/>
      <c r="Y117" s="2758"/>
      <c r="Z117" s="2758">
        <v>15</v>
      </c>
      <c r="AA117" s="2759"/>
      <c r="AB117" s="2730">
        <f>'General PNGUM'!P117</f>
        <v>1</v>
      </c>
      <c r="AC117" s="2658">
        <f>'General PNGUM'!Q117</f>
        <v>0</v>
      </c>
      <c r="AD117" s="2715" t="str">
        <f>'General PNGUM'!R117</f>
        <v>-</v>
      </c>
      <c r="AE117" s="2264">
        <f t="shared" si="70"/>
        <v>124</v>
      </c>
      <c r="AF117" s="1671">
        <f t="shared" si="71"/>
        <v>0</v>
      </c>
      <c r="AG117" s="2658"/>
      <c r="AH117" s="2659"/>
      <c r="AI117" s="2265">
        <f t="shared" si="72"/>
        <v>15</v>
      </c>
      <c r="AJ117" s="2266">
        <f t="shared" si="73"/>
        <v>0</v>
      </c>
      <c r="AK117" s="2660">
        <f>SUM(C117:R117)</f>
        <v>124</v>
      </c>
    </row>
    <row r="118" spans="1:37" s="24" customFormat="1" ht="11.25">
      <c r="A118" s="2750" t="str">
        <f>'General PNGUM'!A118</f>
        <v>Harrison Primary School</v>
      </c>
      <c r="C118" s="2751">
        <v>117</v>
      </c>
      <c r="D118" s="2687">
        <v>102</v>
      </c>
      <c r="E118" s="2687">
        <v>83</v>
      </c>
      <c r="F118" s="2687">
        <v>96</v>
      </c>
      <c r="G118" s="2712">
        <v>99</v>
      </c>
      <c r="H118" s="2712">
        <v>74</v>
      </c>
      <c r="I118" s="2712">
        <v>63</v>
      </c>
      <c r="J118" s="2712">
        <v>81</v>
      </c>
      <c r="K118" s="2712">
        <v>64</v>
      </c>
      <c r="L118" s="2752"/>
      <c r="M118" s="2710"/>
      <c r="N118" s="2710"/>
      <c r="O118" s="2710"/>
      <c r="P118" s="2710"/>
      <c r="Q118" s="2710"/>
      <c r="R118" s="2710"/>
      <c r="S118" s="2753">
        <v>421</v>
      </c>
      <c r="T118" s="2754">
        <v>358</v>
      </c>
      <c r="U118" s="2755"/>
      <c r="V118" s="2760"/>
      <c r="W118" s="2653">
        <f t="shared" si="69"/>
        <v>779</v>
      </c>
      <c r="X118" s="2757"/>
      <c r="Y118" s="2758"/>
      <c r="Z118" s="2758">
        <v>64</v>
      </c>
      <c r="AA118" s="2759"/>
      <c r="AB118" s="2730">
        <f>'General PNGUM'!P118</f>
        <v>1</v>
      </c>
      <c r="AC118" s="2658">
        <f>'General PNGUM'!Q118</f>
        <v>0</v>
      </c>
      <c r="AD118" s="2715" t="str">
        <f>'General PNGUM'!R118</f>
        <v>-</v>
      </c>
      <c r="AE118" s="2264">
        <f t="shared" si="70"/>
        <v>779</v>
      </c>
      <c r="AF118" s="1671">
        <f t="shared" si="71"/>
        <v>0</v>
      </c>
      <c r="AG118" s="2658"/>
      <c r="AH118" s="2659"/>
      <c r="AI118" s="2265">
        <f t="shared" si="72"/>
        <v>64</v>
      </c>
      <c r="AJ118" s="2266">
        <f t="shared" si="73"/>
        <v>0</v>
      </c>
      <c r="AK118" s="2660">
        <f>SUM(C118:R118)</f>
        <v>779</v>
      </c>
    </row>
    <row r="119" spans="1:37" s="24" customFormat="1" ht="22.5">
      <c r="A119" s="2750" t="str">
        <f>'General PNGUM'!A119</f>
        <v>Himau Adventist Primary School</v>
      </c>
      <c r="C119" s="2751">
        <v>18</v>
      </c>
      <c r="D119" s="2687">
        <v>9</v>
      </c>
      <c r="E119" s="2687">
        <v>5</v>
      </c>
      <c r="F119" s="2687">
        <v>20</v>
      </c>
      <c r="G119" s="2712"/>
      <c r="H119" s="2712"/>
      <c r="I119" s="2712"/>
      <c r="J119" s="2712"/>
      <c r="K119" s="2712"/>
      <c r="L119" s="2752"/>
      <c r="M119" s="2710"/>
      <c r="N119" s="2710"/>
      <c r="O119" s="2710"/>
      <c r="P119" s="2710"/>
      <c r="Q119" s="2710"/>
      <c r="R119" s="2710"/>
      <c r="S119" s="2753">
        <v>52</v>
      </c>
      <c r="T119" s="2754"/>
      <c r="U119" s="2755"/>
      <c r="V119" s="2760"/>
      <c r="W119" s="2653">
        <f t="shared" si="69"/>
        <v>52</v>
      </c>
      <c r="X119" s="2757"/>
      <c r="Y119" s="2758"/>
      <c r="Z119" s="2758"/>
      <c r="AA119" s="2759"/>
      <c r="AB119" s="2730"/>
      <c r="AC119" s="2658"/>
      <c r="AD119" s="2715"/>
      <c r="AE119" s="2264"/>
      <c r="AF119" s="1671"/>
      <c r="AG119" s="2658"/>
      <c r="AH119" s="2659"/>
      <c r="AI119" s="2265"/>
      <c r="AJ119" s="2266"/>
      <c r="AK119" s="2660"/>
    </row>
    <row r="120" spans="1:37" s="24" customFormat="1" ht="11.25">
      <c r="A120" s="2750" t="str">
        <f>'General PNGUM'!A120</f>
        <v>Isu Primary School</v>
      </c>
      <c r="C120" s="2751"/>
      <c r="D120" s="2687"/>
      <c r="E120" s="2687"/>
      <c r="F120" s="2687">
        <v>32</v>
      </c>
      <c r="G120" s="2712">
        <v>19</v>
      </c>
      <c r="H120" s="2712">
        <v>20</v>
      </c>
      <c r="I120" s="2712">
        <v>17</v>
      </c>
      <c r="J120" s="2712">
        <v>16</v>
      </c>
      <c r="K120" s="2712">
        <v>16</v>
      </c>
      <c r="L120" s="2712"/>
      <c r="M120" s="2710"/>
      <c r="N120" s="2710"/>
      <c r="O120" s="2710"/>
      <c r="P120" s="2710"/>
      <c r="Q120" s="2710"/>
      <c r="R120" s="2710"/>
      <c r="S120" s="2753">
        <v>120</v>
      </c>
      <c r="T120" s="2754"/>
      <c r="U120" s="2755"/>
      <c r="V120" s="2760"/>
      <c r="W120" s="2653">
        <f t="shared" si="69"/>
        <v>120</v>
      </c>
      <c r="X120" s="2757"/>
      <c r="Y120" s="2758"/>
      <c r="Z120" s="2758">
        <v>16</v>
      </c>
      <c r="AA120" s="2759"/>
      <c r="AB120" s="2730">
        <f>'General PNGUM'!P120</f>
        <v>1</v>
      </c>
      <c r="AC120" s="2658">
        <f>'General PNGUM'!Q120</f>
        <v>0</v>
      </c>
      <c r="AD120" s="2715" t="str">
        <f>'General PNGUM'!R120</f>
        <v>-</v>
      </c>
      <c r="AE120" s="2264">
        <f t="shared" si="70"/>
        <v>120</v>
      </c>
      <c r="AF120" s="1671">
        <f t="shared" si="71"/>
        <v>0</v>
      </c>
      <c r="AG120" s="2658"/>
      <c r="AH120" s="2659"/>
      <c r="AI120" s="2265">
        <f t="shared" si="72"/>
        <v>16</v>
      </c>
      <c r="AJ120" s="2266">
        <f t="shared" si="73"/>
        <v>0</v>
      </c>
      <c r="AK120" s="2660">
        <f>SUM(C120:R120)</f>
        <v>120</v>
      </c>
    </row>
    <row r="121" spans="1:37" s="24" customFormat="1" ht="22.5">
      <c r="A121" s="2761" t="str">
        <f>'General PNGUM'!A121</f>
        <v>Kambubu Secondary UNION</v>
      </c>
      <c r="C121" s="2751"/>
      <c r="D121" s="2687"/>
      <c r="E121" s="2687"/>
      <c r="F121" s="2687"/>
      <c r="G121" s="2687"/>
      <c r="H121" s="2687"/>
      <c r="I121" s="2687"/>
      <c r="J121" s="2687"/>
      <c r="K121" s="2687"/>
      <c r="L121" s="2687"/>
      <c r="M121" s="2762"/>
      <c r="N121" s="2762"/>
      <c r="O121" s="2762"/>
      <c r="P121" s="2710"/>
      <c r="Q121" s="2710"/>
      <c r="R121" s="2710"/>
      <c r="S121" s="2753"/>
      <c r="T121" s="2754"/>
      <c r="U121" s="2755"/>
      <c r="V121" s="2763"/>
      <c r="W121" s="2653">
        <f t="shared" si="69"/>
        <v>0</v>
      </c>
      <c r="X121" s="2757"/>
      <c r="Y121" s="2758"/>
      <c r="Z121" s="2758"/>
      <c r="AA121" s="2759"/>
      <c r="AB121" s="2730">
        <f>'General PNGUM'!P121</f>
        <v>0</v>
      </c>
      <c r="AC121" s="2658">
        <f>'General PNGUM'!Q121</f>
        <v>0</v>
      </c>
      <c r="AD121" s="2715" t="str">
        <f>'General PNGUM'!R121</f>
        <v>-</v>
      </c>
      <c r="AE121" s="2264">
        <f t="shared" si="70"/>
        <v>0</v>
      </c>
      <c r="AF121" s="1671">
        <f t="shared" si="71"/>
        <v>0</v>
      </c>
      <c r="AG121" s="2658"/>
      <c r="AH121" s="2659"/>
      <c r="AI121" s="2265">
        <f t="shared" si="72"/>
        <v>0</v>
      </c>
      <c r="AJ121" s="2266">
        <f t="shared" si="73"/>
        <v>0</v>
      </c>
      <c r="AK121" s="2660">
        <f>SUM(C121:R121)</f>
        <v>0</v>
      </c>
    </row>
    <row r="122" spans="1:37" s="24" customFormat="1" ht="22.5">
      <c r="A122" s="2750" t="str">
        <f>'General PNGUM'!A122</f>
        <v>Kase Adventist Primary School</v>
      </c>
      <c r="C122" s="2751"/>
      <c r="D122" s="2687"/>
      <c r="E122" s="2687"/>
      <c r="F122" s="2687">
        <v>13</v>
      </c>
      <c r="G122" s="2687">
        <v>11</v>
      </c>
      <c r="H122" s="2687">
        <v>16</v>
      </c>
      <c r="I122" s="2687">
        <v>10</v>
      </c>
      <c r="J122" s="2687">
        <v>21</v>
      </c>
      <c r="K122" s="2687">
        <v>20</v>
      </c>
      <c r="L122" s="2687"/>
      <c r="M122" s="2762"/>
      <c r="N122" s="2762"/>
      <c r="O122" s="2762"/>
      <c r="P122" s="2710"/>
      <c r="Q122" s="2710"/>
      <c r="R122" s="2710"/>
      <c r="S122" s="2753">
        <v>91</v>
      </c>
      <c r="T122" s="2754"/>
      <c r="U122" s="2755"/>
      <c r="V122" s="2763"/>
      <c r="W122" s="2653">
        <f t="shared" si="69"/>
        <v>91</v>
      </c>
      <c r="X122" s="2757"/>
      <c r="Y122" s="2758"/>
      <c r="Z122" s="2758">
        <v>20</v>
      </c>
      <c r="AA122" s="2759"/>
      <c r="AB122" s="2730"/>
      <c r="AC122" s="2658"/>
      <c r="AD122" s="2715"/>
      <c r="AE122" s="2264"/>
      <c r="AF122" s="1671"/>
      <c r="AG122" s="2658"/>
      <c r="AH122" s="2659"/>
      <c r="AI122" s="2265"/>
      <c r="AJ122" s="2266"/>
      <c r="AK122" s="2660"/>
    </row>
    <row r="123" spans="1:37" s="24" customFormat="1" ht="11.25">
      <c r="A123" s="2750" t="str">
        <f>'General PNGUM'!A123</f>
        <v>Kavieng Primary School</v>
      </c>
      <c r="C123" s="2751">
        <v>54</v>
      </c>
      <c r="D123" s="2687">
        <v>27</v>
      </c>
      <c r="E123" s="2687">
        <v>20</v>
      </c>
      <c r="F123" s="2687">
        <v>52</v>
      </c>
      <c r="G123" s="2712">
        <v>53</v>
      </c>
      <c r="H123" s="2712">
        <v>36</v>
      </c>
      <c r="I123" s="2712">
        <v>32</v>
      </c>
      <c r="J123" s="2712">
        <v>47</v>
      </c>
      <c r="K123" s="2712">
        <v>33</v>
      </c>
      <c r="L123" s="2712"/>
      <c r="M123" s="2710"/>
      <c r="N123" s="2710"/>
      <c r="O123" s="2710"/>
      <c r="P123" s="2710"/>
      <c r="Q123" s="2710"/>
      <c r="R123" s="2710"/>
      <c r="S123" s="2753">
        <v>237</v>
      </c>
      <c r="T123" s="2754">
        <v>117</v>
      </c>
      <c r="U123" s="2755"/>
      <c r="V123" s="2760"/>
      <c r="W123" s="2653">
        <f t="shared" si="69"/>
        <v>354</v>
      </c>
      <c r="X123" s="2757">
        <v>12</v>
      </c>
      <c r="Y123" s="2758"/>
      <c r="Z123" s="2758">
        <v>33</v>
      </c>
      <c r="AA123" s="2759"/>
      <c r="AB123" s="2730">
        <f>'General PNGUM'!P123</f>
        <v>1</v>
      </c>
      <c r="AC123" s="2658">
        <f>'General PNGUM'!Q123</f>
        <v>0</v>
      </c>
      <c r="AD123" s="2715" t="str">
        <f>'General PNGUM'!R123</f>
        <v>-</v>
      </c>
      <c r="AE123" s="2264">
        <f t="shared" si="70"/>
        <v>354</v>
      </c>
      <c r="AF123" s="1671">
        <f t="shared" si="71"/>
        <v>0</v>
      </c>
      <c r="AG123" s="2658"/>
      <c r="AH123" s="2659"/>
      <c r="AI123" s="2265">
        <f t="shared" si="72"/>
        <v>33</v>
      </c>
      <c r="AJ123" s="2266">
        <f t="shared" si="73"/>
        <v>0</v>
      </c>
      <c r="AK123" s="2660">
        <f>SUM(C123:R123)</f>
        <v>354</v>
      </c>
    </row>
    <row r="124" spans="1:37" s="24" customFormat="1" ht="11.25">
      <c r="A124" s="2750" t="str">
        <f>'General PNGUM'!A124</f>
        <v>Kivia Primary School</v>
      </c>
      <c r="C124" s="2751"/>
      <c r="D124" s="2687"/>
      <c r="E124" s="2687"/>
      <c r="F124" s="2687"/>
      <c r="G124" s="2712"/>
      <c r="H124" s="2712"/>
      <c r="I124" s="2712"/>
      <c r="J124" s="2712"/>
      <c r="K124" s="2712"/>
      <c r="L124" s="2712"/>
      <c r="M124" s="2710"/>
      <c r="N124" s="2710"/>
      <c r="O124" s="2710"/>
      <c r="P124" s="2710"/>
      <c r="Q124" s="2710"/>
      <c r="R124" s="2710"/>
      <c r="S124" s="2753"/>
      <c r="T124" s="2754"/>
      <c r="U124" s="2755"/>
      <c r="V124" s="2760"/>
      <c r="W124" s="2653">
        <f t="shared" si="69"/>
        <v>0</v>
      </c>
      <c r="X124" s="2757"/>
      <c r="Y124" s="2758"/>
      <c r="Z124" s="2758">
        <v>0</v>
      </c>
      <c r="AA124" s="2759"/>
      <c r="AB124" s="2730">
        <f>'General PNGUM'!P124</f>
        <v>1</v>
      </c>
      <c r="AC124" s="2658">
        <f>'General PNGUM'!Q124</f>
        <v>0</v>
      </c>
      <c r="AD124" s="2715" t="str">
        <f>'General PNGUM'!R124</f>
        <v>-</v>
      </c>
      <c r="AE124" s="2264">
        <f t="shared" si="70"/>
        <v>0</v>
      </c>
      <c r="AF124" s="1671">
        <f t="shared" si="71"/>
        <v>0</v>
      </c>
      <c r="AG124" s="2658"/>
      <c r="AH124" s="2659"/>
      <c r="AI124" s="2265">
        <f t="shared" si="72"/>
        <v>0</v>
      </c>
      <c r="AJ124" s="2266">
        <f t="shared" si="73"/>
        <v>0</v>
      </c>
      <c r="AK124" s="2660">
        <f>SUM(C124:R124)</f>
        <v>0</v>
      </c>
    </row>
    <row r="125" spans="1:37" s="24" customFormat="1" ht="11.25">
      <c r="A125" s="2764" t="str">
        <f>'General PNGUM'!A125</f>
        <v>Konkavul Primary School</v>
      </c>
      <c r="C125" s="2751"/>
      <c r="D125" s="2687"/>
      <c r="E125" s="2687"/>
      <c r="F125" s="2687"/>
      <c r="G125" s="2712"/>
      <c r="H125" s="2712"/>
      <c r="I125" s="2712"/>
      <c r="J125" s="2712"/>
      <c r="K125" s="2712"/>
      <c r="L125" s="2712"/>
      <c r="M125" s="2710"/>
      <c r="N125" s="2710"/>
      <c r="O125" s="2710"/>
      <c r="P125" s="2710"/>
      <c r="Q125" s="2710"/>
      <c r="R125" s="2710"/>
      <c r="S125" s="2753"/>
      <c r="T125" s="2754"/>
      <c r="U125" s="2755"/>
      <c r="V125" s="2760"/>
      <c r="W125" s="2653">
        <f t="shared" si="69"/>
        <v>0</v>
      </c>
      <c r="X125" s="2757"/>
      <c r="Y125" s="2758"/>
      <c r="Z125" s="2758">
        <v>0</v>
      </c>
      <c r="AA125" s="2759"/>
      <c r="AB125" s="2730">
        <f>'General PNGUM'!P125</f>
        <v>0</v>
      </c>
      <c r="AC125" s="2658">
        <f>'General PNGUM'!Q125</f>
        <v>0</v>
      </c>
      <c r="AD125" s="2715" t="str">
        <f>'General PNGUM'!R125</f>
        <v>-</v>
      </c>
      <c r="AE125" s="2264">
        <f t="shared" si="70"/>
        <v>0</v>
      </c>
      <c r="AF125" s="1671">
        <f t="shared" si="71"/>
        <v>0</v>
      </c>
      <c r="AG125" s="2658"/>
      <c r="AH125" s="2659"/>
      <c r="AI125" s="2265">
        <f t="shared" si="72"/>
        <v>0</v>
      </c>
      <c r="AJ125" s="2266">
        <f t="shared" si="73"/>
        <v>0</v>
      </c>
      <c r="AK125" s="2660">
        <f>SUM(C125:R125)</f>
        <v>0</v>
      </c>
    </row>
    <row r="126" spans="1:37" s="24" customFormat="1" ht="22.5">
      <c r="A126" s="2750" t="str">
        <f>'General PNGUM'!A126</f>
        <v>Kumbuba Community School</v>
      </c>
      <c r="C126" s="2751"/>
      <c r="D126" s="2687">
        <v>25</v>
      </c>
      <c r="E126" s="2687">
        <v>31</v>
      </c>
      <c r="F126" s="2687">
        <v>21</v>
      </c>
      <c r="G126" s="2712">
        <v>19</v>
      </c>
      <c r="H126" s="2712">
        <v>16</v>
      </c>
      <c r="I126" s="2696">
        <v>11</v>
      </c>
      <c r="J126" s="2752">
        <v>13</v>
      </c>
      <c r="K126" s="2752">
        <v>11</v>
      </c>
      <c r="L126" s="2752"/>
      <c r="M126" s="2710"/>
      <c r="N126" s="2710"/>
      <c r="O126" s="2710"/>
      <c r="P126" s="2710"/>
      <c r="Q126" s="2710"/>
      <c r="R126" s="2710"/>
      <c r="S126" s="2753">
        <v>147</v>
      </c>
      <c r="T126" s="2754"/>
      <c r="U126" s="2755"/>
      <c r="V126" s="2760"/>
      <c r="W126" s="2653">
        <f t="shared" si="69"/>
        <v>147</v>
      </c>
      <c r="X126" s="2757"/>
      <c r="Y126" s="2758"/>
      <c r="Z126" s="2758">
        <v>11</v>
      </c>
      <c r="AA126" s="2759"/>
      <c r="AB126" s="2730">
        <f>'General PNGUM'!P126</f>
        <v>1</v>
      </c>
      <c r="AC126" s="2658">
        <f>'General PNGUM'!Q126</f>
        <v>0</v>
      </c>
      <c r="AD126" s="2715" t="str">
        <f>'General PNGUM'!R126</f>
        <v>-</v>
      </c>
      <c r="AE126" s="2264">
        <f t="shared" si="70"/>
        <v>147</v>
      </c>
      <c r="AF126" s="1671">
        <f t="shared" si="71"/>
        <v>0</v>
      </c>
      <c r="AG126" s="2658"/>
      <c r="AH126" s="2659"/>
      <c r="AI126" s="2265">
        <f t="shared" si="72"/>
        <v>11</v>
      </c>
      <c r="AJ126" s="2266">
        <f t="shared" si="73"/>
        <v>0</v>
      </c>
      <c r="AK126" s="2660">
        <f>SUM(C126:R126)</f>
        <v>147</v>
      </c>
    </row>
    <row r="127" spans="1:37" s="24" customFormat="1" ht="11.25">
      <c r="A127" s="2750" t="str">
        <f>'General PNGUM'!A127</f>
        <v>Loaua Community School</v>
      </c>
      <c r="C127" s="2751"/>
      <c r="D127" s="2687"/>
      <c r="E127" s="2687"/>
      <c r="F127" s="2687">
        <v>6</v>
      </c>
      <c r="G127" s="2712">
        <v>9</v>
      </c>
      <c r="H127" s="2712">
        <v>10</v>
      </c>
      <c r="I127" s="2696">
        <v>10</v>
      </c>
      <c r="J127" s="2696">
        <v>13</v>
      </c>
      <c r="K127" s="2696">
        <v>14</v>
      </c>
      <c r="L127" s="2696"/>
      <c r="M127" s="2710"/>
      <c r="N127" s="2710"/>
      <c r="O127" s="2710"/>
      <c r="P127" s="2710"/>
      <c r="Q127" s="2710"/>
      <c r="R127" s="2710"/>
      <c r="S127" s="2753">
        <v>62</v>
      </c>
      <c r="T127" s="2754"/>
      <c r="U127" s="2755"/>
      <c r="V127" s="2760"/>
      <c r="W127" s="2653">
        <f t="shared" si="69"/>
        <v>62</v>
      </c>
      <c r="X127" s="2757"/>
      <c r="Y127" s="2758"/>
      <c r="Z127" s="2758">
        <v>14</v>
      </c>
      <c r="AA127" s="2759"/>
      <c r="AB127" s="2730">
        <f>'General PNGUM'!P127</f>
        <v>1</v>
      </c>
      <c r="AC127" s="2658">
        <f>'General PNGUM'!Q127</f>
        <v>0</v>
      </c>
      <c r="AD127" s="2715" t="str">
        <f>'General PNGUM'!R127</f>
        <v>-</v>
      </c>
      <c r="AE127" s="2264">
        <f t="shared" si="70"/>
        <v>62</v>
      </c>
      <c r="AF127" s="1671">
        <f t="shared" si="71"/>
        <v>0</v>
      </c>
      <c r="AG127" s="2658"/>
      <c r="AH127" s="2659"/>
      <c r="AI127" s="2265">
        <f t="shared" si="72"/>
        <v>14</v>
      </c>
      <c r="AJ127" s="2266">
        <f t="shared" si="73"/>
        <v>0</v>
      </c>
      <c r="AK127" s="2660">
        <f>SUM(C127:R127)</f>
        <v>62</v>
      </c>
    </row>
    <row r="128" spans="1:37" s="24" customFormat="1" ht="22.5">
      <c r="A128" s="2750" t="str">
        <f>'General PNGUM'!A128</f>
        <v>Loma Adventist Primary School</v>
      </c>
      <c r="C128" s="2751">
        <v>4</v>
      </c>
      <c r="D128" s="2687">
        <v>11</v>
      </c>
      <c r="E128" s="2687">
        <v>7</v>
      </c>
      <c r="F128" s="2687">
        <v>5</v>
      </c>
      <c r="G128" s="2712">
        <v>10</v>
      </c>
      <c r="H128" s="2712">
        <v>9</v>
      </c>
      <c r="I128" s="2696">
        <v>13</v>
      </c>
      <c r="J128" s="2696">
        <v>10</v>
      </c>
      <c r="K128" s="2686">
        <v>19</v>
      </c>
      <c r="L128" s="2686"/>
      <c r="M128" s="2710"/>
      <c r="N128" s="2710"/>
      <c r="O128" s="2710"/>
      <c r="P128" s="2710"/>
      <c r="Q128" s="2710"/>
      <c r="R128" s="2710"/>
      <c r="S128" s="2753">
        <v>66</v>
      </c>
      <c r="T128" s="2754">
        <v>22</v>
      </c>
      <c r="U128" s="2755"/>
      <c r="V128" s="2760"/>
      <c r="W128" s="2653">
        <f t="shared" si="69"/>
        <v>88</v>
      </c>
      <c r="X128" s="2757"/>
      <c r="Y128" s="2758"/>
      <c r="Z128" s="2758">
        <v>19</v>
      </c>
      <c r="AA128" s="2759"/>
      <c r="AB128" s="2730"/>
      <c r="AC128" s="2658"/>
      <c r="AD128" s="2715"/>
      <c r="AE128" s="2264">
        <f t="shared" si="70"/>
        <v>88</v>
      </c>
      <c r="AF128" s="1671"/>
      <c r="AG128" s="2658"/>
      <c r="AH128" s="2659"/>
      <c r="AI128" s="2265"/>
      <c r="AJ128" s="2266"/>
      <c r="AK128" s="2660">
        <f t="shared" ref="AK128:AK140" si="74">SUM(C128:R128)</f>
        <v>88</v>
      </c>
    </row>
    <row r="129" spans="1:37" s="24" customFormat="1" ht="11.25">
      <c r="A129" s="2750" t="str">
        <f>'General PNGUM'!A129</f>
        <v>Lomana Community School</v>
      </c>
      <c r="C129" s="2751"/>
      <c r="D129" s="2687"/>
      <c r="E129" s="2687"/>
      <c r="F129" s="2687">
        <v>9</v>
      </c>
      <c r="G129" s="2712">
        <v>3</v>
      </c>
      <c r="H129" s="2712">
        <v>9</v>
      </c>
      <c r="I129" s="2696">
        <v>6</v>
      </c>
      <c r="J129" s="2696"/>
      <c r="K129" s="2752"/>
      <c r="L129" s="2752"/>
      <c r="M129" s="2710"/>
      <c r="N129" s="2710"/>
      <c r="O129" s="2710"/>
      <c r="P129" s="2710"/>
      <c r="Q129" s="2710"/>
      <c r="R129" s="2710"/>
      <c r="S129" s="2753">
        <v>27</v>
      </c>
      <c r="T129" s="2754"/>
      <c r="U129" s="2755"/>
      <c r="V129" s="2760"/>
      <c r="W129" s="2653">
        <f t="shared" si="69"/>
        <v>27</v>
      </c>
      <c r="X129" s="2757"/>
      <c r="Y129" s="2758"/>
      <c r="Z129" s="2758">
        <v>0</v>
      </c>
      <c r="AA129" s="2759"/>
      <c r="AB129" s="2730">
        <f>'General PNGUM'!P129</f>
        <v>1</v>
      </c>
      <c r="AC129" s="2658">
        <f>'General PNGUM'!Q129</f>
        <v>0</v>
      </c>
      <c r="AD129" s="2715" t="str">
        <f>'General PNGUM'!R129</f>
        <v>-</v>
      </c>
      <c r="AE129" s="2264">
        <f t="shared" si="70"/>
        <v>27</v>
      </c>
      <c r="AF129" s="1671">
        <f t="shared" si="71"/>
        <v>0</v>
      </c>
      <c r="AG129" s="2658"/>
      <c r="AH129" s="2659"/>
      <c r="AI129" s="2265">
        <f t="shared" si="72"/>
        <v>0</v>
      </c>
      <c r="AJ129" s="2266">
        <f t="shared" si="73"/>
        <v>0</v>
      </c>
      <c r="AK129" s="2660">
        <f t="shared" si="74"/>
        <v>27</v>
      </c>
    </row>
    <row r="130" spans="1:37" s="24" customFormat="1" ht="22.5">
      <c r="A130" s="2750" t="str">
        <f>'General PNGUM'!A130</f>
        <v>Lovarang Community School</v>
      </c>
      <c r="C130" s="2751">
        <v>12</v>
      </c>
      <c r="D130" s="2687"/>
      <c r="E130" s="2687"/>
      <c r="F130" s="2687">
        <v>5</v>
      </c>
      <c r="G130" s="2712">
        <v>2</v>
      </c>
      <c r="H130" s="2712">
        <v>1</v>
      </c>
      <c r="I130" s="2696">
        <v>1</v>
      </c>
      <c r="J130" s="2696">
        <v>2</v>
      </c>
      <c r="K130" s="2752">
        <v>6</v>
      </c>
      <c r="L130" s="2752"/>
      <c r="M130" s="2710"/>
      <c r="N130" s="2710"/>
      <c r="O130" s="2710"/>
      <c r="P130" s="2710"/>
      <c r="Q130" s="2710"/>
      <c r="R130" s="2710"/>
      <c r="S130" s="2753">
        <v>29</v>
      </c>
      <c r="T130" s="2754"/>
      <c r="U130" s="2755"/>
      <c r="V130" s="2760"/>
      <c r="W130" s="2653">
        <f t="shared" si="69"/>
        <v>29</v>
      </c>
      <c r="X130" s="2757"/>
      <c r="Y130" s="2758"/>
      <c r="Z130" s="2758">
        <v>6</v>
      </c>
      <c r="AA130" s="2759"/>
      <c r="AB130" s="2730">
        <f>'General PNGUM'!P130</f>
        <v>1</v>
      </c>
      <c r="AC130" s="2658">
        <f>'General PNGUM'!Q130</f>
        <v>0</v>
      </c>
      <c r="AD130" s="2715" t="str">
        <f>'General PNGUM'!R130</f>
        <v>-</v>
      </c>
      <c r="AE130" s="2264">
        <f t="shared" si="70"/>
        <v>29</v>
      </c>
      <c r="AF130" s="1671">
        <f t="shared" si="71"/>
        <v>0</v>
      </c>
      <c r="AG130" s="2658"/>
      <c r="AH130" s="2659"/>
      <c r="AI130" s="2265">
        <f t="shared" si="72"/>
        <v>6</v>
      </c>
      <c r="AJ130" s="2266">
        <f t="shared" si="73"/>
        <v>0</v>
      </c>
      <c r="AK130" s="2660">
        <f t="shared" si="74"/>
        <v>29</v>
      </c>
    </row>
    <row r="131" spans="1:37" s="24" customFormat="1" ht="11.25">
      <c r="A131" s="2750" t="str">
        <f>'General PNGUM'!A131</f>
        <v>Magean Primary School</v>
      </c>
      <c r="C131" s="2751">
        <v>12</v>
      </c>
      <c r="D131" s="2687">
        <v>10</v>
      </c>
      <c r="E131" s="2687">
        <v>13</v>
      </c>
      <c r="F131" s="2687">
        <v>6</v>
      </c>
      <c r="G131" s="2712">
        <v>5</v>
      </c>
      <c r="H131" s="2712">
        <v>2</v>
      </c>
      <c r="I131" s="2696">
        <v>6</v>
      </c>
      <c r="J131" s="2696">
        <v>2</v>
      </c>
      <c r="K131" s="2696">
        <v>4</v>
      </c>
      <c r="L131" s="2696"/>
      <c r="M131" s="2710"/>
      <c r="N131" s="2710"/>
      <c r="O131" s="2710"/>
      <c r="P131" s="2710"/>
      <c r="Q131" s="2710"/>
      <c r="R131" s="2710"/>
      <c r="S131" s="1566">
        <v>25</v>
      </c>
      <c r="T131" s="1566">
        <v>35</v>
      </c>
      <c r="U131" s="2755"/>
      <c r="V131" s="2760"/>
      <c r="W131" s="2653">
        <f t="shared" si="69"/>
        <v>60</v>
      </c>
      <c r="X131" s="2757"/>
      <c r="Y131" s="2758"/>
      <c r="Z131" s="2758">
        <v>4</v>
      </c>
      <c r="AA131" s="2759"/>
      <c r="AB131" s="2730">
        <f>'General PNGUM'!P131</f>
        <v>1</v>
      </c>
      <c r="AC131" s="2658">
        <f>'General PNGUM'!Q131</f>
        <v>0</v>
      </c>
      <c r="AD131" s="2715" t="str">
        <f>'General PNGUM'!R131</f>
        <v>-</v>
      </c>
      <c r="AE131" s="2264">
        <f t="shared" si="70"/>
        <v>60</v>
      </c>
      <c r="AF131" s="1671">
        <f t="shared" si="71"/>
        <v>0</v>
      </c>
      <c r="AG131" s="2658"/>
      <c r="AH131" s="2659"/>
      <c r="AI131" s="2265">
        <f t="shared" si="72"/>
        <v>4</v>
      </c>
      <c r="AJ131" s="2266">
        <f t="shared" si="73"/>
        <v>0</v>
      </c>
      <c r="AK131" s="2660">
        <f t="shared" si="74"/>
        <v>60</v>
      </c>
    </row>
    <row r="132" spans="1:37" s="24" customFormat="1" ht="11.25">
      <c r="A132" s="2750" t="str">
        <f>'General PNGUM'!A132</f>
        <v>Napapar Primary School</v>
      </c>
      <c r="C132" s="2751">
        <v>41</v>
      </c>
      <c r="D132" s="2687">
        <v>24</v>
      </c>
      <c r="E132" s="2687">
        <v>25</v>
      </c>
      <c r="F132" s="2687">
        <v>16</v>
      </c>
      <c r="G132" s="2712">
        <v>30</v>
      </c>
      <c r="H132" s="2712">
        <v>24</v>
      </c>
      <c r="I132" s="2696">
        <v>16</v>
      </c>
      <c r="J132" s="2696">
        <v>26</v>
      </c>
      <c r="K132" s="2696">
        <v>23</v>
      </c>
      <c r="L132" s="2696"/>
      <c r="M132" s="2710"/>
      <c r="N132" s="2710"/>
      <c r="O132" s="2710"/>
      <c r="P132" s="2710"/>
      <c r="Q132" s="2710"/>
      <c r="R132" s="2710"/>
      <c r="S132" s="2753">
        <v>225</v>
      </c>
      <c r="T132" s="2754"/>
      <c r="U132" s="2755"/>
      <c r="V132" s="2760"/>
      <c r="W132" s="2653">
        <f t="shared" si="69"/>
        <v>225</v>
      </c>
      <c r="X132" s="2757"/>
      <c r="Y132" s="2758"/>
      <c r="Z132" s="2758">
        <v>23</v>
      </c>
      <c r="AA132" s="2759"/>
      <c r="AB132" s="2730">
        <f>'General PNGUM'!P132</f>
        <v>1</v>
      </c>
      <c r="AC132" s="2658">
        <f>'General PNGUM'!Q132</f>
        <v>0</v>
      </c>
      <c r="AD132" s="2715" t="str">
        <f>'General PNGUM'!R132</f>
        <v>-</v>
      </c>
      <c r="AE132" s="2264">
        <f t="shared" si="70"/>
        <v>225</v>
      </c>
      <c r="AF132" s="1671">
        <f t="shared" si="71"/>
        <v>0</v>
      </c>
      <c r="AG132" s="2658"/>
      <c r="AH132" s="2659"/>
      <c r="AI132" s="2265">
        <f t="shared" si="72"/>
        <v>23</v>
      </c>
      <c r="AJ132" s="2266">
        <f t="shared" si="73"/>
        <v>0</v>
      </c>
      <c r="AK132" s="2660">
        <f t="shared" si="74"/>
        <v>225</v>
      </c>
    </row>
    <row r="133" spans="1:37" s="24" customFormat="1" ht="11.25">
      <c r="A133" s="2750" t="str">
        <f>'General PNGUM'!A133</f>
        <v>Nigilani Primary School</v>
      </c>
      <c r="C133" s="2751"/>
      <c r="D133" s="2687"/>
      <c r="E133" s="2687"/>
      <c r="F133" s="2687">
        <v>28</v>
      </c>
      <c r="G133" s="2712">
        <v>26</v>
      </c>
      <c r="H133" s="2712">
        <v>25</v>
      </c>
      <c r="I133" s="2696">
        <v>24</v>
      </c>
      <c r="J133" s="2696">
        <v>13</v>
      </c>
      <c r="K133" s="2752">
        <v>13</v>
      </c>
      <c r="L133" s="2752"/>
      <c r="M133" s="2710"/>
      <c r="N133" s="2710"/>
      <c r="O133" s="2710"/>
      <c r="P133" s="2710"/>
      <c r="Q133" s="2710"/>
      <c r="R133" s="2710"/>
      <c r="S133" s="2753">
        <v>115</v>
      </c>
      <c r="T133" s="2754">
        <v>14</v>
      </c>
      <c r="U133" s="2755"/>
      <c r="V133" s="2756"/>
      <c r="W133" s="2653">
        <f t="shared" si="69"/>
        <v>129</v>
      </c>
      <c r="X133" s="2757">
        <v>6</v>
      </c>
      <c r="Y133" s="2758"/>
      <c r="Z133" s="2758">
        <v>13</v>
      </c>
      <c r="AA133" s="2759"/>
      <c r="AB133" s="2730">
        <f>'General PNGUM'!P133</f>
        <v>1</v>
      </c>
      <c r="AC133" s="2658">
        <f>'General PNGUM'!Q133</f>
        <v>0</v>
      </c>
      <c r="AD133" s="2715" t="str">
        <f>'General PNGUM'!R133</f>
        <v>-</v>
      </c>
      <c r="AE133" s="2264">
        <f t="shared" si="70"/>
        <v>129</v>
      </c>
      <c r="AF133" s="1671">
        <f t="shared" si="71"/>
        <v>0</v>
      </c>
      <c r="AG133" s="2658"/>
      <c r="AH133" s="2659"/>
      <c r="AI133" s="2265">
        <f t="shared" si="72"/>
        <v>13</v>
      </c>
      <c r="AJ133" s="2266">
        <f t="shared" si="73"/>
        <v>0</v>
      </c>
      <c r="AK133" s="2660">
        <f t="shared" si="74"/>
        <v>129</v>
      </c>
    </row>
    <row r="134" spans="1:37" s="24" customFormat="1" ht="11.25">
      <c r="A134" s="2750" t="str">
        <f>'General PNGUM'!A134</f>
        <v>Palakau Community School</v>
      </c>
      <c r="C134" s="2751">
        <v>15</v>
      </c>
      <c r="D134" s="2687">
        <v>7</v>
      </c>
      <c r="E134" s="2687">
        <v>5</v>
      </c>
      <c r="F134" s="2687">
        <v>9</v>
      </c>
      <c r="G134" s="2712">
        <v>10</v>
      </c>
      <c r="H134" s="2712">
        <v>10</v>
      </c>
      <c r="I134" s="2696">
        <v>13</v>
      </c>
      <c r="J134" s="2696">
        <v>12</v>
      </c>
      <c r="K134" s="2696">
        <v>13</v>
      </c>
      <c r="L134" s="2696"/>
      <c r="M134" s="2710"/>
      <c r="N134" s="2710"/>
      <c r="O134" s="2710"/>
      <c r="P134" s="2710"/>
      <c r="Q134" s="2710"/>
      <c r="R134" s="2710"/>
      <c r="S134" s="2753">
        <v>67</v>
      </c>
      <c r="T134" s="2754">
        <v>27</v>
      </c>
      <c r="U134" s="2755"/>
      <c r="V134" s="2756"/>
      <c r="W134" s="2653">
        <f t="shared" si="69"/>
        <v>94</v>
      </c>
      <c r="X134" s="2757"/>
      <c r="Y134" s="2758"/>
      <c r="Z134" s="2758">
        <v>13</v>
      </c>
      <c r="AA134" s="2759"/>
      <c r="AB134" s="2730">
        <f>'General PNGUM'!P134</f>
        <v>1</v>
      </c>
      <c r="AC134" s="2658">
        <f>'General PNGUM'!Q134</f>
        <v>0</v>
      </c>
      <c r="AD134" s="2715" t="str">
        <f>'General PNGUM'!R134</f>
        <v>-</v>
      </c>
      <c r="AE134" s="2264">
        <f t="shared" si="70"/>
        <v>94</v>
      </c>
      <c r="AF134" s="1671">
        <f t="shared" si="71"/>
        <v>0</v>
      </c>
      <c r="AG134" s="2658"/>
      <c r="AH134" s="2659"/>
      <c r="AI134" s="2265">
        <f t="shared" si="72"/>
        <v>13</v>
      </c>
      <c r="AJ134" s="2266">
        <f t="shared" si="73"/>
        <v>0</v>
      </c>
      <c r="AK134" s="2660">
        <f t="shared" si="74"/>
        <v>94</v>
      </c>
    </row>
    <row r="135" spans="1:37" s="24" customFormat="1" ht="11.25">
      <c r="A135" s="2764" t="str">
        <f>'General PNGUM'!A135</f>
        <v>Rali - need address</v>
      </c>
      <c r="C135" s="2751"/>
      <c r="D135" s="2687"/>
      <c r="E135" s="2687"/>
      <c r="F135" s="2687"/>
      <c r="G135" s="2712"/>
      <c r="H135" s="2712"/>
      <c r="I135" s="2696"/>
      <c r="J135" s="2696"/>
      <c r="K135" s="2696"/>
      <c r="L135" s="2696"/>
      <c r="M135" s="2710"/>
      <c r="N135" s="2710"/>
      <c r="O135" s="2710"/>
      <c r="P135" s="2710"/>
      <c r="Q135" s="2710"/>
      <c r="R135" s="2710"/>
      <c r="S135" s="2753"/>
      <c r="T135" s="2754"/>
      <c r="U135" s="2755"/>
      <c r="V135" s="2756"/>
      <c r="W135" s="2653">
        <f t="shared" si="69"/>
        <v>0</v>
      </c>
      <c r="X135" s="2757"/>
      <c r="Y135" s="2758"/>
      <c r="Z135" s="2758">
        <v>0</v>
      </c>
      <c r="AA135" s="2759"/>
      <c r="AB135" s="2730">
        <f>'General PNGUM'!P135</f>
        <v>0</v>
      </c>
      <c r="AC135" s="2658">
        <f>'General PNGUM'!Q135</f>
        <v>0</v>
      </c>
      <c r="AD135" s="2715" t="str">
        <f>'General PNGUM'!R135</f>
        <v>-</v>
      </c>
      <c r="AE135" s="2264">
        <f t="shared" ref="AE135" si="75">S135+T135</f>
        <v>0</v>
      </c>
      <c r="AF135" s="1671">
        <f t="shared" ref="AF135" si="76">U135+V135</f>
        <v>0</v>
      </c>
      <c r="AG135" s="2658"/>
      <c r="AH135" s="2659"/>
      <c r="AI135" s="2265">
        <f t="shared" si="72"/>
        <v>0</v>
      </c>
      <c r="AJ135" s="2266">
        <f t="shared" si="73"/>
        <v>0</v>
      </c>
      <c r="AK135" s="2660">
        <f t="shared" si="74"/>
        <v>0</v>
      </c>
    </row>
    <row r="136" spans="1:37" s="24" customFormat="1" ht="11.25">
      <c r="A136" s="2750" t="str">
        <f>'General PNGUM'!A136</f>
        <v>Rongoe Primary School</v>
      </c>
      <c r="C136" s="2751">
        <v>21</v>
      </c>
      <c r="D136" s="2687">
        <v>18</v>
      </c>
      <c r="E136" s="2687">
        <v>18</v>
      </c>
      <c r="F136" s="2687">
        <v>24</v>
      </c>
      <c r="G136" s="2712">
        <v>26</v>
      </c>
      <c r="H136" s="2712">
        <v>27</v>
      </c>
      <c r="I136" s="2696">
        <v>10</v>
      </c>
      <c r="J136" s="2696">
        <v>18</v>
      </c>
      <c r="K136" s="2696">
        <v>17</v>
      </c>
      <c r="L136" s="2696"/>
      <c r="M136" s="2710"/>
      <c r="N136" s="2710"/>
      <c r="O136" s="2710"/>
      <c r="P136" s="2710"/>
      <c r="Q136" s="2710"/>
      <c r="R136" s="2710"/>
      <c r="S136" s="2753">
        <v>143</v>
      </c>
      <c r="T136" s="2754">
        <v>36</v>
      </c>
      <c r="U136" s="2755"/>
      <c r="V136" s="2760"/>
      <c r="W136" s="2653">
        <f t="shared" si="69"/>
        <v>179</v>
      </c>
      <c r="X136" s="2757"/>
      <c r="Y136" s="2758"/>
      <c r="Z136" s="2758">
        <v>17</v>
      </c>
      <c r="AA136" s="2759"/>
      <c r="AB136" s="2730">
        <f>'General PNGUM'!P136</f>
        <v>1</v>
      </c>
      <c r="AC136" s="2658">
        <f>'General PNGUM'!Q136</f>
        <v>0</v>
      </c>
      <c r="AD136" s="2715" t="str">
        <f>'General PNGUM'!R136</f>
        <v>-</v>
      </c>
      <c r="AE136" s="2264">
        <f t="shared" si="70"/>
        <v>179</v>
      </c>
      <c r="AF136" s="1671">
        <f t="shared" si="71"/>
        <v>0</v>
      </c>
      <c r="AG136" s="2658"/>
      <c r="AH136" s="2659"/>
      <c r="AI136" s="2265">
        <f t="shared" si="72"/>
        <v>17</v>
      </c>
      <c r="AJ136" s="2266">
        <f t="shared" si="73"/>
        <v>0</v>
      </c>
      <c r="AK136" s="2660">
        <f t="shared" si="74"/>
        <v>179</v>
      </c>
    </row>
    <row r="137" spans="1:37" s="24" customFormat="1" ht="22.5">
      <c r="A137" s="2750" t="str">
        <f>'General PNGUM'!A137</f>
        <v>Rugan Harbour Primary School</v>
      </c>
      <c r="C137" s="2751">
        <v>53</v>
      </c>
      <c r="D137" s="2687">
        <v>20</v>
      </c>
      <c r="E137" s="2687">
        <v>9</v>
      </c>
      <c r="F137" s="2687">
        <v>11</v>
      </c>
      <c r="G137" s="2712">
        <v>12</v>
      </c>
      <c r="H137" s="2712">
        <v>15</v>
      </c>
      <c r="I137" s="2696">
        <v>10</v>
      </c>
      <c r="J137" s="2696">
        <v>17</v>
      </c>
      <c r="K137" s="2752">
        <v>16</v>
      </c>
      <c r="L137" s="2752"/>
      <c r="M137" s="2710"/>
      <c r="N137" s="2710"/>
      <c r="O137" s="2710"/>
      <c r="P137" s="2710"/>
      <c r="Q137" s="2710"/>
      <c r="R137" s="2710"/>
      <c r="S137" s="2753">
        <v>115</v>
      </c>
      <c r="T137" s="2754">
        <v>48</v>
      </c>
      <c r="U137" s="2755"/>
      <c r="V137" s="2760"/>
      <c r="W137" s="2653">
        <f t="shared" si="69"/>
        <v>163</v>
      </c>
      <c r="X137" s="2757">
        <v>3</v>
      </c>
      <c r="Y137" s="2758"/>
      <c r="Z137" s="2758">
        <v>16</v>
      </c>
      <c r="AA137" s="2759"/>
      <c r="AB137" s="2730">
        <f>'General PNGUM'!P137</f>
        <v>1</v>
      </c>
      <c r="AC137" s="2658">
        <f>'General PNGUM'!Q137</f>
        <v>0</v>
      </c>
      <c r="AD137" s="2715" t="str">
        <f>'General PNGUM'!R137</f>
        <v>-</v>
      </c>
      <c r="AE137" s="2264">
        <f t="shared" si="70"/>
        <v>163</v>
      </c>
      <c r="AF137" s="1671">
        <f t="shared" si="71"/>
        <v>0</v>
      </c>
      <c r="AG137" s="2658"/>
      <c r="AH137" s="2659"/>
      <c r="AI137" s="2265">
        <f t="shared" si="72"/>
        <v>16</v>
      </c>
      <c r="AJ137" s="2266">
        <f t="shared" si="73"/>
        <v>0</v>
      </c>
      <c r="AK137" s="2660">
        <f t="shared" si="74"/>
        <v>163</v>
      </c>
    </row>
    <row r="138" spans="1:37" s="24" customFormat="1" ht="11.25">
      <c r="A138" s="2750" t="str">
        <f>'General PNGUM'!A138</f>
        <v>Saio Community School</v>
      </c>
      <c r="C138" s="2751">
        <v>4</v>
      </c>
      <c r="D138" s="2687">
        <v>3</v>
      </c>
      <c r="E138" s="2687">
        <v>6</v>
      </c>
      <c r="F138" s="2687">
        <v>7</v>
      </c>
      <c r="G138" s="2712">
        <v>8</v>
      </c>
      <c r="H138" s="2712">
        <v>6</v>
      </c>
      <c r="I138" s="2696">
        <v>9</v>
      </c>
      <c r="J138" s="2696"/>
      <c r="K138" s="2696"/>
      <c r="L138" s="2696"/>
      <c r="M138" s="2710"/>
      <c r="N138" s="2710"/>
      <c r="O138" s="2710"/>
      <c r="P138" s="2710"/>
      <c r="Q138" s="2710"/>
      <c r="R138" s="2710"/>
      <c r="S138" s="2753">
        <v>30</v>
      </c>
      <c r="T138" s="2754">
        <v>13</v>
      </c>
      <c r="U138" s="2755"/>
      <c r="V138" s="2760"/>
      <c r="W138" s="2653">
        <f t="shared" si="69"/>
        <v>43</v>
      </c>
      <c r="X138" s="2757"/>
      <c r="Y138" s="2758"/>
      <c r="Z138" s="2758">
        <v>0</v>
      </c>
      <c r="AA138" s="2759"/>
      <c r="AB138" s="2730">
        <f>'General PNGUM'!P138</f>
        <v>1</v>
      </c>
      <c r="AC138" s="2658">
        <f>'General PNGUM'!Q138</f>
        <v>0</v>
      </c>
      <c r="AD138" s="2715" t="str">
        <f>'General PNGUM'!R138</f>
        <v>-</v>
      </c>
      <c r="AE138" s="2264">
        <f t="shared" si="70"/>
        <v>43</v>
      </c>
      <c r="AF138" s="1671">
        <f t="shared" si="71"/>
        <v>0</v>
      </c>
      <c r="AG138" s="2658"/>
      <c r="AH138" s="2659"/>
      <c r="AI138" s="2265">
        <f t="shared" si="72"/>
        <v>0</v>
      </c>
      <c r="AJ138" s="2266">
        <f t="shared" si="73"/>
        <v>0</v>
      </c>
      <c r="AK138" s="2660">
        <f t="shared" si="74"/>
        <v>43</v>
      </c>
    </row>
    <row r="139" spans="1:37" s="24" customFormat="1" ht="11.25">
      <c r="A139" s="2750" t="str">
        <f>'General PNGUM'!A139</f>
        <v>Sonoma Primary School</v>
      </c>
      <c r="C139" s="2245"/>
      <c r="D139" s="612">
        <v>14</v>
      </c>
      <c r="E139" s="612">
        <v>14</v>
      </c>
      <c r="F139" s="612">
        <v>18</v>
      </c>
      <c r="G139" s="2731">
        <v>19</v>
      </c>
      <c r="H139" s="2731">
        <v>14</v>
      </c>
      <c r="I139" s="2765">
        <v>31</v>
      </c>
      <c r="J139" s="2765">
        <v>31</v>
      </c>
      <c r="K139" s="2765">
        <v>23</v>
      </c>
      <c r="L139" s="2765"/>
      <c r="M139" s="2733"/>
      <c r="N139" s="2733"/>
      <c r="O139" s="2733"/>
      <c r="P139" s="2733"/>
      <c r="Q139" s="2733"/>
      <c r="R139" s="2733"/>
      <c r="S139" s="2753">
        <v>164</v>
      </c>
      <c r="T139" s="2754"/>
      <c r="U139" s="2766"/>
      <c r="V139" s="2767"/>
      <c r="W139" s="2653">
        <f t="shared" ref="W139:W140" si="77">SUM(S139:V139)</f>
        <v>164</v>
      </c>
      <c r="X139" s="2246"/>
      <c r="Y139" s="2758"/>
      <c r="Z139" s="2758">
        <v>23</v>
      </c>
      <c r="AA139" s="2759"/>
      <c r="AB139" s="2730">
        <f>'General PNGUM'!P139</f>
        <v>1</v>
      </c>
      <c r="AC139" s="2658">
        <f>'General PNGUM'!Q139</f>
        <v>0</v>
      </c>
      <c r="AD139" s="2715" t="str">
        <f>'General PNGUM'!R139</f>
        <v>-</v>
      </c>
      <c r="AE139" s="2264">
        <f t="shared" si="70"/>
        <v>164</v>
      </c>
      <c r="AF139" s="1671">
        <f t="shared" si="71"/>
        <v>0</v>
      </c>
      <c r="AG139" s="2658"/>
      <c r="AH139" s="2659"/>
      <c r="AI139" s="2265">
        <f t="shared" si="72"/>
        <v>23</v>
      </c>
      <c r="AJ139" s="2266">
        <f t="shared" si="73"/>
        <v>0</v>
      </c>
      <c r="AK139" s="2660">
        <f t="shared" si="74"/>
        <v>164</v>
      </c>
    </row>
    <row r="140" spans="1:37" s="24" customFormat="1" ht="22.5">
      <c r="A140" s="2750" t="str">
        <f>'General PNGUM'!A140</f>
        <v>Ulu Primary School - need address</v>
      </c>
      <c r="C140" s="2245"/>
      <c r="D140" s="612"/>
      <c r="E140" s="612"/>
      <c r="F140" s="612">
        <v>17</v>
      </c>
      <c r="G140" s="2731">
        <v>23</v>
      </c>
      <c r="H140" s="2731">
        <v>25</v>
      </c>
      <c r="I140" s="2731">
        <v>14</v>
      </c>
      <c r="J140" s="2731">
        <v>31</v>
      </c>
      <c r="K140" s="2731">
        <v>35</v>
      </c>
      <c r="L140" s="2731"/>
      <c r="M140" s="2733"/>
      <c r="N140" s="2733"/>
      <c r="O140" s="2733"/>
      <c r="P140" s="2733"/>
      <c r="Q140" s="2733"/>
      <c r="R140" s="2733"/>
      <c r="S140" s="2768">
        <v>57</v>
      </c>
      <c r="T140" s="2769">
        <v>88</v>
      </c>
      <c r="U140" s="2766"/>
      <c r="V140" s="2767"/>
      <c r="W140" s="2653">
        <f t="shared" si="77"/>
        <v>145</v>
      </c>
      <c r="X140" s="2246">
        <v>17</v>
      </c>
      <c r="Y140" s="2758"/>
      <c r="Z140" s="2758">
        <v>35</v>
      </c>
      <c r="AA140" s="2759"/>
      <c r="AB140" s="2730">
        <f>'General PNGUM'!P140</f>
        <v>1</v>
      </c>
      <c r="AC140" s="2658">
        <f>'General PNGUM'!Q140</f>
        <v>0</v>
      </c>
      <c r="AD140" s="2715" t="str">
        <f>'General PNGUM'!R140</f>
        <v>-</v>
      </c>
      <c r="AE140" s="2264">
        <f t="shared" si="70"/>
        <v>145</v>
      </c>
      <c r="AF140" s="1671">
        <f t="shared" si="71"/>
        <v>0</v>
      </c>
      <c r="AG140" s="2658"/>
      <c r="AH140" s="2659"/>
      <c r="AI140" s="2265">
        <f t="shared" si="72"/>
        <v>35</v>
      </c>
      <c r="AJ140" s="2266">
        <f t="shared" si="73"/>
        <v>0</v>
      </c>
      <c r="AK140" s="2660">
        <f t="shared" si="74"/>
        <v>145</v>
      </c>
    </row>
    <row r="141" spans="1:37" s="410" customFormat="1" ht="11.25">
      <c r="A141" s="2770" t="s">
        <v>41</v>
      </c>
      <c r="B141" s="2771">
        <f>SUM(B113:B140)</f>
        <v>0</v>
      </c>
      <c r="C141" s="2771">
        <f t="shared" ref="C141:P141" si="78">SUM(C113:C140)</f>
        <v>372</v>
      </c>
      <c r="D141" s="2771">
        <f t="shared" si="78"/>
        <v>299</v>
      </c>
      <c r="E141" s="2771">
        <f t="shared" si="78"/>
        <v>255</v>
      </c>
      <c r="F141" s="2771">
        <f t="shared" si="78"/>
        <v>448</v>
      </c>
      <c r="G141" s="2771">
        <f t="shared" si="78"/>
        <v>455</v>
      </c>
      <c r="H141" s="2771">
        <f t="shared" si="78"/>
        <v>407</v>
      </c>
      <c r="I141" s="2771">
        <f t="shared" si="78"/>
        <v>348</v>
      </c>
      <c r="J141" s="2771">
        <f t="shared" si="78"/>
        <v>414</v>
      </c>
      <c r="K141" s="2771">
        <f t="shared" si="78"/>
        <v>364</v>
      </c>
      <c r="L141" s="2771">
        <f t="shared" si="78"/>
        <v>64</v>
      </c>
      <c r="M141" s="2771">
        <f t="shared" si="78"/>
        <v>68</v>
      </c>
      <c r="N141" s="2771">
        <f t="shared" si="78"/>
        <v>29</v>
      </c>
      <c r="O141" s="2771">
        <f t="shared" si="78"/>
        <v>0</v>
      </c>
      <c r="P141" s="2771">
        <f t="shared" si="78"/>
        <v>0</v>
      </c>
      <c r="Q141" s="2771"/>
      <c r="R141" s="2771">
        <f>SUM(R114:R140)</f>
        <v>0</v>
      </c>
      <c r="S141" s="2772">
        <f>SUM(S113:S140)</f>
        <v>2488</v>
      </c>
      <c r="T141" s="2772">
        <f t="shared" ref="T141:V141" si="79">SUM(T113:T140)</f>
        <v>874</v>
      </c>
      <c r="U141" s="2772">
        <f t="shared" si="79"/>
        <v>112</v>
      </c>
      <c r="V141" s="2772">
        <f t="shared" si="79"/>
        <v>49</v>
      </c>
      <c r="W141" s="2772">
        <f>SUM(W113:W140)</f>
        <v>3523</v>
      </c>
      <c r="X141" s="2772">
        <f>SUM(X113:X140)</f>
        <v>38</v>
      </c>
      <c r="Y141" s="2772">
        <f t="shared" ref="Y141:AA141" si="80">SUM(Y113:Y140)</f>
        <v>0</v>
      </c>
      <c r="Z141" s="2772">
        <f t="shared" si="80"/>
        <v>364</v>
      </c>
      <c r="AA141" s="2772">
        <f t="shared" si="80"/>
        <v>0</v>
      </c>
      <c r="AB141" s="2773">
        <f t="shared" ref="AB141:AJ141" si="81">SUM(AB114:AB140)</f>
        <v>19</v>
      </c>
      <c r="AC141" s="2774">
        <f t="shared" si="81"/>
        <v>1</v>
      </c>
      <c r="AD141" s="2774">
        <f t="shared" si="81"/>
        <v>0</v>
      </c>
      <c r="AE141" s="2774">
        <f>SUM(AE113:AE140)</f>
        <v>3130</v>
      </c>
      <c r="AF141" s="2774">
        <f>SUM(AF113:AF140)</f>
        <v>161</v>
      </c>
      <c r="AG141" s="2774">
        <f t="shared" si="81"/>
        <v>0</v>
      </c>
      <c r="AH141" s="2774">
        <f t="shared" si="81"/>
        <v>0</v>
      </c>
      <c r="AI141" s="2774">
        <f t="shared" si="81"/>
        <v>310</v>
      </c>
      <c r="AJ141" s="2774">
        <f t="shared" si="81"/>
        <v>0</v>
      </c>
      <c r="AK141" s="2774">
        <f>SUM(AK113:AK140)</f>
        <v>3291</v>
      </c>
    </row>
    <row r="142" spans="1:37" s="588" customFormat="1" ht="12" thickBot="1">
      <c r="A142" s="587"/>
      <c r="B142" s="613"/>
      <c r="C142" s="614"/>
      <c r="D142" s="614"/>
      <c r="E142" s="614"/>
      <c r="F142" s="614"/>
      <c r="G142" s="614"/>
      <c r="H142" s="614"/>
      <c r="I142" s="614"/>
      <c r="J142" s="614"/>
      <c r="K142" s="614">
        <f>SUM(C141:K141)</f>
        <v>3362</v>
      </c>
      <c r="L142" s="615"/>
      <c r="M142" s="614"/>
      <c r="N142" s="614"/>
      <c r="O142" s="614"/>
      <c r="P142" s="614"/>
      <c r="Q142" s="614"/>
      <c r="R142" s="614" t="s">
        <v>242</v>
      </c>
      <c r="S142" s="1565">
        <f>SUM(S141+T141+U141+V141)</f>
        <v>3523</v>
      </c>
      <c r="T142" s="1565">
        <f>S141+T141</f>
        <v>3362</v>
      </c>
      <c r="U142" s="1565" t="s">
        <v>243</v>
      </c>
      <c r="V142" s="1565"/>
      <c r="W142" s="616"/>
      <c r="X142" s="1572"/>
      <c r="Y142" s="1549"/>
      <c r="Z142" s="1549"/>
      <c r="AA142" s="1550"/>
      <c r="AB142" s="984"/>
      <c r="AC142" s="984"/>
      <c r="AD142" s="984"/>
      <c r="AE142" s="984"/>
      <c r="AF142" s="984"/>
      <c r="AG142" s="984"/>
      <c r="AH142" s="984"/>
      <c r="AI142" s="984"/>
      <c r="AJ142" s="984"/>
      <c r="AK142" s="1916" t="s">
        <v>242</v>
      </c>
    </row>
    <row r="143" spans="1:37" s="24" customFormat="1" ht="12" thickBot="1">
      <c r="A143" s="1946" t="s">
        <v>244</v>
      </c>
      <c r="B143" s="1947"/>
      <c r="C143" s="1948"/>
      <c r="D143" s="1948"/>
      <c r="E143" s="1948"/>
      <c r="F143" s="1948"/>
      <c r="G143" s="1948"/>
      <c r="H143" s="1948"/>
      <c r="I143" s="1948"/>
      <c r="J143" s="1948"/>
      <c r="K143" s="1948"/>
      <c r="L143" s="1749"/>
      <c r="M143" s="1948"/>
      <c r="N143" s="1948"/>
      <c r="O143" s="1948"/>
      <c r="P143" s="1749"/>
      <c r="Q143" s="1749"/>
      <c r="R143" s="1749"/>
      <c r="S143" s="1943"/>
      <c r="T143" s="1943"/>
      <c r="U143" s="1943"/>
      <c r="V143" s="1943"/>
      <c r="W143" s="1949"/>
      <c r="X143" s="1943"/>
      <c r="Y143" s="1907"/>
      <c r="Z143" s="1907"/>
      <c r="AA143" s="1909"/>
      <c r="AB143" s="1950"/>
      <c r="AC143" s="1950"/>
      <c r="AD143" s="1950"/>
      <c r="AE143" s="1950"/>
      <c r="AF143" s="1950"/>
      <c r="AG143" s="1950"/>
      <c r="AH143" s="1950"/>
      <c r="AI143" s="1950"/>
      <c r="AJ143" s="1950"/>
      <c r="AK143" s="1951"/>
    </row>
    <row r="144" spans="1:37" s="410" customFormat="1">
      <c r="A144" s="2775" t="str">
        <f>'General PNGUM'!A144</f>
        <v>Inonda SDA High School</v>
      </c>
      <c r="C144" s="2695"/>
      <c r="D144" s="2644"/>
      <c r="E144" s="2649"/>
      <c r="F144" s="2649"/>
      <c r="G144" s="2776"/>
      <c r="H144" s="2649"/>
      <c r="I144" s="2649"/>
      <c r="J144" s="2649"/>
      <c r="K144" s="2649"/>
      <c r="L144" s="2649">
        <v>127</v>
      </c>
      <c r="M144" s="2649">
        <v>115</v>
      </c>
      <c r="N144" s="2644"/>
      <c r="O144" s="2644"/>
      <c r="P144" s="2644"/>
      <c r="Q144" s="2645"/>
      <c r="R144" s="2645"/>
      <c r="S144" s="2777"/>
      <c r="T144" s="2778"/>
      <c r="U144" s="2779">
        <v>100</v>
      </c>
      <c r="V144" s="2780">
        <v>142</v>
      </c>
      <c r="W144" s="2653">
        <f t="shared" ref="W144:W146" si="82">SUM(S144:V144)</f>
        <v>242</v>
      </c>
      <c r="X144" s="2781"/>
      <c r="Y144" s="2655">
        <v>30</v>
      </c>
      <c r="Z144" s="2782"/>
      <c r="AA144" s="2663">
        <v>115</v>
      </c>
      <c r="AB144" s="2730">
        <f>'General PNGUM'!P144</f>
        <v>0</v>
      </c>
      <c r="AC144" s="2658">
        <f>'General PNGUM'!Q144</f>
        <v>1</v>
      </c>
      <c r="AD144" s="2715" t="str">
        <f>'General PNGUM'!R144</f>
        <v>-</v>
      </c>
      <c r="AE144" s="2264">
        <f t="shared" ref="AE144:AE146" si="83">S144+T144</f>
        <v>0</v>
      </c>
      <c r="AF144" s="1671">
        <f t="shared" ref="AF144:AF146" si="84">U144+V144</f>
        <v>242</v>
      </c>
      <c r="AG144" s="2658"/>
      <c r="AH144" s="2659"/>
      <c r="AI144" s="2265">
        <f t="shared" ref="AI144:AI147" si="85">Z144</f>
        <v>0</v>
      </c>
      <c r="AJ144" s="2266">
        <f t="shared" ref="AJ144:AJ147" si="86">AA144</f>
        <v>115</v>
      </c>
      <c r="AK144" s="2660">
        <f>SUM(C144:R144)</f>
        <v>242</v>
      </c>
    </row>
    <row r="145" spans="1:37" s="410" customFormat="1" ht="11.25">
      <c r="A145" s="2750" t="str">
        <f>'General PNGUM'!A145</f>
        <v>Inonda SDA Primary School</v>
      </c>
      <c r="C145" s="2644">
        <v>93</v>
      </c>
      <c r="D145" s="2649"/>
      <c r="E145" s="2649"/>
      <c r="F145" s="2776">
        <v>49</v>
      </c>
      <c r="G145" s="2649">
        <v>49</v>
      </c>
      <c r="H145" s="2649">
        <v>42</v>
      </c>
      <c r="I145" s="2649">
        <v>37</v>
      </c>
      <c r="J145" s="2649">
        <v>56</v>
      </c>
      <c r="K145" s="2649">
        <v>57</v>
      </c>
      <c r="M145" s="2649"/>
      <c r="N145" s="2644"/>
      <c r="O145" s="2644"/>
      <c r="P145" s="2644"/>
      <c r="Q145" s="2645"/>
      <c r="R145" s="2645"/>
      <c r="S145" s="2783">
        <f>42+135</f>
        <v>177</v>
      </c>
      <c r="T145" s="2784">
        <f>51+155</f>
        <v>206</v>
      </c>
      <c r="U145" s="2779"/>
      <c r="V145" s="2780"/>
      <c r="W145" s="2653">
        <f t="shared" si="82"/>
        <v>383</v>
      </c>
      <c r="X145" s="2654">
        <v>15</v>
      </c>
      <c r="Y145" s="2655"/>
      <c r="Z145" s="2785">
        <f>45+57</f>
        <v>102</v>
      </c>
      <c r="AA145" s="2786"/>
      <c r="AB145" s="2730">
        <f>'General PNGUM'!P145</f>
        <v>1</v>
      </c>
      <c r="AC145" s="2658">
        <f>'General PNGUM'!Q145</f>
        <v>0</v>
      </c>
      <c r="AD145" s="2715" t="str">
        <f>'General PNGUM'!R145</f>
        <v>-</v>
      </c>
      <c r="AE145" s="2264">
        <f t="shared" si="83"/>
        <v>383</v>
      </c>
      <c r="AF145" s="1671">
        <f t="shared" si="84"/>
        <v>0</v>
      </c>
      <c r="AG145" s="2658"/>
      <c r="AH145" s="2659"/>
      <c r="AI145" s="2265">
        <f t="shared" si="85"/>
        <v>102</v>
      </c>
      <c r="AJ145" s="2266">
        <f t="shared" si="86"/>
        <v>0</v>
      </c>
      <c r="AK145" s="2660">
        <f>SUM(C145:R145)</f>
        <v>383</v>
      </c>
    </row>
    <row r="146" spans="1:37" s="410" customFormat="1" ht="11.25">
      <c r="A146" s="2750" t="str">
        <f>'General PNGUM'!A146</f>
        <v>Kaisiga SDA Primary School</v>
      </c>
      <c r="C146" s="2695"/>
      <c r="D146" s="2644"/>
      <c r="E146" s="2649"/>
      <c r="F146" s="2649"/>
      <c r="G146" s="2776"/>
      <c r="H146" s="2649"/>
      <c r="I146" s="2649"/>
      <c r="J146" s="2649"/>
      <c r="K146" s="2649"/>
      <c r="L146" s="2649"/>
      <c r="M146" s="2649"/>
      <c r="N146" s="2644"/>
      <c r="O146" s="2644"/>
      <c r="P146" s="2644"/>
      <c r="Q146" s="2645"/>
      <c r="R146" s="2645"/>
      <c r="S146" s="2783"/>
      <c r="T146" s="2784"/>
      <c r="U146" s="2779"/>
      <c r="V146" s="2780"/>
      <c r="W146" s="2653">
        <f t="shared" si="82"/>
        <v>0</v>
      </c>
      <c r="X146" s="2654"/>
      <c r="Y146" s="2655"/>
      <c r="Z146" s="2785"/>
      <c r="AA146" s="2663"/>
      <c r="AB146" s="2730">
        <f>'General PNGUM'!P146</f>
        <v>0</v>
      </c>
      <c r="AC146" s="2658">
        <f>'General PNGUM'!Q146</f>
        <v>0</v>
      </c>
      <c r="AD146" s="2715" t="str">
        <f>'General PNGUM'!R146</f>
        <v>-</v>
      </c>
      <c r="AE146" s="2264">
        <f t="shared" si="83"/>
        <v>0</v>
      </c>
      <c r="AF146" s="1671">
        <f t="shared" si="84"/>
        <v>0</v>
      </c>
      <c r="AG146" s="2658"/>
      <c r="AH146" s="2659"/>
      <c r="AI146" s="2265">
        <f t="shared" si="85"/>
        <v>0</v>
      </c>
      <c r="AJ146" s="2266">
        <f t="shared" si="86"/>
        <v>0</v>
      </c>
      <c r="AK146" s="2660">
        <f>SUM(C146:R146)</f>
        <v>0</v>
      </c>
    </row>
    <row r="147" spans="1:37" s="410" customFormat="1" ht="22.5">
      <c r="A147" s="2750" t="str">
        <f>'General PNGUM'!A147</f>
        <v>Ramaga SDA Primary School</v>
      </c>
      <c r="C147" s="2695">
        <v>30</v>
      </c>
      <c r="D147" s="2644">
        <v>14</v>
      </c>
      <c r="E147" s="2649">
        <v>7</v>
      </c>
      <c r="F147" s="2649">
        <v>5</v>
      </c>
      <c r="G147" s="2776">
        <v>18</v>
      </c>
      <c r="H147" s="2649">
        <v>15</v>
      </c>
      <c r="I147" s="2649">
        <v>26</v>
      </c>
      <c r="J147" s="2649">
        <v>79</v>
      </c>
      <c r="K147" s="2649">
        <v>37</v>
      </c>
      <c r="L147" s="2649"/>
      <c r="M147" s="2649"/>
      <c r="N147" s="2644"/>
      <c r="O147" s="2644"/>
      <c r="P147" s="2644"/>
      <c r="Q147" s="2645"/>
      <c r="R147" s="2645"/>
      <c r="S147" s="2783">
        <v>86</v>
      </c>
      <c r="T147" s="2784">
        <v>145</v>
      </c>
      <c r="U147" s="2779"/>
      <c r="V147" s="2780"/>
      <c r="W147" s="2653">
        <f t="shared" ref="W147:W148" si="87">SUM(S147:V147)</f>
        <v>231</v>
      </c>
      <c r="X147" s="2654"/>
      <c r="Y147" s="2655"/>
      <c r="Z147" s="2785">
        <v>74</v>
      </c>
      <c r="AA147" s="2663"/>
      <c r="AB147" s="2730">
        <f>'General PNGUM'!P147</f>
        <v>1</v>
      </c>
      <c r="AC147" s="2658">
        <f>'General PNGUM'!Q147</f>
        <v>0</v>
      </c>
      <c r="AD147" s="2715" t="str">
        <f>'General PNGUM'!R147</f>
        <v>-</v>
      </c>
      <c r="AE147" s="2264">
        <f t="shared" ref="AE147" si="88">S147+T147</f>
        <v>231</v>
      </c>
      <c r="AF147" s="1671">
        <f t="shared" ref="AF147" si="89">U147+V147</f>
        <v>0</v>
      </c>
      <c r="AG147" s="2658"/>
      <c r="AH147" s="2659"/>
      <c r="AI147" s="2265">
        <f t="shared" si="85"/>
        <v>74</v>
      </c>
      <c r="AJ147" s="2266">
        <f t="shared" si="86"/>
        <v>0</v>
      </c>
      <c r="AK147" s="2660">
        <f>SUM(C147:R147)</f>
        <v>231</v>
      </c>
    </row>
    <row r="148" spans="1:37" s="410" customFormat="1" ht="22.5">
      <c r="A148" s="2750" t="str">
        <f>'General PNGUM'!A148</f>
        <v>Toma Adventist Primary School</v>
      </c>
      <c r="C148" s="2787"/>
      <c r="D148" s="2644"/>
      <c r="E148" s="2649">
        <v>30</v>
      </c>
      <c r="F148" s="2649">
        <v>28</v>
      </c>
      <c r="G148" s="2776">
        <v>20</v>
      </c>
      <c r="H148" s="2649">
        <v>14</v>
      </c>
      <c r="I148" s="2649">
        <v>11</v>
      </c>
      <c r="J148" s="2649"/>
      <c r="K148" s="2649"/>
      <c r="L148" s="2649"/>
      <c r="M148" s="2649"/>
      <c r="N148" s="2644"/>
      <c r="O148" s="2644"/>
      <c r="P148" s="2644"/>
      <c r="Q148" s="2645"/>
      <c r="R148" s="2645"/>
      <c r="S148" s="2788">
        <v>103</v>
      </c>
      <c r="T148" s="2784"/>
      <c r="U148" s="2788"/>
      <c r="V148" s="2784"/>
      <c r="W148" s="2653">
        <f t="shared" si="87"/>
        <v>103</v>
      </c>
      <c r="X148" s="2789"/>
      <c r="Y148" s="2790"/>
      <c r="Z148" s="2785">
        <v>68</v>
      </c>
      <c r="AA148" s="2791"/>
      <c r="AB148" s="2730">
        <f>'General PNGUM'!P148</f>
        <v>1</v>
      </c>
      <c r="AC148" s="2658">
        <f>'General PNGUM'!Q148</f>
        <v>0</v>
      </c>
      <c r="AD148" s="2715" t="str">
        <f>'General PNGUM'!R148</f>
        <v>-</v>
      </c>
      <c r="AE148" s="2264">
        <f t="shared" ref="AE148" si="90">S148+T148</f>
        <v>103</v>
      </c>
      <c r="AF148" s="1671">
        <f t="shared" ref="AF148" si="91">U148+V148</f>
        <v>0</v>
      </c>
      <c r="AG148" s="2658"/>
      <c r="AH148" s="2659"/>
      <c r="AI148" s="2265">
        <f t="shared" ref="AI148" si="92">Z148</f>
        <v>68</v>
      </c>
      <c r="AJ148" s="2266">
        <f t="shared" ref="AJ148" si="93">AA148</f>
        <v>0</v>
      </c>
      <c r="AK148" s="2660">
        <f>SUM(C148:R148)</f>
        <v>103</v>
      </c>
    </row>
    <row r="149" spans="1:37" s="410" customFormat="1" ht="11.25">
      <c r="A149" s="2770" t="s">
        <v>41</v>
      </c>
      <c r="B149" s="2771">
        <f>SUM(B144:B148)</f>
        <v>0</v>
      </c>
      <c r="C149" s="2771">
        <f t="shared" ref="C149:M149" si="94">SUM(C144:C148)</f>
        <v>123</v>
      </c>
      <c r="D149" s="2771">
        <f t="shared" si="94"/>
        <v>14</v>
      </c>
      <c r="E149" s="2771">
        <f t="shared" si="94"/>
        <v>37</v>
      </c>
      <c r="F149" s="2771">
        <f t="shared" si="94"/>
        <v>82</v>
      </c>
      <c r="G149" s="2771">
        <f t="shared" si="94"/>
        <v>87</v>
      </c>
      <c r="H149" s="2771">
        <f t="shared" si="94"/>
        <v>71</v>
      </c>
      <c r="I149" s="2771">
        <f t="shared" si="94"/>
        <v>74</v>
      </c>
      <c r="J149" s="2771">
        <f t="shared" si="94"/>
        <v>135</v>
      </c>
      <c r="K149" s="2771">
        <f t="shared" si="94"/>
        <v>94</v>
      </c>
      <c r="L149" s="2771">
        <f t="shared" si="94"/>
        <v>127</v>
      </c>
      <c r="M149" s="2771">
        <f t="shared" si="94"/>
        <v>115</v>
      </c>
      <c r="N149" s="2771">
        <f>SUM(N144:N147)</f>
        <v>0</v>
      </c>
      <c r="O149" s="2771">
        <f>SUM(O144:O147)</f>
        <v>0</v>
      </c>
      <c r="P149" s="2771">
        <f>SUM(P144:P147)</f>
        <v>0</v>
      </c>
      <c r="Q149" s="2771"/>
      <c r="R149" s="2771">
        <f>SUM(R144:R147)</f>
        <v>0</v>
      </c>
      <c r="S149" s="2772">
        <f>SUM(S144:S148)</f>
        <v>366</v>
      </c>
      <c r="T149" s="2772">
        <f>SUM(T144:T148)</f>
        <v>351</v>
      </c>
      <c r="U149" s="2772">
        <f>SUM(U144:U148)</f>
        <v>100</v>
      </c>
      <c r="V149" s="2772">
        <f>SUM(V144:V148)</f>
        <v>142</v>
      </c>
      <c r="W149" s="2772">
        <f>SUM(W144:W148)</f>
        <v>959</v>
      </c>
      <c r="X149" s="2772">
        <f t="shared" ref="X149:AD149" si="95">SUM(X144:X147)</f>
        <v>15</v>
      </c>
      <c r="Y149" s="2772">
        <f t="shared" si="95"/>
        <v>30</v>
      </c>
      <c r="Z149" s="2772">
        <f>SUM(Z144:Z148)</f>
        <v>244</v>
      </c>
      <c r="AA149" s="2772">
        <f t="shared" si="95"/>
        <v>115</v>
      </c>
      <c r="AB149" s="2792">
        <f t="shared" si="95"/>
        <v>2</v>
      </c>
      <c r="AC149" s="2792">
        <f t="shared" si="95"/>
        <v>1</v>
      </c>
      <c r="AD149" s="2792">
        <f t="shared" si="95"/>
        <v>0</v>
      </c>
      <c r="AE149" s="2792">
        <f>SUM(AE144:AE148)</f>
        <v>717</v>
      </c>
      <c r="AF149" s="2792">
        <f>SUM(AF144:AF148)</f>
        <v>242</v>
      </c>
      <c r="AG149" s="2792">
        <f t="shared" ref="AG149:AH149" si="96">SUM(AG144:AG147)</f>
        <v>0</v>
      </c>
      <c r="AH149" s="2792">
        <f t="shared" si="96"/>
        <v>0</v>
      </c>
      <c r="AI149" s="2792">
        <f>SUM(AI144:AI148)</f>
        <v>244</v>
      </c>
      <c r="AJ149" s="2792">
        <f>SUM(AJ144:AJ148)</f>
        <v>115</v>
      </c>
      <c r="AK149" s="2792">
        <f>SUM(AK144:AK148)</f>
        <v>959</v>
      </c>
    </row>
    <row r="150" spans="1:37" s="588" customFormat="1" ht="12" thickBot="1">
      <c r="A150" s="587"/>
      <c r="B150" s="613"/>
      <c r="C150" s="614"/>
      <c r="D150" s="614"/>
      <c r="E150" s="614"/>
      <c r="F150" s="614"/>
      <c r="G150" s="614"/>
      <c r="H150" s="614"/>
      <c r="I150" s="614"/>
      <c r="J150" s="614"/>
      <c r="K150" s="614">
        <f>SUM(C149:K149)</f>
        <v>717</v>
      </c>
      <c r="L150" s="615"/>
      <c r="M150" s="614"/>
      <c r="N150" s="614"/>
      <c r="O150" s="614"/>
      <c r="P150" s="614"/>
      <c r="Q150" s="614"/>
      <c r="R150" s="614"/>
      <c r="S150" s="1565">
        <f>SUM(S149+T149+U149+V149)</f>
        <v>959</v>
      </c>
      <c r="T150" s="1565"/>
      <c r="U150" s="1565"/>
      <c r="V150" s="1565"/>
      <c r="W150" s="616"/>
      <c r="X150" s="1572"/>
      <c r="Y150" s="1549"/>
      <c r="Z150" s="1549"/>
      <c r="AA150" s="1550"/>
      <c r="AB150" s="984"/>
      <c r="AC150" s="984"/>
      <c r="AD150" s="984"/>
      <c r="AE150" s="984"/>
      <c r="AF150" s="984"/>
      <c r="AG150" s="984"/>
      <c r="AH150" s="984"/>
      <c r="AI150" s="984"/>
      <c r="AJ150" s="984"/>
      <c r="AK150" s="1916"/>
    </row>
    <row r="151" spans="1:37" s="1574" customFormat="1" ht="12" thickBot="1">
      <c r="A151" s="1946" t="s">
        <v>245</v>
      </c>
      <c r="B151" s="1948"/>
      <c r="C151" s="1948"/>
      <c r="D151" s="1948"/>
      <c r="E151" s="1948"/>
      <c r="F151" s="1948"/>
      <c r="G151" s="1948"/>
      <c r="H151" s="1948"/>
      <c r="I151" s="1948"/>
      <c r="J151" s="1948"/>
      <c r="K151" s="4136"/>
      <c r="L151" s="4136"/>
      <c r="M151" s="1948"/>
      <c r="N151" s="1948"/>
      <c r="O151" s="1948"/>
      <c r="P151" s="1749"/>
      <c r="Q151" s="1749"/>
      <c r="R151" s="1749"/>
      <c r="S151" s="1952"/>
      <c r="T151" s="1952"/>
      <c r="U151" s="1952"/>
      <c r="V151" s="1952"/>
      <c r="W151" s="1953"/>
      <c r="X151" s="1952"/>
      <c r="Y151" s="1954"/>
      <c r="Z151" s="1954"/>
      <c r="AA151" s="1955"/>
      <c r="AB151" s="1956"/>
      <c r="AC151" s="1956"/>
      <c r="AD151" s="1956"/>
      <c r="AE151" s="1956"/>
      <c r="AF151" s="1956"/>
      <c r="AG151" s="1956"/>
      <c r="AH151" s="1956"/>
      <c r="AI151" s="1956"/>
      <c r="AJ151" s="1956"/>
      <c r="AK151" s="1957"/>
    </row>
    <row r="152" spans="1:37" s="410" customFormat="1" ht="22.5">
      <c r="A152" s="2637" t="str">
        <f>'General PNGUM'!A152</f>
        <v>Ambunti SDA Primary School</v>
      </c>
      <c r="B152" s="2685"/>
      <c r="C152" s="2725">
        <v>0</v>
      </c>
      <c r="D152" s="2725">
        <v>25</v>
      </c>
      <c r="E152" s="2725">
        <v>39</v>
      </c>
      <c r="F152" s="2725">
        <v>29</v>
      </c>
      <c r="G152" s="2725">
        <v>24</v>
      </c>
      <c r="H152" s="2725">
        <v>27</v>
      </c>
      <c r="I152" s="2725">
        <v>19</v>
      </c>
      <c r="J152" s="2725">
        <v>21</v>
      </c>
      <c r="K152" s="2725">
        <v>24</v>
      </c>
      <c r="L152" s="2687"/>
      <c r="M152" s="2711"/>
      <c r="N152" s="2711"/>
      <c r="O152" s="2711"/>
      <c r="P152" s="2687"/>
      <c r="Q152" s="1110"/>
      <c r="R152" s="1110"/>
      <c r="S152" s="2793">
        <v>150</v>
      </c>
      <c r="T152" s="1567">
        <v>58</v>
      </c>
      <c r="U152" s="2794"/>
      <c r="V152" s="2795"/>
      <c r="W152" s="1112">
        <f t="shared" ref="W152:W165" si="97">SUM(S152:V152)</f>
        <v>208</v>
      </c>
      <c r="X152" s="2796">
        <v>0</v>
      </c>
      <c r="Y152" s="2797"/>
      <c r="Z152" s="2797">
        <v>24</v>
      </c>
      <c r="AA152" s="2798"/>
      <c r="AB152" s="1107">
        <f>'General PNGUM'!P152</f>
        <v>1</v>
      </c>
      <c r="AC152" s="2642">
        <f>'General PNGUM'!Q152</f>
        <v>0</v>
      </c>
      <c r="AD152" s="1671" t="str">
        <f>'General PNGUM'!R152</f>
        <v>-</v>
      </c>
      <c r="AE152" s="2264">
        <f t="shared" ref="AE152:AE163" si="98">S152+T152</f>
        <v>208</v>
      </c>
      <c r="AF152" s="1671">
        <f t="shared" ref="AF152:AF157" si="99">U152+V152</f>
        <v>0</v>
      </c>
      <c r="AG152" s="2642"/>
      <c r="AH152" s="640"/>
      <c r="AI152" s="2265">
        <f>Z152</f>
        <v>24</v>
      </c>
      <c r="AJ152" s="2266">
        <f>AA152</f>
        <v>0</v>
      </c>
      <c r="AK152" s="1903">
        <f t="shared" ref="AK152:AK157" si="100">SUM(B152:R152)</f>
        <v>208</v>
      </c>
    </row>
    <row r="153" spans="1:37" s="410" customFormat="1" ht="22.5">
      <c r="A153" s="2637" t="str">
        <f>'General PNGUM'!A153</f>
        <v>Angoram Adventist Primary</v>
      </c>
      <c r="B153" s="2695"/>
      <c r="C153" s="2712">
        <v>0</v>
      </c>
      <c r="D153" s="2712">
        <v>98</v>
      </c>
      <c r="E153" s="2712">
        <v>82</v>
      </c>
      <c r="F153" s="2712">
        <v>76</v>
      </c>
      <c r="G153" s="2712">
        <v>0</v>
      </c>
      <c r="H153" s="2712">
        <v>0</v>
      </c>
      <c r="I153" s="2712">
        <v>0</v>
      </c>
      <c r="J153" s="2712">
        <v>0</v>
      </c>
      <c r="K153" s="2712">
        <v>0</v>
      </c>
      <c r="L153" s="2697"/>
      <c r="M153" s="2710"/>
      <c r="N153" s="2710"/>
      <c r="O153" s="2710"/>
      <c r="P153" s="2697"/>
      <c r="Q153" s="1110"/>
      <c r="R153" s="1110"/>
      <c r="S153" s="2799">
        <v>141</v>
      </c>
      <c r="T153" s="2800">
        <v>115</v>
      </c>
      <c r="U153" s="2755"/>
      <c r="V153" s="2756"/>
      <c r="W153" s="1112">
        <f t="shared" si="97"/>
        <v>256</v>
      </c>
      <c r="X153" s="2757">
        <v>0</v>
      </c>
      <c r="Y153" s="2758"/>
      <c r="Z153" s="2797">
        <v>0</v>
      </c>
      <c r="AA153" s="2759"/>
      <c r="AB153" s="1107">
        <f>'General PNGUM'!P155</f>
        <v>1</v>
      </c>
      <c r="AC153" s="2642">
        <f>'General PNGUM'!Q155</f>
        <v>0</v>
      </c>
      <c r="AD153" s="1671" t="str">
        <f>'General PNGUM'!R155</f>
        <v>-</v>
      </c>
      <c r="AE153" s="2264">
        <f t="shared" si="98"/>
        <v>256</v>
      </c>
      <c r="AF153" s="1671">
        <f t="shared" si="99"/>
        <v>0</v>
      </c>
      <c r="AG153" s="2658"/>
      <c r="AH153" s="2659"/>
      <c r="AI153" s="2265">
        <f t="shared" ref="AI153:AI159" si="101">Z153</f>
        <v>0</v>
      </c>
      <c r="AJ153" s="2266">
        <f t="shared" ref="AJ153:AJ159" si="102">AA153</f>
        <v>0</v>
      </c>
      <c r="AK153" s="2660">
        <f t="shared" si="100"/>
        <v>256</v>
      </c>
    </row>
    <row r="154" spans="1:37" s="410" customFormat="1" ht="11.25">
      <c r="A154" s="2637" t="str">
        <f>'General PNGUM'!A154</f>
        <v xml:space="preserve">Beklam SDA Primary </v>
      </c>
      <c r="B154" s="2695"/>
      <c r="C154" s="2687">
        <v>30</v>
      </c>
      <c r="D154" s="2712">
        <v>13</v>
      </c>
      <c r="E154" s="2712">
        <v>15</v>
      </c>
      <c r="F154" s="2712">
        <v>47</v>
      </c>
      <c r="G154" s="2712">
        <v>45</v>
      </c>
      <c r="H154" s="2712">
        <v>27</v>
      </c>
      <c r="I154" s="2712">
        <v>0</v>
      </c>
      <c r="J154" s="2712">
        <v>0</v>
      </c>
      <c r="K154" s="2710">
        <v>0</v>
      </c>
      <c r="L154" s="2697"/>
      <c r="M154" s="2710"/>
      <c r="N154" s="2710"/>
      <c r="O154" s="2710"/>
      <c r="P154" s="2697"/>
      <c r="Q154" s="1110"/>
      <c r="R154" s="1110"/>
      <c r="S154" s="2799">
        <v>108</v>
      </c>
      <c r="T154" s="2754">
        <v>69</v>
      </c>
      <c r="U154" s="2755"/>
      <c r="V154" s="2756"/>
      <c r="W154" s="1112">
        <f t="shared" si="97"/>
        <v>177</v>
      </c>
      <c r="X154" s="2757">
        <v>0</v>
      </c>
      <c r="Y154" s="2758"/>
      <c r="Z154" s="2797">
        <v>0</v>
      </c>
      <c r="AA154" s="2759"/>
      <c r="AB154" s="1107">
        <f>'General PNGUM'!P156</f>
        <v>1</v>
      </c>
      <c r="AC154" s="2642">
        <f>'General PNGUM'!Q156</f>
        <v>0</v>
      </c>
      <c r="AD154" s="1671" t="str">
        <f>'General PNGUM'!R156</f>
        <v>-</v>
      </c>
      <c r="AE154" s="2264">
        <f t="shared" si="98"/>
        <v>177</v>
      </c>
      <c r="AF154" s="1671">
        <f t="shared" si="99"/>
        <v>0</v>
      </c>
      <c r="AG154" s="2658"/>
      <c r="AH154" s="2659"/>
      <c r="AI154" s="2265">
        <f t="shared" si="101"/>
        <v>0</v>
      </c>
      <c r="AJ154" s="2266">
        <f t="shared" si="102"/>
        <v>0</v>
      </c>
      <c r="AK154" s="2660">
        <f t="shared" si="100"/>
        <v>177</v>
      </c>
    </row>
    <row r="155" spans="1:37" s="410" customFormat="1" ht="22.5">
      <c r="A155" s="2637" t="str">
        <f>'General PNGUM'!A155</f>
        <v>Bonahoi SDA Primary School</v>
      </c>
      <c r="B155" s="2695"/>
      <c r="C155" s="2710">
        <v>0</v>
      </c>
      <c r="D155" s="2712">
        <v>41</v>
      </c>
      <c r="E155" s="2712">
        <v>50</v>
      </c>
      <c r="F155" s="2712">
        <v>104</v>
      </c>
      <c r="G155" s="2712">
        <v>97</v>
      </c>
      <c r="H155" s="2712">
        <v>38</v>
      </c>
      <c r="I155" s="2712">
        <v>49</v>
      </c>
      <c r="J155" s="2712">
        <v>40</v>
      </c>
      <c r="K155" s="2710">
        <v>32</v>
      </c>
      <c r="L155" s="2697"/>
      <c r="M155" s="2710"/>
      <c r="N155" s="2710"/>
      <c r="O155" s="2710"/>
      <c r="P155" s="2697"/>
      <c r="Q155" s="1110"/>
      <c r="R155" s="1110"/>
      <c r="S155" s="2753">
        <v>228</v>
      </c>
      <c r="T155" s="2754">
        <v>223</v>
      </c>
      <c r="U155" s="2755"/>
      <c r="V155" s="2756"/>
      <c r="W155" s="1112">
        <f t="shared" si="97"/>
        <v>451</v>
      </c>
      <c r="X155" s="2757">
        <v>20</v>
      </c>
      <c r="Y155" s="2758"/>
      <c r="Z155" s="2797">
        <v>32</v>
      </c>
      <c r="AA155" s="2759"/>
      <c r="AB155" s="1107">
        <f>'General PNGUM'!B154</f>
        <v>1</v>
      </c>
      <c r="AC155" s="2642">
        <f>'General PNGUM'!C156</f>
        <v>0</v>
      </c>
      <c r="AD155" s="1671" t="str">
        <f>'General PNGUM'!R154</f>
        <v>-</v>
      </c>
      <c r="AE155" s="2264">
        <f t="shared" si="98"/>
        <v>451</v>
      </c>
      <c r="AF155" s="1671">
        <f t="shared" si="99"/>
        <v>0</v>
      </c>
      <c r="AG155" s="2658"/>
      <c r="AH155" s="2659"/>
      <c r="AI155" s="2265">
        <f t="shared" si="101"/>
        <v>32</v>
      </c>
      <c r="AJ155" s="2266">
        <f t="shared" si="102"/>
        <v>0</v>
      </c>
      <c r="AK155" s="2660">
        <f t="shared" si="100"/>
        <v>451</v>
      </c>
    </row>
    <row r="156" spans="1:37" s="410" customFormat="1" ht="22.5">
      <c r="A156" s="2637" t="str">
        <f>'General PNGUM'!A156</f>
        <v>Darapap SDA Primary School</v>
      </c>
      <c r="B156" s="2713"/>
      <c r="C156" s="2731">
        <v>39</v>
      </c>
      <c r="D156" s="2731">
        <v>32</v>
      </c>
      <c r="E156" s="2731">
        <v>34</v>
      </c>
      <c r="F156" s="2731">
        <v>22</v>
      </c>
      <c r="G156" s="2731">
        <v>13</v>
      </c>
      <c r="H156" s="2731">
        <v>5</v>
      </c>
      <c r="I156" s="2731">
        <v>0</v>
      </c>
      <c r="J156" s="2733">
        <v>9</v>
      </c>
      <c r="K156" s="2733">
        <v>0</v>
      </c>
      <c r="L156" s="2697"/>
      <c r="M156" s="2710"/>
      <c r="N156" s="2710"/>
      <c r="O156" s="2710"/>
      <c r="P156" s="2697"/>
      <c r="Q156" s="1110"/>
      <c r="R156" s="1110"/>
      <c r="S156" s="2799">
        <v>142</v>
      </c>
      <c r="T156" s="2754">
        <v>12</v>
      </c>
      <c r="U156" s="2755"/>
      <c r="V156" s="2756"/>
      <c r="W156" s="1112">
        <f t="shared" si="97"/>
        <v>154</v>
      </c>
      <c r="X156" s="2246">
        <v>0</v>
      </c>
      <c r="Y156" s="2758"/>
      <c r="Z156" s="2797">
        <v>0</v>
      </c>
      <c r="AA156" s="2759"/>
      <c r="AB156" s="1107">
        <f>'General PNGUM'!P157</f>
        <v>1</v>
      </c>
      <c r="AC156" s="2642">
        <f>'General PNGUM'!Q156</f>
        <v>0</v>
      </c>
      <c r="AD156" s="1671" t="str">
        <f>'General PNGUM'!R157</f>
        <v>-</v>
      </c>
      <c r="AE156" s="2264">
        <f t="shared" si="98"/>
        <v>154</v>
      </c>
      <c r="AF156" s="1671">
        <f t="shared" si="99"/>
        <v>0</v>
      </c>
      <c r="AG156" s="2658"/>
      <c r="AH156" s="2659"/>
      <c r="AI156" s="2265">
        <f t="shared" si="101"/>
        <v>0</v>
      </c>
      <c r="AJ156" s="2266">
        <f t="shared" si="102"/>
        <v>0</v>
      </c>
      <c r="AK156" s="2660">
        <f t="shared" si="100"/>
        <v>154</v>
      </c>
    </row>
    <row r="157" spans="1:37" s="410" customFormat="1" ht="22.5">
      <c r="A157" s="2637" t="str">
        <f>'General PNGUM'!A157</f>
        <v>Imombi SDA Primary School</v>
      </c>
      <c r="B157" s="2801"/>
      <c r="C157" s="2802">
        <v>0</v>
      </c>
      <c r="D157" s="2802">
        <v>85</v>
      </c>
      <c r="E157" s="2802">
        <v>84</v>
      </c>
      <c r="F157" s="2802">
        <v>46</v>
      </c>
      <c r="G157" s="2802">
        <v>35</v>
      </c>
      <c r="H157" s="2802">
        <v>37</v>
      </c>
      <c r="I157" s="2802">
        <v>16</v>
      </c>
      <c r="J157" s="2802">
        <v>10</v>
      </c>
      <c r="K157" s="2802">
        <v>25</v>
      </c>
      <c r="L157" s="2762"/>
      <c r="M157" s="2762"/>
      <c r="N157" s="2710"/>
      <c r="O157" s="2710"/>
      <c r="P157" s="2710"/>
      <c r="Q157" s="1113"/>
      <c r="R157" s="1110"/>
      <c r="S157" s="2753">
        <v>193</v>
      </c>
      <c r="T157" s="2754">
        <v>145</v>
      </c>
      <c r="U157" s="2755"/>
      <c r="V157" s="2756"/>
      <c r="W157" s="1112">
        <f t="shared" si="97"/>
        <v>338</v>
      </c>
      <c r="X157" s="2247">
        <v>0</v>
      </c>
      <c r="Y157" s="2758"/>
      <c r="Z157" s="2797">
        <v>25</v>
      </c>
      <c r="AA157" s="2759"/>
      <c r="AB157" s="1107">
        <f>'General PNGUM'!P154</f>
        <v>1</v>
      </c>
      <c r="AC157" s="2642">
        <f>'General PNGUM'!Q158</f>
        <v>0</v>
      </c>
      <c r="AD157" s="1671" t="str">
        <f>'General PNGUM'!R158</f>
        <v>-</v>
      </c>
      <c r="AE157" s="2264">
        <f t="shared" si="98"/>
        <v>338</v>
      </c>
      <c r="AF157" s="1671">
        <f t="shared" si="99"/>
        <v>0</v>
      </c>
      <c r="AG157" s="2658"/>
      <c r="AH157" s="2659"/>
      <c r="AI157" s="2265">
        <f t="shared" si="101"/>
        <v>25</v>
      </c>
      <c r="AJ157" s="2266">
        <f t="shared" si="102"/>
        <v>0</v>
      </c>
      <c r="AK157" s="2660">
        <f t="shared" si="100"/>
        <v>338</v>
      </c>
    </row>
    <row r="158" spans="1:37" s="410" customFormat="1" ht="11.25">
      <c r="A158" s="2637" t="str">
        <f>'General PNGUM'!A158</f>
        <v>Jalalap SDA Primary School</v>
      </c>
      <c r="B158" s="2801"/>
      <c r="C158" s="2802">
        <v>28</v>
      </c>
      <c r="D158" s="2802">
        <v>29</v>
      </c>
      <c r="E158" s="2802">
        <v>22</v>
      </c>
      <c r="F158" s="2802">
        <v>24</v>
      </c>
      <c r="G158" s="2802">
        <v>16</v>
      </c>
      <c r="H158" s="2802">
        <v>21</v>
      </c>
      <c r="I158" s="2802">
        <v>18</v>
      </c>
      <c r="J158" s="2802">
        <v>30</v>
      </c>
      <c r="K158" s="2802">
        <v>0</v>
      </c>
      <c r="L158" s="2762"/>
      <c r="M158" s="2762"/>
      <c r="N158" s="2710"/>
      <c r="O158" s="2710"/>
      <c r="P158" s="2710"/>
      <c r="Q158" s="1113"/>
      <c r="R158" s="1110"/>
      <c r="S158" s="2799">
        <v>159</v>
      </c>
      <c r="T158" s="2800">
        <v>29</v>
      </c>
      <c r="U158" s="2755"/>
      <c r="V158" s="2756"/>
      <c r="W158" s="1112">
        <f t="shared" si="97"/>
        <v>188</v>
      </c>
      <c r="X158" s="2247">
        <v>0</v>
      </c>
      <c r="Y158" s="2758"/>
      <c r="Z158" s="2797">
        <v>0</v>
      </c>
      <c r="AA158" s="2759"/>
      <c r="AB158" s="1107">
        <f>'General PNGUM'!P159</f>
        <v>0</v>
      </c>
      <c r="AC158" s="2642">
        <f>'General PNGUM'!Q159</f>
        <v>1</v>
      </c>
      <c r="AD158" s="1671" t="str">
        <f>'General PNGUM'!R159</f>
        <v>-</v>
      </c>
      <c r="AE158" s="2264">
        <f t="shared" si="98"/>
        <v>188</v>
      </c>
      <c r="AF158" s="1671">
        <f t="shared" ref="AF158" si="103">U158+V158</f>
        <v>0</v>
      </c>
      <c r="AG158" s="2658"/>
      <c r="AH158" s="2659"/>
      <c r="AI158" s="2265">
        <f t="shared" si="101"/>
        <v>0</v>
      </c>
      <c r="AJ158" s="2266">
        <f t="shared" si="102"/>
        <v>0</v>
      </c>
      <c r="AK158" s="2660">
        <f t="shared" ref="AK158" si="104">SUM(B158:R158)</f>
        <v>188</v>
      </c>
    </row>
    <row r="159" spans="1:37" s="410" customFormat="1" ht="22.5">
      <c r="A159" s="2637" t="str">
        <f>'General PNGUM'!A159</f>
        <v>Nagum Adventist Secondary</v>
      </c>
      <c r="B159" s="2801"/>
      <c r="C159" s="2802">
        <v>0</v>
      </c>
      <c r="D159" s="2802">
        <v>0</v>
      </c>
      <c r="E159" s="2802">
        <v>0</v>
      </c>
      <c r="F159" s="2802">
        <v>0</v>
      </c>
      <c r="G159" s="2802">
        <v>0</v>
      </c>
      <c r="H159" s="2802">
        <v>0</v>
      </c>
      <c r="I159" s="2802">
        <v>0</v>
      </c>
      <c r="J159" s="2802">
        <v>0</v>
      </c>
      <c r="K159" s="2802">
        <v>0</v>
      </c>
      <c r="L159" s="2762">
        <v>147</v>
      </c>
      <c r="M159" s="2762">
        <v>146</v>
      </c>
      <c r="N159" s="2762">
        <v>104</v>
      </c>
      <c r="O159" s="2762"/>
      <c r="P159" s="2762"/>
      <c r="Q159" s="2762"/>
      <c r="R159" s="2762"/>
      <c r="S159" s="2768"/>
      <c r="T159" s="2769"/>
      <c r="U159" s="2766">
        <v>274</v>
      </c>
      <c r="V159" s="2803">
        <v>173</v>
      </c>
      <c r="W159" s="1112">
        <f>SUM(S159:V159)</f>
        <v>447</v>
      </c>
      <c r="X159" s="2247"/>
      <c r="Y159" s="2758">
        <v>31</v>
      </c>
      <c r="Z159" s="2797"/>
      <c r="AA159" s="2759">
        <v>196</v>
      </c>
      <c r="AB159" s="1107">
        <f>'General PNGUM'!P160</f>
        <v>1</v>
      </c>
      <c r="AC159" s="2642">
        <f>'General PNGUM'!Q160</f>
        <v>0</v>
      </c>
      <c r="AD159" s="1671" t="str">
        <f>'General PNGUM'!R160</f>
        <v>-</v>
      </c>
      <c r="AE159" s="2264">
        <f t="shared" si="98"/>
        <v>0</v>
      </c>
      <c r="AF159" s="1671">
        <f>U159+V159</f>
        <v>447</v>
      </c>
      <c r="AG159" s="2658"/>
      <c r="AH159" s="2659"/>
      <c r="AI159" s="2265">
        <f t="shared" si="101"/>
        <v>0</v>
      </c>
      <c r="AJ159" s="2266">
        <f t="shared" si="102"/>
        <v>196</v>
      </c>
      <c r="AK159" s="2660">
        <f>W159</f>
        <v>447</v>
      </c>
    </row>
    <row r="160" spans="1:37" s="410" customFormat="1" ht="11.25">
      <c r="A160" s="2637" t="str">
        <f>'General PNGUM'!A160</f>
        <v>Nindiwi Adventist Primary</v>
      </c>
      <c r="B160" s="2804"/>
      <c r="C160" s="2802">
        <v>0</v>
      </c>
      <c r="D160" s="2802">
        <v>68</v>
      </c>
      <c r="E160" s="2802">
        <v>37</v>
      </c>
      <c r="F160" s="2802">
        <v>57</v>
      </c>
      <c r="G160" s="2802">
        <v>59</v>
      </c>
      <c r="H160" s="2802">
        <v>51</v>
      </c>
      <c r="I160" s="2802">
        <v>46</v>
      </c>
      <c r="J160" s="2802">
        <v>66</v>
      </c>
      <c r="K160" s="2802">
        <v>59</v>
      </c>
      <c r="L160" s="2762"/>
      <c r="M160" s="2762"/>
      <c r="N160" s="2762"/>
      <c r="O160" s="2762"/>
      <c r="P160" s="2762"/>
      <c r="Q160" s="2762"/>
      <c r="R160" s="2762"/>
      <c r="S160" s="2768">
        <v>306</v>
      </c>
      <c r="T160" s="2769">
        <v>137</v>
      </c>
      <c r="U160" s="2766"/>
      <c r="V160" s="2803"/>
      <c r="W160" s="1112">
        <f t="shared" si="97"/>
        <v>443</v>
      </c>
      <c r="X160" s="2202">
        <v>0</v>
      </c>
      <c r="Y160" s="2758"/>
      <c r="Z160" s="2797">
        <v>59</v>
      </c>
      <c r="AA160" s="2759"/>
      <c r="AB160" s="1107">
        <f>'General PNGUM'!P161</f>
        <v>1</v>
      </c>
      <c r="AC160" s="2642">
        <f>'General PNGUM'!Q161</f>
        <v>0</v>
      </c>
      <c r="AD160" s="1671" t="str">
        <f>'General PNGUM'!R161</f>
        <v>-</v>
      </c>
      <c r="AE160" s="2264">
        <f t="shared" si="98"/>
        <v>443</v>
      </c>
      <c r="AF160" s="1671">
        <f t="shared" ref="AF160:AF163" si="105">U160+V160</f>
        <v>0</v>
      </c>
      <c r="AG160" s="2658"/>
      <c r="AH160" s="2659"/>
      <c r="AI160" s="2265">
        <f t="shared" ref="AI160:AI163" si="106">Z160</f>
        <v>59</v>
      </c>
      <c r="AJ160" s="2266">
        <f t="shared" ref="AJ160:AJ163" si="107">AA160</f>
        <v>0</v>
      </c>
      <c r="AK160" s="2660">
        <f t="shared" ref="AK160:AK163" si="108">SUM(B160:R160)</f>
        <v>443</v>
      </c>
    </row>
    <row r="161" spans="1:37" s="410" customFormat="1" ht="11.25">
      <c r="A161" s="2637" t="str">
        <f>'General PNGUM'!A161</f>
        <v xml:space="preserve">Sisida Adventist Primary </v>
      </c>
      <c r="B161" s="2804"/>
      <c r="C161" s="2802">
        <v>0</v>
      </c>
      <c r="D161" s="2802">
        <v>0</v>
      </c>
      <c r="E161" s="2802">
        <v>26</v>
      </c>
      <c r="F161" s="2802">
        <v>14</v>
      </c>
      <c r="G161" s="2802">
        <v>31</v>
      </c>
      <c r="H161" s="2802">
        <v>18</v>
      </c>
      <c r="I161" s="2802">
        <v>23</v>
      </c>
      <c r="J161" s="2802">
        <v>21</v>
      </c>
      <c r="K161" s="2802">
        <v>0</v>
      </c>
      <c r="L161" s="2762"/>
      <c r="M161" s="2762"/>
      <c r="N161" s="2762"/>
      <c r="O161" s="2762"/>
      <c r="P161" s="2762"/>
      <c r="Q161" s="2762"/>
      <c r="R161" s="2762"/>
      <c r="S161" s="2768">
        <v>125</v>
      </c>
      <c r="T161" s="2769">
        <v>8</v>
      </c>
      <c r="U161" s="2766"/>
      <c r="V161" s="2803"/>
      <c r="W161" s="1112">
        <f t="shared" si="97"/>
        <v>133</v>
      </c>
      <c r="X161" s="2202">
        <v>0</v>
      </c>
      <c r="Y161" s="2758"/>
      <c r="Z161" s="2797">
        <v>0</v>
      </c>
      <c r="AA161" s="2759"/>
      <c r="AB161" s="1107">
        <f>'General PNGUM'!P162</f>
        <v>1</v>
      </c>
      <c r="AC161" s="2642">
        <f>'General PNGUM'!Q162</f>
        <v>0</v>
      </c>
      <c r="AD161" s="1671" t="str">
        <f>'General PNGUM'!R162</f>
        <v>-</v>
      </c>
      <c r="AE161" s="2264">
        <f t="shared" si="98"/>
        <v>133</v>
      </c>
      <c r="AF161" s="1671">
        <f t="shared" si="105"/>
        <v>0</v>
      </c>
      <c r="AG161" s="2658"/>
      <c r="AH161" s="2659"/>
      <c r="AI161" s="2265">
        <f t="shared" si="106"/>
        <v>0</v>
      </c>
      <c r="AJ161" s="2266">
        <f t="shared" si="107"/>
        <v>0</v>
      </c>
      <c r="AK161" s="2660">
        <f t="shared" si="108"/>
        <v>133</v>
      </c>
    </row>
    <row r="162" spans="1:37" s="410" customFormat="1" ht="11.25">
      <c r="A162" s="2637" t="str">
        <f>'General PNGUM'!A162</f>
        <v xml:space="preserve">Wambe Adventist Primary </v>
      </c>
      <c r="B162" s="2804"/>
      <c r="C162" s="2802">
        <v>0</v>
      </c>
      <c r="D162" s="2802">
        <v>28</v>
      </c>
      <c r="E162" s="2802">
        <v>29</v>
      </c>
      <c r="F162" s="2802">
        <v>25</v>
      </c>
      <c r="G162" s="2802">
        <v>22</v>
      </c>
      <c r="H162" s="2802">
        <v>23</v>
      </c>
      <c r="I162" s="2802">
        <v>22</v>
      </c>
      <c r="J162" s="2802">
        <v>24</v>
      </c>
      <c r="K162" s="2802">
        <v>17</v>
      </c>
      <c r="L162" s="2762"/>
      <c r="M162" s="2762"/>
      <c r="N162" s="2762"/>
      <c r="O162" s="2762"/>
      <c r="P162" s="2762"/>
      <c r="Q162" s="2762"/>
      <c r="R162" s="2762"/>
      <c r="S162" s="2768">
        <v>6</v>
      </c>
      <c r="T162" s="2769">
        <v>184</v>
      </c>
      <c r="U162" s="2766"/>
      <c r="V162" s="2803"/>
      <c r="W162" s="1112">
        <f t="shared" si="97"/>
        <v>190</v>
      </c>
      <c r="X162" s="2202">
        <v>0</v>
      </c>
      <c r="Y162" s="2758"/>
      <c r="Z162" s="2797">
        <v>17</v>
      </c>
      <c r="AA162" s="2759"/>
      <c r="AB162" s="1107">
        <f>'General PNGUM'!P163</f>
        <v>1</v>
      </c>
      <c r="AC162" s="2642">
        <f>'General PNGUM'!Q163</f>
        <v>0</v>
      </c>
      <c r="AD162" s="1671" t="str">
        <f>'General PNGUM'!R163</f>
        <v>-</v>
      </c>
      <c r="AE162" s="2264">
        <f t="shared" si="98"/>
        <v>190</v>
      </c>
      <c r="AF162" s="1671">
        <f t="shared" si="105"/>
        <v>0</v>
      </c>
      <c r="AG162" s="2658"/>
      <c r="AH162" s="2659"/>
      <c r="AI162" s="2265">
        <f t="shared" si="106"/>
        <v>17</v>
      </c>
      <c r="AJ162" s="2266">
        <f t="shared" si="107"/>
        <v>0</v>
      </c>
      <c r="AK162" s="2660">
        <f t="shared" si="108"/>
        <v>190</v>
      </c>
    </row>
    <row r="163" spans="1:37" s="410" customFormat="1" ht="11.25">
      <c r="A163" s="2637" t="str">
        <f>'General PNGUM'!A163</f>
        <v>Wewak Adventist Primary</v>
      </c>
      <c r="B163" s="2804"/>
      <c r="C163" s="2802">
        <v>117</v>
      </c>
      <c r="D163" s="2802">
        <v>138</v>
      </c>
      <c r="E163" s="2802">
        <v>108</v>
      </c>
      <c r="F163" s="2802">
        <v>70</v>
      </c>
      <c r="G163" s="2802">
        <v>72</v>
      </c>
      <c r="H163" s="2802">
        <v>33</v>
      </c>
      <c r="I163" s="2802">
        <v>29</v>
      </c>
      <c r="J163" s="2802">
        <v>0</v>
      </c>
      <c r="K163" s="2802">
        <v>0</v>
      </c>
      <c r="L163" s="2762"/>
      <c r="M163" s="2762"/>
      <c r="N163" s="2762"/>
      <c r="O163" s="2762"/>
      <c r="P163" s="2762"/>
      <c r="Q163" s="2762"/>
      <c r="R163" s="2762"/>
      <c r="S163" s="2768">
        <v>271</v>
      </c>
      <c r="T163" s="2769">
        <v>296</v>
      </c>
      <c r="U163" s="2766"/>
      <c r="V163" s="2803"/>
      <c r="W163" s="1112">
        <f t="shared" si="97"/>
        <v>567</v>
      </c>
      <c r="X163" s="2202">
        <v>0</v>
      </c>
      <c r="Y163" s="2758"/>
      <c r="Z163" s="2797">
        <v>0</v>
      </c>
      <c r="AA163" s="2759"/>
      <c r="AB163" s="1107">
        <f>'General PNGUM'!P162</f>
        <v>1</v>
      </c>
      <c r="AC163" s="2642">
        <f>'General PNGUM'!Q162</f>
        <v>0</v>
      </c>
      <c r="AD163" s="1671" t="str">
        <f>'General PNGUM'!R162</f>
        <v>-</v>
      </c>
      <c r="AE163" s="2264">
        <f t="shared" si="98"/>
        <v>567</v>
      </c>
      <c r="AF163" s="1671">
        <f t="shared" si="105"/>
        <v>0</v>
      </c>
      <c r="AG163" s="2658"/>
      <c r="AH163" s="2659"/>
      <c r="AI163" s="2265">
        <f t="shared" si="106"/>
        <v>0</v>
      </c>
      <c r="AJ163" s="2266">
        <f t="shared" si="107"/>
        <v>0</v>
      </c>
      <c r="AK163" s="2660">
        <f t="shared" si="108"/>
        <v>567</v>
      </c>
    </row>
    <row r="164" spans="1:37" s="410" customFormat="1" ht="11.25">
      <c r="A164" s="2637" t="str">
        <f>'General PNGUM'!A164</f>
        <v>Yanmali SDA Primary</v>
      </c>
      <c r="B164" s="2804"/>
      <c r="C164" s="2802">
        <v>0</v>
      </c>
      <c r="D164" s="2802">
        <v>0</v>
      </c>
      <c r="E164" s="2802">
        <v>0</v>
      </c>
      <c r="F164" s="2802">
        <v>44</v>
      </c>
      <c r="G164" s="2802">
        <v>23</v>
      </c>
      <c r="H164" s="2802">
        <v>11</v>
      </c>
      <c r="I164" s="2802">
        <v>16</v>
      </c>
      <c r="J164" s="2802">
        <v>12</v>
      </c>
      <c r="K164" s="2802">
        <v>8</v>
      </c>
      <c r="L164" s="2762"/>
      <c r="M164" s="2762"/>
      <c r="N164" s="2762"/>
      <c r="O164" s="2762"/>
      <c r="P164" s="2762"/>
      <c r="Q164" s="2762"/>
      <c r="R164" s="2762"/>
      <c r="S164" s="2805">
        <v>106</v>
      </c>
      <c r="T164" s="2769">
        <v>8</v>
      </c>
      <c r="U164" s="2766"/>
      <c r="V164" s="2769"/>
      <c r="W164" s="1112">
        <f t="shared" si="97"/>
        <v>114</v>
      </c>
      <c r="X164" s="2202">
        <v>0</v>
      </c>
      <c r="Y164" s="2758"/>
      <c r="Z164" s="2797">
        <v>0</v>
      </c>
      <c r="AA164" s="2806"/>
      <c r="AB164" s="1107">
        <f>'General PNGUM'!P163</f>
        <v>1</v>
      </c>
      <c r="AC164" s="2642">
        <f>'General PNGUM'!Q163</f>
        <v>0</v>
      </c>
      <c r="AD164" s="1671" t="str">
        <f>'General PNGUM'!R163</f>
        <v>-</v>
      </c>
      <c r="AE164" s="2264">
        <f t="shared" ref="AE164:AE165" si="109">S164+T164</f>
        <v>114</v>
      </c>
      <c r="AF164" s="1671">
        <f t="shared" ref="AF164:AF165" si="110">U164+V164</f>
        <v>0</v>
      </c>
      <c r="AG164" s="2658"/>
      <c r="AH164" s="2659"/>
      <c r="AI164" s="2265">
        <f t="shared" ref="AI164:AI165" si="111">Z164</f>
        <v>0</v>
      </c>
      <c r="AJ164" s="2266">
        <f t="shared" ref="AJ164:AJ165" si="112">AA164</f>
        <v>0</v>
      </c>
      <c r="AK164" s="2660">
        <f t="shared" ref="AK164:AK165" si="113">SUM(B164:R164)</f>
        <v>114</v>
      </c>
    </row>
    <row r="165" spans="1:37" s="410" customFormat="1" ht="11.25">
      <c r="A165" s="2637" t="str">
        <f>'General PNGUM'!A165</f>
        <v>Yuarti SDA Primary</v>
      </c>
      <c r="B165" s="2804"/>
      <c r="C165" s="2802">
        <v>0</v>
      </c>
      <c r="D165" s="2802">
        <v>78</v>
      </c>
      <c r="E165" s="2802">
        <v>29</v>
      </c>
      <c r="F165" s="2802">
        <v>0</v>
      </c>
      <c r="G165" s="2802">
        <v>0</v>
      </c>
      <c r="H165" s="2802">
        <v>0</v>
      </c>
      <c r="I165" s="2802">
        <v>0</v>
      </c>
      <c r="J165" s="2802">
        <v>0</v>
      </c>
      <c r="K165" s="2802">
        <v>0</v>
      </c>
      <c r="L165" s="2762"/>
      <c r="M165" s="2762"/>
      <c r="N165" s="2762"/>
      <c r="O165" s="2762"/>
      <c r="P165" s="2762"/>
      <c r="Q165" s="2762"/>
      <c r="R165" s="2762"/>
      <c r="S165" s="2805">
        <v>105</v>
      </c>
      <c r="T165" s="2769">
        <v>2</v>
      </c>
      <c r="U165" s="2766"/>
      <c r="V165" s="2769"/>
      <c r="W165" s="1112">
        <f t="shared" si="97"/>
        <v>107</v>
      </c>
      <c r="X165" s="2202">
        <v>0</v>
      </c>
      <c r="Y165" s="2758"/>
      <c r="Z165" s="2797">
        <v>0</v>
      </c>
      <c r="AA165" s="2806"/>
      <c r="AB165" s="1107">
        <f>'General PNGUM'!P164</f>
        <v>1</v>
      </c>
      <c r="AC165" s="2642">
        <f>'General PNGUM'!Q164</f>
        <v>0</v>
      </c>
      <c r="AD165" s="1671" t="str">
        <f>'General PNGUM'!R164</f>
        <v>-</v>
      </c>
      <c r="AE165" s="2264">
        <f t="shared" si="109"/>
        <v>107</v>
      </c>
      <c r="AF165" s="1671">
        <f t="shared" si="110"/>
        <v>0</v>
      </c>
      <c r="AG165" s="2658"/>
      <c r="AH165" s="2659"/>
      <c r="AI165" s="2265">
        <f t="shared" si="111"/>
        <v>0</v>
      </c>
      <c r="AJ165" s="2266">
        <f t="shared" si="112"/>
        <v>0</v>
      </c>
      <c r="AK165" s="2660">
        <f t="shared" si="113"/>
        <v>107</v>
      </c>
    </row>
    <row r="166" spans="1:37" s="410" customFormat="1" ht="11.25">
      <c r="A166" s="2770" t="s">
        <v>41</v>
      </c>
      <c r="B166" s="2771">
        <f t="shared" ref="B166:D166" si="114">SUM(B152:B165)</f>
        <v>0</v>
      </c>
      <c r="C166" s="2771">
        <f t="shared" si="114"/>
        <v>214</v>
      </c>
      <c r="D166" s="2771">
        <f t="shared" si="114"/>
        <v>635</v>
      </c>
      <c r="E166" s="2771">
        <f t="shared" ref="E166:AA166" si="115">SUM(E152:E165)</f>
        <v>555</v>
      </c>
      <c r="F166" s="2771">
        <f t="shared" si="115"/>
        <v>558</v>
      </c>
      <c r="G166" s="2771">
        <f t="shared" si="115"/>
        <v>437</v>
      </c>
      <c r="H166" s="2771">
        <f t="shared" si="115"/>
        <v>291</v>
      </c>
      <c r="I166" s="2771">
        <f t="shared" si="115"/>
        <v>238</v>
      </c>
      <c r="J166" s="2771">
        <f t="shared" si="115"/>
        <v>233</v>
      </c>
      <c r="K166" s="2771">
        <f t="shared" si="115"/>
        <v>165</v>
      </c>
      <c r="L166" s="2771">
        <f t="shared" si="115"/>
        <v>147</v>
      </c>
      <c r="M166" s="2771">
        <f t="shared" si="115"/>
        <v>146</v>
      </c>
      <c r="N166" s="2771">
        <f t="shared" si="115"/>
        <v>104</v>
      </c>
      <c r="O166" s="2771">
        <f t="shared" si="115"/>
        <v>0</v>
      </c>
      <c r="P166" s="2771">
        <f t="shared" si="115"/>
        <v>0</v>
      </c>
      <c r="Q166" s="2771">
        <f t="shared" si="115"/>
        <v>0</v>
      </c>
      <c r="R166" s="2771">
        <f t="shared" si="115"/>
        <v>0</v>
      </c>
      <c r="S166" s="2772">
        <f t="shared" si="115"/>
        <v>2040</v>
      </c>
      <c r="T166" s="2772">
        <f t="shared" si="115"/>
        <v>1286</v>
      </c>
      <c r="U166" s="2772">
        <f t="shared" si="115"/>
        <v>274</v>
      </c>
      <c r="V166" s="2772">
        <f t="shared" si="115"/>
        <v>173</v>
      </c>
      <c r="W166" s="2771">
        <f t="shared" si="115"/>
        <v>3773</v>
      </c>
      <c r="X166" s="2772">
        <f t="shared" si="115"/>
        <v>20</v>
      </c>
      <c r="Y166" s="2772">
        <f t="shared" si="115"/>
        <v>31</v>
      </c>
      <c r="Z166" s="2772">
        <f t="shared" si="115"/>
        <v>157</v>
      </c>
      <c r="AA166" s="2772">
        <f t="shared" si="115"/>
        <v>196</v>
      </c>
      <c r="AB166" s="2792">
        <f t="shared" ref="AB166:AJ166" si="116">SUM(AB152:AB163)</f>
        <v>11</v>
      </c>
      <c r="AC166" s="2792">
        <f t="shared" si="116"/>
        <v>1</v>
      </c>
      <c r="AD166" s="2792">
        <f t="shared" si="116"/>
        <v>0</v>
      </c>
      <c r="AE166" s="2792">
        <f>SUM(AE152:AE165)</f>
        <v>3326</v>
      </c>
      <c r="AF166" s="2792">
        <f t="shared" si="116"/>
        <v>447</v>
      </c>
      <c r="AG166" s="2792">
        <f t="shared" si="116"/>
        <v>0</v>
      </c>
      <c r="AH166" s="2792">
        <f t="shared" si="116"/>
        <v>0</v>
      </c>
      <c r="AI166" s="2792">
        <f>SUM(AI152:AI165)</f>
        <v>157</v>
      </c>
      <c r="AJ166" s="2792">
        <f t="shared" si="116"/>
        <v>196</v>
      </c>
      <c r="AK166" s="2792">
        <f>SUM(AK152:AK165)</f>
        <v>3773</v>
      </c>
    </row>
    <row r="167" spans="1:37" s="588" customFormat="1" ht="12" thickBot="1">
      <c r="A167" s="587"/>
      <c r="B167" s="613"/>
      <c r="C167" s="614"/>
      <c r="D167" s="614"/>
      <c r="E167" s="614"/>
      <c r="F167" s="614"/>
      <c r="G167" s="614"/>
      <c r="H167" s="614"/>
      <c r="I167" s="614"/>
      <c r="J167" s="614"/>
      <c r="K167" s="614">
        <f>SUM(C166:K166)</f>
        <v>3326</v>
      </c>
      <c r="L167" s="615"/>
      <c r="M167" s="614"/>
      <c r="N167" s="614"/>
      <c r="O167" s="614"/>
      <c r="P167" s="614"/>
      <c r="Q167" s="614"/>
      <c r="R167" s="614"/>
      <c r="S167" s="1565">
        <f>SUM(S166+T166+U166+V166)</f>
        <v>3773</v>
      </c>
      <c r="T167" s="1565"/>
      <c r="U167" s="1565"/>
      <c r="V167" s="1565"/>
      <c r="W167" s="616"/>
      <c r="X167" s="1572"/>
      <c r="Y167" s="1549"/>
      <c r="Z167" s="1549"/>
      <c r="AA167" s="1550"/>
      <c r="AB167" s="984"/>
      <c r="AC167" s="984"/>
      <c r="AD167" s="984"/>
      <c r="AE167" s="984"/>
      <c r="AF167" s="984"/>
      <c r="AG167" s="984"/>
      <c r="AH167" s="984"/>
      <c r="AI167" s="984"/>
      <c r="AJ167" s="984"/>
      <c r="AK167" s="1916"/>
    </row>
    <row r="168" spans="1:37" s="24" customFormat="1" ht="12" thickBot="1">
      <c r="A168" s="1940" t="s">
        <v>246</v>
      </c>
      <c r="B168" s="1941"/>
      <c r="C168" s="1942"/>
      <c r="D168" s="1942"/>
      <c r="E168" s="1942"/>
      <c r="F168" s="1942"/>
      <c r="G168" s="1942"/>
      <c r="H168" s="1943"/>
      <c r="I168" s="1943"/>
      <c r="J168" s="1943"/>
      <c r="K168" s="1943"/>
      <c r="L168" s="1678"/>
      <c r="M168" s="1943"/>
      <c r="N168" s="1943"/>
      <c r="O168" s="1943"/>
      <c r="P168" s="1678"/>
      <c r="Q168" s="1678"/>
      <c r="R168" s="1678"/>
      <c r="S168" s="1943"/>
      <c r="T168" s="1943"/>
      <c r="U168" s="1943"/>
      <c r="V168" s="1943"/>
      <c r="W168" s="1949"/>
      <c r="X168" s="1943"/>
      <c r="Y168" s="1907"/>
      <c r="Z168" s="1907"/>
      <c r="AA168" s="1909"/>
      <c r="AB168" s="1950"/>
      <c r="AC168" s="1950"/>
      <c r="AD168" s="1950"/>
      <c r="AE168" s="1950"/>
      <c r="AF168" s="1950"/>
      <c r="AG168" s="1950"/>
      <c r="AH168" s="1950"/>
      <c r="AI168" s="1950"/>
      <c r="AJ168" s="1950"/>
      <c r="AK168" s="1951"/>
    </row>
    <row r="169" spans="1:37" s="24" customFormat="1" ht="12" thickTop="1">
      <c r="A169" s="2637" t="str">
        <f>'General PNGUM'!A169</f>
        <v>Aivau SDA Primary School</v>
      </c>
      <c r="B169" s="2685"/>
      <c r="D169" s="2639">
        <v>22</v>
      </c>
      <c r="E169" s="2718">
        <v>27</v>
      </c>
      <c r="F169" s="2718">
        <v>22</v>
      </c>
      <c r="G169" s="2718">
        <v>26</v>
      </c>
      <c r="H169" s="2718">
        <v>25</v>
      </c>
      <c r="I169" s="2718">
        <v>22</v>
      </c>
      <c r="J169" s="2718">
        <v>26</v>
      </c>
      <c r="K169" s="2718">
        <v>28</v>
      </c>
      <c r="L169" s="2640"/>
      <c r="M169" s="2640"/>
      <c r="N169" s="2640"/>
      <c r="O169" s="2640"/>
      <c r="P169" s="2640"/>
      <c r="Q169" s="1539"/>
      <c r="R169" s="1539"/>
      <c r="S169" s="2641">
        <v>198</v>
      </c>
      <c r="T169" s="2720"/>
      <c r="U169" s="1578"/>
      <c r="V169" s="2722"/>
      <c r="W169" s="1112">
        <f t="shared" ref="W169:W174" si="117">SUM(S169:V169)</f>
        <v>198</v>
      </c>
      <c r="X169" s="2781"/>
      <c r="Y169" s="2807"/>
      <c r="Z169" s="2808">
        <v>28</v>
      </c>
      <c r="AA169" s="2655"/>
      <c r="AB169" s="1107">
        <f>'General PNGUM'!P169</f>
        <v>1</v>
      </c>
      <c r="AC169" s="2642">
        <f>'General PNGUM'!Q169</f>
        <v>0</v>
      </c>
      <c r="AD169" s="1671" t="str">
        <f>'General PNGUM'!R169</f>
        <v>-</v>
      </c>
      <c r="AE169" s="2264">
        <f t="shared" ref="AE169:AE174" si="118">S169+T169</f>
        <v>198</v>
      </c>
      <c r="AF169" s="1671">
        <f t="shared" ref="AF169:AF173" si="119">U169+V169</f>
        <v>0</v>
      </c>
      <c r="AG169" s="2642"/>
      <c r="AH169" s="640"/>
      <c r="AI169" s="2265">
        <f>Z169</f>
        <v>28</v>
      </c>
      <c r="AJ169" s="2266">
        <f>AA169</f>
        <v>0</v>
      </c>
      <c r="AK169" s="1903">
        <f t="shared" ref="AK169:AK174" si="120">SUM(B169:R169)</f>
        <v>198</v>
      </c>
    </row>
    <row r="170" spans="1:37" s="24" customFormat="1" ht="22.5">
      <c r="A170" s="2637" t="str">
        <f>'General PNGUM'!A170</f>
        <v>Kitomave SDA Primary School</v>
      </c>
      <c r="B170" s="2685"/>
      <c r="D170" s="2644">
        <v>20</v>
      </c>
      <c r="E170" s="2644">
        <v>22</v>
      </c>
      <c r="F170" s="2644">
        <v>14</v>
      </c>
      <c r="G170" s="2644">
        <v>13</v>
      </c>
      <c r="H170" s="2644">
        <v>18</v>
      </c>
      <c r="I170" s="2644">
        <v>17</v>
      </c>
      <c r="J170" s="2644">
        <v>15</v>
      </c>
      <c r="K170" s="2644">
        <v>10</v>
      </c>
      <c r="L170" s="2644"/>
      <c r="M170" s="2644"/>
      <c r="N170" s="2644"/>
      <c r="O170" s="2644"/>
      <c r="P170" s="2644"/>
      <c r="Q170" s="2645"/>
      <c r="R170" s="2645"/>
      <c r="S170" s="2641">
        <v>99</v>
      </c>
      <c r="T170" s="2650">
        <v>30</v>
      </c>
      <c r="U170" s="2779"/>
      <c r="V170" s="2780"/>
      <c r="W170" s="1112">
        <f t="shared" si="117"/>
        <v>129</v>
      </c>
      <c r="X170" s="2808"/>
      <c r="Y170" s="2655"/>
      <c r="Z170" s="2808">
        <v>10</v>
      </c>
      <c r="AA170" s="2809"/>
      <c r="AB170" s="1107">
        <f>'General PNGUM'!P170</f>
        <v>1</v>
      </c>
      <c r="AC170" s="2642">
        <f>'General PNGUM'!Q170</f>
        <v>0</v>
      </c>
      <c r="AD170" s="1671" t="str">
        <f>'General PNGUM'!R170</f>
        <v>-</v>
      </c>
      <c r="AE170" s="2264">
        <f t="shared" ref="AE170" si="121">S170+T170</f>
        <v>129</v>
      </c>
      <c r="AF170" s="1671">
        <f t="shared" si="119"/>
        <v>0</v>
      </c>
      <c r="AG170" s="2642"/>
      <c r="AH170" s="640"/>
      <c r="AI170" s="2265">
        <f t="shared" ref="AI170:AI174" si="122">Z170</f>
        <v>10</v>
      </c>
      <c r="AJ170" s="2266">
        <f t="shared" ref="AJ170:AJ174" si="123">AA170</f>
        <v>0</v>
      </c>
      <c r="AK170" s="1903">
        <f t="shared" ref="AK170" si="124">SUM(B170:R170)</f>
        <v>129</v>
      </c>
    </row>
    <row r="171" spans="1:37" s="24" customFormat="1" ht="22.5">
      <c r="A171" s="2637" t="str">
        <f>'General PNGUM'!A171</f>
        <v>Komaio SDA Primary School</v>
      </c>
      <c r="B171" s="2685"/>
      <c r="D171" s="2644">
        <v>10</v>
      </c>
      <c r="E171" s="2644">
        <v>12</v>
      </c>
      <c r="F171" s="2644">
        <v>13</v>
      </c>
      <c r="G171" s="2644">
        <v>13</v>
      </c>
      <c r="H171" s="2644">
        <v>15</v>
      </c>
      <c r="I171" s="2644"/>
      <c r="J171" s="2644"/>
      <c r="K171" s="2644"/>
      <c r="L171" s="2644"/>
      <c r="M171" s="2644"/>
      <c r="N171" s="2644"/>
      <c r="O171" s="2644"/>
      <c r="P171" s="2644"/>
      <c r="Q171" s="2645"/>
      <c r="R171" s="2645"/>
      <c r="S171" s="2641">
        <v>63</v>
      </c>
      <c r="T171" s="2650"/>
      <c r="U171" s="2810"/>
      <c r="V171" s="2780"/>
      <c r="W171" s="1112">
        <f t="shared" si="117"/>
        <v>63</v>
      </c>
      <c r="X171" s="2808"/>
      <c r="Y171" s="2655"/>
      <c r="Z171" s="2808">
        <v>0</v>
      </c>
      <c r="AA171" s="2809"/>
      <c r="AB171" s="2730">
        <f>'General PNGUM'!P171</f>
        <v>1</v>
      </c>
      <c r="AC171" s="2658">
        <f>'General PNGUM'!Q171</f>
        <v>0</v>
      </c>
      <c r="AD171" s="2715" t="str">
        <f>'General PNGUM'!R171</f>
        <v>-</v>
      </c>
      <c r="AE171" s="2264">
        <f t="shared" si="118"/>
        <v>63</v>
      </c>
      <c r="AF171" s="1671">
        <f t="shared" si="119"/>
        <v>0</v>
      </c>
      <c r="AG171" s="2658"/>
      <c r="AH171" s="2659"/>
      <c r="AI171" s="2265">
        <f t="shared" si="122"/>
        <v>0</v>
      </c>
      <c r="AJ171" s="2266">
        <f t="shared" si="123"/>
        <v>0</v>
      </c>
      <c r="AK171" s="2660">
        <f t="shared" si="120"/>
        <v>63</v>
      </c>
    </row>
    <row r="172" spans="1:37" s="24" customFormat="1" ht="11.25">
      <c r="A172" s="2637" t="str">
        <f>'General PNGUM'!A172</f>
        <v>Kukkia SDA Primary School</v>
      </c>
      <c r="B172" s="2685"/>
      <c r="D172" s="2644">
        <v>30</v>
      </c>
      <c r="E172" s="2644">
        <v>48</v>
      </c>
      <c r="F172" s="2644">
        <v>32</v>
      </c>
      <c r="G172" s="2644">
        <v>35</v>
      </c>
      <c r="H172" s="2644">
        <v>30</v>
      </c>
      <c r="I172" s="2644">
        <v>26</v>
      </c>
      <c r="J172" s="2644">
        <v>22</v>
      </c>
      <c r="K172" s="2644">
        <v>20</v>
      </c>
      <c r="L172" s="2644"/>
      <c r="M172" s="2644"/>
      <c r="N172" s="2644"/>
      <c r="O172" s="2644"/>
      <c r="P172" s="2644"/>
      <c r="Q172" s="2645"/>
      <c r="R172" s="2645"/>
      <c r="S172" s="2641">
        <v>123</v>
      </c>
      <c r="T172" s="2650">
        <v>120</v>
      </c>
      <c r="U172" s="2779"/>
      <c r="V172" s="2780"/>
      <c r="W172" s="1112">
        <f t="shared" si="117"/>
        <v>243</v>
      </c>
      <c r="X172" s="2808"/>
      <c r="Y172" s="2655"/>
      <c r="Z172" s="2808">
        <v>10</v>
      </c>
      <c r="AA172" s="2727"/>
      <c r="AB172" s="2730">
        <f>'General PNGUM'!P172</f>
        <v>1</v>
      </c>
      <c r="AC172" s="2658">
        <f>'General PNGUM'!Q172</f>
        <v>0</v>
      </c>
      <c r="AD172" s="2715" t="str">
        <f>'General PNGUM'!R172</f>
        <v>-</v>
      </c>
      <c r="AE172" s="2264">
        <f t="shared" si="118"/>
        <v>243</v>
      </c>
      <c r="AF172" s="1671">
        <f t="shared" si="119"/>
        <v>0</v>
      </c>
      <c r="AG172" s="2658"/>
      <c r="AH172" s="2659"/>
      <c r="AI172" s="2265">
        <f t="shared" si="122"/>
        <v>10</v>
      </c>
      <c r="AJ172" s="2266">
        <f t="shared" si="123"/>
        <v>0</v>
      </c>
      <c r="AK172" s="2660">
        <f t="shared" si="120"/>
        <v>243</v>
      </c>
    </row>
    <row r="173" spans="1:37" s="24" customFormat="1" ht="11.25">
      <c r="A173" s="2637" t="str">
        <f>'General PNGUM'!A173</f>
        <v>Kuri SDA Primary School</v>
      </c>
      <c r="B173" s="2685"/>
      <c r="D173" s="2644">
        <v>12</v>
      </c>
      <c r="E173" s="2644">
        <v>14</v>
      </c>
      <c r="F173" s="2644">
        <v>15</v>
      </c>
      <c r="G173" s="2644">
        <v>13</v>
      </c>
      <c r="H173" s="2644">
        <v>13</v>
      </c>
      <c r="I173" s="2644"/>
      <c r="J173" s="2644"/>
      <c r="K173" s="2644"/>
      <c r="L173" s="2644"/>
      <c r="M173" s="2644"/>
      <c r="N173" s="2644"/>
      <c r="O173" s="2644"/>
      <c r="P173" s="2644"/>
      <c r="Q173" s="2645"/>
      <c r="R173" s="2645"/>
      <c r="S173" s="2641">
        <v>67</v>
      </c>
      <c r="T173" s="2650"/>
      <c r="U173" s="2779"/>
      <c r="V173" s="2780"/>
      <c r="W173" s="1112">
        <f t="shared" si="117"/>
        <v>67</v>
      </c>
      <c r="X173" s="2808"/>
      <c r="Y173" s="2655"/>
      <c r="Z173" s="2808">
        <v>0</v>
      </c>
      <c r="AA173" s="2727"/>
      <c r="AB173" s="2730">
        <f>'General PNGUM'!P173</f>
        <v>1</v>
      </c>
      <c r="AC173" s="2658">
        <f>'General PNGUM'!Q173</f>
        <v>0</v>
      </c>
      <c r="AD173" s="2715" t="str">
        <f>'General PNGUM'!R173</f>
        <v>-</v>
      </c>
      <c r="AE173" s="2264">
        <f t="shared" si="118"/>
        <v>67</v>
      </c>
      <c r="AF173" s="1671">
        <f t="shared" si="119"/>
        <v>0</v>
      </c>
      <c r="AG173" s="2658"/>
      <c r="AH173" s="2659"/>
      <c r="AI173" s="2265">
        <f t="shared" si="122"/>
        <v>0</v>
      </c>
      <c r="AJ173" s="2266">
        <f t="shared" si="123"/>
        <v>0</v>
      </c>
      <c r="AK173" s="2660">
        <f t="shared" si="120"/>
        <v>67</v>
      </c>
    </row>
    <row r="174" spans="1:37" s="24" customFormat="1" ht="11.25">
      <c r="A174" s="2637" t="str">
        <f>'General PNGUM'!A174</f>
        <v>Woigi SDA Primary School</v>
      </c>
      <c r="B174" s="619"/>
      <c r="D174" s="2644">
        <v>11</v>
      </c>
      <c r="E174" s="2644">
        <v>10</v>
      </c>
      <c r="F174" s="2644">
        <v>11</v>
      </c>
      <c r="G174" s="2644">
        <v>12</v>
      </c>
      <c r="H174" s="2644">
        <v>10</v>
      </c>
      <c r="I174" s="2644">
        <v>14</v>
      </c>
      <c r="J174" s="2644">
        <v>13</v>
      </c>
      <c r="K174" s="2644">
        <v>13</v>
      </c>
      <c r="L174" s="2644"/>
      <c r="M174" s="2644"/>
      <c r="N174" s="2644"/>
      <c r="O174" s="2644"/>
      <c r="P174" s="2644"/>
      <c r="Q174" s="2645"/>
      <c r="R174" s="2645"/>
      <c r="S174" s="2641">
        <v>94</v>
      </c>
      <c r="T174" s="2650"/>
      <c r="U174" s="2779"/>
      <c r="V174" s="2780"/>
      <c r="W174" s="1112">
        <f t="shared" si="117"/>
        <v>94</v>
      </c>
      <c r="X174" s="2808"/>
      <c r="Y174" s="2655"/>
      <c r="Z174" s="2808">
        <v>13</v>
      </c>
      <c r="AA174" s="2727"/>
      <c r="AB174" s="2730">
        <f>'General PNGUM'!P174</f>
        <v>1</v>
      </c>
      <c r="AC174" s="2658">
        <f>'General PNGUM'!Q174</f>
        <v>0</v>
      </c>
      <c r="AD174" s="2715" t="str">
        <f>'General PNGUM'!R174</f>
        <v>-</v>
      </c>
      <c r="AE174" s="2264">
        <f t="shared" si="118"/>
        <v>94</v>
      </c>
      <c r="AF174" s="1671"/>
      <c r="AG174" s="2658"/>
      <c r="AH174" s="2659"/>
      <c r="AI174" s="2265">
        <f t="shared" si="122"/>
        <v>13</v>
      </c>
      <c r="AJ174" s="2266">
        <f t="shared" si="123"/>
        <v>0</v>
      </c>
      <c r="AK174" s="2660">
        <f t="shared" si="120"/>
        <v>94</v>
      </c>
    </row>
    <row r="175" spans="1:37" s="24" customFormat="1" ht="11.25">
      <c r="A175" s="1644"/>
      <c r="B175" s="619"/>
      <c r="D175" s="2675"/>
      <c r="E175" s="2811"/>
      <c r="F175" s="2811"/>
      <c r="G175" s="2812"/>
      <c r="H175" s="2811"/>
      <c r="I175" s="2811"/>
      <c r="J175" s="2811"/>
      <c r="K175" s="2811"/>
      <c r="L175" s="2675"/>
      <c r="M175" s="2675"/>
      <c r="N175" s="2675"/>
      <c r="O175" s="2675"/>
      <c r="P175" s="2675"/>
      <c r="Q175" s="2676"/>
      <c r="R175" s="2676"/>
      <c r="S175" s="2813"/>
      <c r="T175" s="2814"/>
      <c r="U175" s="2815"/>
      <c r="V175" s="2816"/>
      <c r="W175" s="1653"/>
      <c r="X175" s="2248"/>
      <c r="Y175" s="2790"/>
      <c r="Z175" s="2817"/>
      <c r="AA175" s="2791"/>
      <c r="AB175" s="2738"/>
      <c r="AC175" s="2724"/>
      <c r="AD175" s="2739"/>
      <c r="AE175" s="1642"/>
      <c r="AF175" s="987"/>
      <c r="AG175" s="2738"/>
      <c r="AH175" s="2201"/>
      <c r="AI175" s="1651"/>
      <c r="AJ175" s="1659"/>
      <c r="AK175" s="988"/>
    </row>
    <row r="176" spans="1:37" s="24" customFormat="1" ht="11.25">
      <c r="A176" s="1644"/>
      <c r="B176" s="619"/>
      <c r="C176" s="2675"/>
      <c r="D176" s="2811"/>
      <c r="E176" s="2811"/>
      <c r="F176" s="2812"/>
      <c r="G176" s="2811"/>
      <c r="H176" s="2811"/>
      <c r="I176" s="2811"/>
      <c r="J176" s="2811"/>
      <c r="K176" s="2811"/>
      <c r="L176" s="2675"/>
      <c r="M176" s="2675"/>
      <c r="N176" s="2675"/>
      <c r="O176" s="2675"/>
      <c r="P176" s="2675"/>
      <c r="Q176" s="2676"/>
      <c r="R176" s="2676"/>
      <c r="S176" s="2813"/>
      <c r="T176" s="2814"/>
      <c r="U176" s="2815"/>
      <c r="V176" s="2816"/>
      <c r="W176" s="1653"/>
      <c r="X176" s="2248"/>
      <c r="Y176" s="2790"/>
      <c r="Z176" s="2817"/>
      <c r="AA176" s="2791"/>
      <c r="AB176" s="2738"/>
      <c r="AC176" s="2724"/>
      <c r="AD176" s="2739"/>
      <c r="AE176" s="1642"/>
      <c r="AF176" s="987"/>
      <c r="AG176" s="2738"/>
      <c r="AH176" s="2201"/>
      <c r="AI176" s="1651"/>
      <c r="AJ176" s="1659"/>
      <c r="AK176" s="988"/>
    </row>
    <row r="177" spans="1:37" s="24" customFormat="1" ht="11.25">
      <c r="A177" s="1644"/>
      <c r="B177" s="619"/>
      <c r="C177" s="2675"/>
      <c r="D177" s="2811"/>
      <c r="E177" s="2811"/>
      <c r="F177" s="2812"/>
      <c r="G177" s="2811"/>
      <c r="H177" s="2811"/>
      <c r="I177" s="2811"/>
      <c r="J177" s="2811"/>
      <c r="K177" s="2811"/>
      <c r="L177" s="2675"/>
      <c r="M177" s="2675"/>
      <c r="N177" s="2675"/>
      <c r="O177" s="2675"/>
      <c r="P177" s="2675"/>
      <c r="Q177" s="2676"/>
      <c r="R177" s="2676"/>
      <c r="S177" s="2813"/>
      <c r="T177" s="2814"/>
      <c r="U177" s="2815"/>
      <c r="V177" s="2816"/>
      <c r="W177" s="1653"/>
      <c r="X177" s="2248"/>
      <c r="Y177" s="2790"/>
      <c r="Z177" s="2817"/>
      <c r="AA177" s="2791"/>
      <c r="AB177" s="2738"/>
      <c r="AC177" s="2724"/>
      <c r="AD177" s="2739"/>
      <c r="AE177" s="1642"/>
      <c r="AF177" s="987"/>
      <c r="AG177" s="2738"/>
      <c r="AH177" s="2201"/>
      <c r="AI177" s="1651"/>
      <c r="AJ177" s="1659"/>
      <c r="AK177" s="988"/>
    </row>
    <row r="178" spans="1:37" s="410" customFormat="1" ht="12" thickBot="1">
      <c r="A178" s="2677" t="s">
        <v>41</v>
      </c>
      <c r="B178" s="2678">
        <f t="shared" ref="B178:AK178" si="125">SUM(B169:B174)</f>
        <v>0</v>
      </c>
      <c r="C178" s="2679">
        <f>SUM(C169:C176)</f>
        <v>0</v>
      </c>
      <c r="D178" s="2679">
        <f t="shared" ref="D178:K178" si="126">SUM(D169:D176)</f>
        <v>105</v>
      </c>
      <c r="E178" s="2679">
        <f t="shared" si="126"/>
        <v>133</v>
      </c>
      <c r="F178" s="2679">
        <f t="shared" si="126"/>
        <v>107</v>
      </c>
      <c r="G178" s="2679">
        <f t="shared" si="126"/>
        <v>112</v>
      </c>
      <c r="H178" s="2679">
        <f t="shared" si="126"/>
        <v>111</v>
      </c>
      <c r="I178" s="2679">
        <f t="shared" si="126"/>
        <v>79</v>
      </c>
      <c r="J178" s="2679">
        <f t="shared" si="126"/>
        <v>76</v>
      </c>
      <c r="K178" s="2679">
        <f t="shared" si="126"/>
        <v>71</v>
      </c>
      <c r="L178" s="2679">
        <f t="shared" si="125"/>
        <v>0</v>
      </c>
      <c r="M178" s="2679">
        <f t="shared" si="125"/>
        <v>0</v>
      </c>
      <c r="N178" s="2679">
        <f t="shared" si="125"/>
        <v>0</v>
      </c>
      <c r="O178" s="2679">
        <f t="shared" si="125"/>
        <v>0</v>
      </c>
      <c r="P178" s="2679">
        <f t="shared" si="125"/>
        <v>0</v>
      </c>
      <c r="Q178" s="2679"/>
      <c r="R178" s="2679">
        <f t="shared" si="125"/>
        <v>0</v>
      </c>
      <c r="S178" s="2680">
        <f t="shared" si="125"/>
        <v>644</v>
      </c>
      <c r="T178" s="2818">
        <f t="shared" si="125"/>
        <v>150</v>
      </c>
      <c r="U178" s="2819">
        <f t="shared" si="125"/>
        <v>0</v>
      </c>
      <c r="V178" s="2820">
        <f t="shared" si="125"/>
        <v>0</v>
      </c>
      <c r="W178" s="2821">
        <f t="shared" si="125"/>
        <v>794</v>
      </c>
      <c r="X178" s="2681">
        <f t="shared" si="125"/>
        <v>0</v>
      </c>
      <c r="Y178" s="2772">
        <f t="shared" si="125"/>
        <v>0</v>
      </c>
      <c r="Z178" s="2772">
        <f t="shared" si="125"/>
        <v>61</v>
      </c>
      <c r="AA178" s="2822">
        <f t="shared" si="125"/>
        <v>0</v>
      </c>
      <c r="AB178" s="2823">
        <f t="shared" si="125"/>
        <v>6</v>
      </c>
      <c r="AC178" s="2824">
        <f t="shared" si="125"/>
        <v>0</v>
      </c>
      <c r="AD178" s="2825">
        <f t="shared" si="125"/>
        <v>0</v>
      </c>
      <c r="AE178" s="2824">
        <f t="shared" si="125"/>
        <v>794</v>
      </c>
      <c r="AF178" s="2825">
        <f t="shared" si="125"/>
        <v>0</v>
      </c>
      <c r="AG178" s="2826">
        <f t="shared" si="125"/>
        <v>0</v>
      </c>
      <c r="AH178" s="2825">
        <f t="shared" si="125"/>
        <v>0</v>
      </c>
      <c r="AI178" s="2826">
        <f t="shared" si="125"/>
        <v>61</v>
      </c>
      <c r="AJ178" s="2824">
        <f t="shared" si="125"/>
        <v>0</v>
      </c>
      <c r="AK178" s="2827">
        <f t="shared" si="125"/>
        <v>794</v>
      </c>
    </row>
    <row r="179" spans="1:37" s="588" customFormat="1" thickTop="1" thickBot="1">
      <c r="A179" s="587"/>
      <c r="B179" s="613"/>
      <c r="C179" s="614"/>
      <c r="D179" s="614"/>
      <c r="E179" s="614"/>
      <c r="F179" s="614"/>
      <c r="G179" s="614"/>
      <c r="H179" s="614"/>
      <c r="I179" s="614"/>
      <c r="J179" s="614"/>
      <c r="K179" s="614">
        <f>SUM(C178:K178)</f>
        <v>794</v>
      </c>
      <c r="L179" s="615"/>
      <c r="M179" s="614"/>
      <c r="N179" s="614"/>
      <c r="O179" s="614"/>
      <c r="P179" s="614"/>
      <c r="Q179" s="614"/>
      <c r="R179" s="614"/>
      <c r="S179" s="1565"/>
      <c r="T179" s="1565">
        <f>S178+T178</f>
        <v>794</v>
      </c>
      <c r="U179" s="1565"/>
      <c r="V179" s="1565"/>
      <c r="W179" s="616"/>
      <c r="X179" s="1572"/>
      <c r="Y179" s="2683"/>
      <c r="Z179" s="2683"/>
      <c r="AA179" s="2684"/>
      <c r="AB179" s="617"/>
      <c r="AC179" s="617"/>
      <c r="AD179" s="617"/>
      <c r="AE179" s="617"/>
      <c r="AF179" s="617"/>
      <c r="AG179" s="617"/>
      <c r="AH179" s="617"/>
      <c r="AI179" s="617"/>
      <c r="AJ179" s="617"/>
      <c r="AK179" s="618"/>
    </row>
    <row r="180" spans="1:37" s="24" customFormat="1" ht="15.75" customHeight="1" thickBot="1">
      <c r="A180" s="4133" t="s">
        <v>174</v>
      </c>
      <c r="B180" s="4134"/>
      <c r="C180" s="4134"/>
      <c r="D180" s="4134"/>
      <c r="E180" s="4134"/>
      <c r="F180" s="4134"/>
      <c r="G180" s="4134"/>
      <c r="H180" s="4134"/>
      <c r="I180" s="4134"/>
      <c r="J180" s="4134"/>
      <c r="K180" s="4134"/>
      <c r="L180" s="4134"/>
      <c r="M180" s="4134"/>
      <c r="N180" s="4134"/>
      <c r="O180" s="4134"/>
      <c r="P180" s="4134"/>
      <c r="Q180" s="4134"/>
      <c r="R180" s="4134"/>
      <c r="S180" s="1958"/>
      <c r="T180" s="1943"/>
      <c r="U180" s="1943"/>
      <c r="V180" s="1943"/>
      <c r="W180" s="1949"/>
      <c r="X180" s="1943"/>
      <c r="Y180" s="1907"/>
      <c r="Z180" s="1907"/>
      <c r="AA180" s="1909"/>
      <c r="AB180" s="1950"/>
      <c r="AC180" s="1950"/>
      <c r="AD180" s="1950"/>
      <c r="AE180" s="1950"/>
      <c r="AF180" s="1950"/>
      <c r="AG180" s="1950"/>
      <c r="AH180" s="1950"/>
      <c r="AI180" s="1950"/>
      <c r="AJ180" s="1950"/>
      <c r="AK180" s="1951"/>
    </row>
    <row r="181" spans="1:37" s="410" customFormat="1" ht="12" thickTop="1">
      <c r="A181" s="2828" t="str">
        <f>'General PNGUM'!A178</f>
        <v>Gretutu Adventist Primary</v>
      </c>
      <c r="B181" s="2829"/>
      <c r="C181" s="2735"/>
      <c r="D181" s="2735"/>
      <c r="E181" s="2735"/>
      <c r="F181" s="2718">
        <v>72</v>
      </c>
      <c r="G181" s="2718">
        <v>61</v>
      </c>
      <c r="H181" s="2718">
        <v>62</v>
      </c>
      <c r="I181" s="2718">
        <v>56</v>
      </c>
      <c r="J181" s="2718">
        <v>77</v>
      </c>
      <c r="K181" s="2718">
        <v>52</v>
      </c>
      <c r="L181" s="2718"/>
      <c r="M181" s="2718"/>
      <c r="N181" s="2718"/>
      <c r="O181" s="2718"/>
      <c r="P181" s="2735"/>
      <c r="Q181" s="1542"/>
      <c r="R181" s="1542"/>
      <c r="S181" s="2783">
        <v>380</v>
      </c>
      <c r="T181" s="2784"/>
      <c r="U181" s="1579"/>
      <c r="V181" s="2780"/>
      <c r="W181" s="1112">
        <f>SUM(S181:V181)</f>
        <v>380</v>
      </c>
      <c r="X181" s="2781">
        <v>0</v>
      </c>
      <c r="Y181" s="2807"/>
      <c r="Z181" s="2781">
        <v>52</v>
      </c>
      <c r="AA181" s="2807"/>
      <c r="AB181" s="1108">
        <f>'General PNGUM'!P178</f>
        <v>1</v>
      </c>
      <c r="AC181" s="1959">
        <f>'General PNGUM'!Q178</f>
        <v>0</v>
      </c>
      <c r="AD181" s="2269" t="str">
        <f>'General PNGUM'!R178</f>
        <v>-</v>
      </c>
      <c r="AE181" s="1959">
        <f>S181+T181</f>
        <v>380</v>
      </c>
      <c r="AF181" s="2269">
        <f>U181+V181</f>
        <v>0</v>
      </c>
      <c r="AG181" s="2270"/>
      <c r="AH181" s="2269"/>
      <c r="AI181" s="2270">
        <f>Z181</f>
        <v>52</v>
      </c>
      <c r="AJ181" s="1959">
        <f>AA181</f>
        <v>0</v>
      </c>
      <c r="AK181" s="2271">
        <f t="shared" ref="AK181:AK199" si="127">SUM(B181:R181)</f>
        <v>380</v>
      </c>
    </row>
    <row r="182" spans="1:37" s="410" customFormat="1" ht="11.25">
      <c r="A182" s="2828" t="str">
        <f>'General PNGUM'!A179</f>
        <v xml:space="preserve">Habare Aventist Primary </v>
      </c>
      <c r="B182" s="2829"/>
      <c r="C182" s="2649"/>
      <c r="D182" s="2649"/>
      <c r="E182" s="2649"/>
      <c r="F182" s="2644">
        <v>119</v>
      </c>
      <c r="G182" s="2644">
        <v>121</v>
      </c>
      <c r="H182" s="2644">
        <v>63</v>
      </c>
      <c r="I182" s="2644">
        <v>120</v>
      </c>
      <c r="J182" s="2644">
        <v>118</v>
      </c>
      <c r="K182" s="2649">
        <v>66</v>
      </c>
      <c r="L182" s="2649"/>
      <c r="M182" s="2649"/>
      <c r="N182" s="2649"/>
      <c r="O182" s="2649"/>
      <c r="P182" s="2649"/>
      <c r="Q182" s="2830"/>
      <c r="R182" s="2830"/>
      <c r="S182" s="2831">
        <v>378</v>
      </c>
      <c r="T182" s="2784">
        <v>229</v>
      </c>
      <c r="U182" s="2779"/>
      <c r="V182" s="2780"/>
      <c r="W182" s="1112">
        <f t="shared" ref="W182:W210" si="128">SUM(S182:V182)</f>
        <v>607</v>
      </c>
      <c r="X182" s="2781">
        <v>57</v>
      </c>
      <c r="Y182" s="2807"/>
      <c r="Z182" s="2785">
        <v>66</v>
      </c>
      <c r="AA182" s="2832"/>
      <c r="AB182" s="1108">
        <f>'General PNGUM'!P179</f>
        <v>1</v>
      </c>
      <c r="AC182" s="1959">
        <f>'General PNGUM'!Q179</f>
        <v>0</v>
      </c>
      <c r="AD182" s="2269" t="str">
        <f>'General PNGUM'!R179</f>
        <v>-</v>
      </c>
      <c r="AE182" s="1959">
        <f t="shared" ref="AE182:AE199" si="129">S182+T182</f>
        <v>607</v>
      </c>
      <c r="AF182" s="2269">
        <f t="shared" ref="AF182:AF199" si="130">U182+V182</f>
        <v>0</v>
      </c>
      <c r="AG182" s="2270"/>
      <c r="AH182" s="2314"/>
      <c r="AI182" s="2270">
        <f t="shared" ref="AI182:AI199" si="131">Z182</f>
        <v>66</v>
      </c>
      <c r="AJ182" s="1959">
        <f t="shared" ref="AJ182:AJ199" si="132">AA182</f>
        <v>0</v>
      </c>
      <c r="AK182" s="2271">
        <f t="shared" si="127"/>
        <v>607</v>
      </c>
    </row>
    <row r="183" spans="1:37" s="410" customFormat="1" ht="22.5">
      <c r="A183" s="2828" t="str">
        <f>'General PNGUM'!A180</f>
        <v>Hadumari Adventist Primary</v>
      </c>
      <c r="B183" s="2829"/>
      <c r="C183" s="2649"/>
      <c r="D183" s="2649"/>
      <c r="E183" s="2649"/>
      <c r="F183" s="2644">
        <v>0</v>
      </c>
      <c r="G183" s="2644">
        <v>0</v>
      </c>
      <c r="H183" s="2644">
        <v>0</v>
      </c>
      <c r="I183" s="2644">
        <v>0</v>
      </c>
      <c r="J183" s="2644">
        <v>0</v>
      </c>
      <c r="K183" s="2644">
        <v>0</v>
      </c>
      <c r="L183" s="2644"/>
      <c r="M183" s="2644"/>
      <c r="N183" s="2644"/>
      <c r="O183" s="2644"/>
      <c r="P183" s="2649"/>
      <c r="Q183" s="2830"/>
      <c r="R183" s="2830"/>
      <c r="S183" s="2831"/>
      <c r="T183" s="2784"/>
      <c r="U183" s="2779"/>
      <c r="V183" s="2780"/>
      <c r="W183" s="1112">
        <f t="shared" si="128"/>
        <v>0</v>
      </c>
      <c r="X183" s="2781"/>
      <c r="Y183" s="2807"/>
      <c r="Z183" s="2782"/>
      <c r="AA183" s="2809"/>
      <c r="AB183" s="1108">
        <f>'General PNGUM'!P180</f>
        <v>1</v>
      </c>
      <c r="AC183" s="1959">
        <f>'General PNGUM'!Q180</f>
        <v>0</v>
      </c>
      <c r="AD183" s="2269" t="str">
        <f>'General PNGUM'!R180</f>
        <v>-</v>
      </c>
      <c r="AE183" s="1959">
        <f t="shared" si="129"/>
        <v>0</v>
      </c>
      <c r="AF183" s="2269">
        <f t="shared" si="130"/>
        <v>0</v>
      </c>
      <c r="AG183" s="2270"/>
      <c r="AH183" s="2314"/>
      <c r="AI183" s="2270">
        <f t="shared" si="131"/>
        <v>0</v>
      </c>
      <c r="AJ183" s="1959">
        <f t="shared" si="132"/>
        <v>0</v>
      </c>
      <c r="AK183" s="2271">
        <f t="shared" si="127"/>
        <v>0</v>
      </c>
    </row>
    <row r="184" spans="1:37" s="410" customFormat="1" ht="22.5">
      <c r="A184" s="2828" t="str">
        <f>'General PNGUM'!A181</f>
        <v>Hela Tec Adventist  High School</v>
      </c>
      <c r="B184" s="2829"/>
      <c r="C184" s="2644"/>
      <c r="D184" s="2644"/>
      <c r="E184" s="2644"/>
      <c r="F184" s="2644"/>
      <c r="G184" s="2644"/>
      <c r="H184" s="2644"/>
      <c r="I184" s="2644"/>
      <c r="J184" s="2644"/>
      <c r="K184" s="2644"/>
      <c r="L184" s="2644">
        <v>96</v>
      </c>
      <c r="M184" s="2644">
        <v>91</v>
      </c>
      <c r="N184" s="2644"/>
      <c r="O184" s="2644"/>
      <c r="P184" s="2644"/>
      <c r="Q184" s="2645"/>
      <c r="R184" s="2645"/>
      <c r="S184" s="2641"/>
      <c r="T184" s="2650"/>
      <c r="U184" s="2651">
        <v>100</v>
      </c>
      <c r="V184" s="2652">
        <v>87</v>
      </c>
      <c r="W184" s="1112">
        <f t="shared" si="128"/>
        <v>187</v>
      </c>
      <c r="X184" s="2781"/>
      <c r="Y184" s="2655">
        <v>30</v>
      </c>
      <c r="Z184" s="2782"/>
      <c r="AA184" s="2663">
        <v>91</v>
      </c>
      <c r="AB184" s="1108">
        <f>'General PNGUM'!P181</f>
        <v>0</v>
      </c>
      <c r="AC184" s="1959">
        <f>'General PNGUM'!Q181</f>
        <v>1</v>
      </c>
      <c r="AD184" s="2269" t="str">
        <f>'General PNGUM'!R181</f>
        <v>-</v>
      </c>
      <c r="AE184" s="1959">
        <f t="shared" si="129"/>
        <v>0</v>
      </c>
      <c r="AF184" s="2269">
        <f t="shared" si="130"/>
        <v>187</v>
      </c>
      <c r="AG184" s="2270"/>
      <c r="AH184" s="2314"/>
      <c r="AI184" s="2270">
        <f t="shared" si="131"/>
        <v>0</v>
      </c>
      <c r="AJ184" s="1959">
        <f t="shared" si="132"/>
        <v>91</v>
      </c>
      <c r="AK184" s="2271">
        <f t="shared" si="127"/>
        <v>187</v>
      </c>
    </row>
    <row r="185" spans="1:37" s="410" customFormat="1" ht="11.25">
      <c r="A185" s="2828" t="str">
        <f>'General PNGUM'!A182</f>
        <v>Kairik Adventist Primary</v>
      </c>
      <c r="B185" s="2829"/>
      <c r="C185" s="2649"/>
      <c r="D185" s="2649"/>
      <c r="E185" s="2649"/>
      <c r="F185" s="2644">
        <v>58</v>
      </c>
      <c r="G185" s="2644">
        <v>34</v>
      </c>
      <c r="H185" s="2644">
        <v>23</v>
      </c>
      <c r="I185" s="2644">
        <v>22</v>
      </c>
      <c r="J185" s="2644">
        <v>18</v>
      </c>
      <c r="K185" s="2644">
        <v>20</v>
      </c>
      <c r="L185" s="2644"/>
      <c r="M185" s="2644"/>
      <c r="N185" s="2644"/>
      <c r="O185" s="2644"/>
      <c r="P185" s="2649"/>
      <c r="Q185" s="2830"/>
      <c r="R185" s="2830"/>
      <c r="S185" s="2831">
        <v>164</v>
      </c>
      <c r="T185" s="2784">
        <v>11</v>
      </c>
      <c r="U185" s="2779"/>
      <c r="V185" s="2780"/>
      <c r="W185" s="1112">
        <f t="shared" si="128"/>
        <v>175</v>
      </c>
      <c r="X185" s="2781">
        <v>0</v>
      </c>
      <c r="Y185" s="2807"/>
      <c r="Z185" s="2782">
        <v>20</v>
      </c>
      <c r="AA185" s="2809"/>
      <c r="AB185" s="1108">
        <f>'General PNGUM'!P182</f>
        <v>1</v>
      </c>
      <c r="AC185" s="1959">
        <f>'General PNGUM'!Q182</f>
        <v>0</v>
      </c>
      <c r="AD185" s="2269" t="str">
        <f>'General PNGUM'!R182</f>
        <v>-</v>
      </c>
      <c r="AE185" s="1959">
        <f t="shared" si="129"/>
        <v>175</v>
      </c>
      <c r="AF185" s="2269">
        <f t="shared" si="130"/>
        <v>0</v>
      </c>
      <c r="AG185" s="2270"/>
      <c r="AH185" s="2314"/>
      <c r="AI185" s="2270">
        <f t="shared" si="131"/>
        <v>20</v>
      </c>
      <c r="AJ185" s="1959">
        <f t="shared" si="132"/>
        <v>0</v>
      </c>
      <c r="AK185" s="2271">
        <f t="shared" si="127"/>
        <v>175</v>
      </c>
    </row>
    <row r="186" spans="1:37" s="410" customFormat="1" ht="11.25">
      <c r="A186" s="2828" t="str">
        <f>'General PNGUM'!A183</f>
        <v>Kiminiga Advnetist Primary</v>
      </c>
      <c r="B186" s="2829"/>
      <c r="C186" s="2649"/>
      <c r="D186" s="2649"/>
      <c r="E186" s="2649"/>
      <c r="F186" s="2644">
        <v>173</v>
      </c>
      <c r="G186" s="2644">
        <v>159</v>
      </c>
      <c r="H186" s="2644">
        <v>162</v>
      </c>
      <c r="I186" s="2644">
        <v>162</v>
      </c>
      <c r="J186" s="2644">
        <v>163</v>
      </c>
      <c r="K186" s="2644">
        <v>161</v>
      </c>
      <c r="L186" s="2644"/>
      <c r="M186" s="2644"/>
      <c r="N186" s="2644"/>
      <c r="O186" s="2644"/>
      <c r="P186" s="2649"/>
      <c r="Q186" s="2830"/>
      <c r="R186" s="2830"/>
      <c r="S186" s="2831">
        <v>582</v>
      </c>
      <c r="T186" s="2784">
        <v>398</v>
      </c>
      <c r="U186" s="2779"/>
      <c r="V186" s="2780"/>
      <c r="W186" s="1112">
        <f t="shared" si="128"/>
        <v>980</v>
      </c>
      <c r="X186" s="2781">
        <v>13</v>
      </c>
      <c r="Y186" s="2807"/>
      <c r="Z186" s="2785">
        <v>191</v>
      </c>
      <c r="AA186" s="2832"/>
      <c r="AB186" s="1108">
        <f>'General PNGUM'!P183</f>
        <v>1</v>
      </c>
      <c r="AC186" s="1959">
        <f>'General PNGUM'!Q183</f>
        <v>0</v>
      </c>
      <c r="AD186" s="2269" t="str">
        <f>'General PNGUM'!R183</f>
        <v>-</v>
      </c>
      <c r="AE186" s="1959">
        <f t="shared" si="129"/>
        <v>980</v>
      </c>
      <c r="AF186" s="2269">
        <f t="shared" si="130"/>
        <v>0</v>
      </c>
      <c r="AG186" s="2270"/>
      <c r="AH186" s="2314"/>
      <c r="AI186" s="2270">
        <f t="shared" si="131"/>
        <v>191</v>
      </c>
      <c r="AJ186" s="1959">
        <f t="shared" si="132"/>
        <v>0</v>
      </c>
      <c r="AK186" s="2271">
        <f t="shared" si="127"/>
        <v>980</v>
      </c>
    </row>
    <row r="187" spans="1:37" s="410" customFormat="1" ht="11.25">
      <c r="A187" s="2828" t="str">
        <f>'General PNGUM'!A184</f>
        <v>Koemal Adventist Primary</v>
      </c>
      <c r="B187" s="2829"/>
      <c r="C187" s="2649"/>
      <c r="D187" s="2649"/>
      <c r="E187" s="2649"/>
      <c r="F187" s="2644">
        <v>113</v>
      </c>
      <c r="G187" s="2644">
        <v>69</v>
      </c>
      <c r="H187" s="2644">
        <v>88</v>
      </c>
      <c r="I187" s="2644">
        <v>74</v>
      </c>
      <c r="J187" s="2644">
        <v>53</v>
      </c>
      <c r="K187" s="2644">
        <v>53</v>
      </c>
      <c r="L187" s="2644"/>
      <c r="M187" s="2644"/>
      <c r="N187" s="2644"/>
      <c r="O187" s="2644"/>
      <c r="P187" s="2649"/>
      <c r="Q187" s="2830"/>
      <c r="R187" s="2830"/>
      <c r="S187" s="2831">
        <v>251</v>
      </c>
      <c r="T187" s="2784">
        <v>199</v>
      </c>
      <c r="U187" s="2779"/>
      <c r="V187" s="2780"/>
      <c r="W187" s="1112">
        <f t="shared" si="128"/>
        <v>450</v>
      </c>
      <c r="X187" s="2781">
        <v>21</v>
      </c>
      <c r="Y187" s="2807"/>
      <c r="Z187" s="2782">
        <v>53</v>
      </c>
      <c r="AA187" s="2809"/>
      <c r="AB187" s="1108">
        <f>'General PNGUM'!P184</f>
        <v>1</v>
      </c>
      <c r="AC187" s="1959">
        <f>'General PNGUM'!Q184</f>
        <v>0</v>
      </c>
      <c r="AD187" s="2269" t="str">
        <f>'General PNGUM'!R184</f>
        <v>-</v>
      </c>
      <c r="AE187" s="1959">
        <f t="shared" si="129"/>
        <v>450</v>
      </c>
      <c r="AF187" s="2269">
        <f t="shared" si="130"/>
        <v>0</v>
      </c>
      <c r="AG187" s="2270"/>
      <c r="AH187" s="2314"/>
      <c r="AI187" s="2270">
        <f t="shared" si="131"/>
        <v>53</v>
      </c>
      <c r="AJ187" s="1959">
        <f t="shared" si="132"/>
        <v>0</v>
      </c>
      <c r="AK187" s="2271">
        <f t="shared" si="127"/>
        <v>450</v>
      </c>
    </row>
    <row r="188" spans="1:37" s="410" customFormat="1" ht="11.25">
      <c r="A188" s="2828" t="str">
        <f>'General PNGUM'!A185</f>
        <v>Komo Adventist Primary</v>
      </c>
      <c r="B188" s="2829"/>
      <c r="C188" s="2644"/>
      <c r="D188" s="2644"/>
      <c r="E188" s="2644"/>
      <c r="F188" s="2644">
        <v>92</v>
      </c>
      <c r="G188" s="2644">
        <v>36</v>
      </c>
      <c r="H188" s="2644">
        <v>42</v>
      </c>
      <c r="I188" s="2644">
        <v>37</v>
      </c>
      <c r="J188" s="2644">
        <v>32</v>
      </c>
      <c r="K188" s="2644">
        <v>18</v>
      </c>
      <c r="L188" s="2644"/>
      <c r="M188" s="2644"/>
      <c r="N188" s="2644"/>
      <c r="O188" s="2644"/>
      <c r="P188" s="2644"/>
      <c r="Q188" s="2645"/>
      <c r="R188" s="2645"/>
      <c r="S188" s="2641">
        <v>207</v>
      </c>
      <c r="T188" s="2650">
        <v>50</v>
      </c>
      <c r="U188" s="2651"/>
      <c r="V188" s="2652"/>
      <c r="W188" s="1112">
        <f t="shared" si="128"/>
        <v>257</v>
      </c>
      <c r="X188" s="2654">
        <v>50</v>
      </c>
      <c r="Y188" s="2655"/>
      <c r="Z188" s="2662">
        <v>18</v>
      </c>
      <c r="AA188" s="2663"/>
      <c r="AB188" s="1108">
        <f>'General PNGUM'!P185</f>
        <v>1</v>
      </c>
      <c r="AC188" s="1959">
        <f>'General PNGUM'!Q185</f>
        <v>0</v>
      </c>
      <c r="AD188" s="2269" t="str">
        <f>'General PNGUM'!R185</f>
        <v>-</v>
      </c>
      <c r="AE188" s="1959">
        <f t="shared" si="129"/>
        <v>257</v>
      </c>
      <c r="AF188" s="2269">
        <f t="shared" si="130"/>
        <v>0</v>
      </c>
      <c r="AG188" s="2270"/>
      <c r="AH188" s="2314"/>
      <c r="AI188" s="2270">
        <f t="shared" si="131"/>
        <v>18</v>
      </c>
      <c r="AJ188" s="1959">
        <f t="shared" si="132"/>
        <v>0</v>
      </c>
      <c r="AK188" s="2271">
        <f t="shared" si="127"/>
        <v>257</v>
      </c>
    </row>
    <row r="189" spans="1:37" s="410" customFormat="1" ht="11.25">
      <c r="A189" s="2828" t="str">
        <f>'General PNGUM'!A186</f>
        <v xml:space="preserve">Koroka Adventist Primary </v>
      </c>
      <c r="B189" s="2829"/>
      <c r="C189" s="2649"/>
      <c r="D189" s="2649">
        <v>10</v>
      </c>
      <c r="E189" s="2649">
        <v>20</v>
      </c>
      <c r="F189" s="2644">
        <v>15</v>
      </c>
      <c r="G189" s="2644">
        <v>10</v>
      </c>
      <c r="H189" s="2644">
        <v>12</v>
      </c>
      <c r="I189" s="2644">
        <v>12</v>
      </c>
      <c r="J189" s="2644"/>
      <c r="K189" s="2644"/>
      <c r="L189" s="2644"/>
      <c r="M189" s="2644"/>
      <c r="N189" s="2644"/>
      <c r="O189" s="2644"/>
      <c r="P189" s="2649"/>
      <c r="Q189" s="2830"/>
      <c r="R189" s="2830"/>
      <c r="S189" s="2783">
        <v>50</v>
      </c>
      <c r="T189" s="2784">
        <v>29</v>
      </c>
      <c r="U189" s="2779"/>
      <c r="V189" s="2780"/>
      <c r="W189" s="1112">
        <f t="shared" si="128"/>
        <v>79</v>
      </c>
      <c r="X189" s="2781">
        <v>0</v>
      </c>
      <c r="Y189" s="2807"/>
      <c r="Z189" s="2782">
        <v>0</v>
      </c>
      <c r="AA189" s="2809"/>
      <c r="AB189" s="1108">
        <f>'General PNGUM'!P186</f>
        <v>1</v>
      </c>
      <c r="AC189" s="1959">
        <f>'General PNGUM'!Q186</f>
        <v>0</v>
      </c>
      <c r="AD189" s="2269" t="str">
        <f>'General PNGUM'!R186</f>
        <v>-</v>
      </c>
      <c r="AE189" s="1959">
        <f t="shared" si="129"/>
        <v>79</v>
      </c>
      <c r="AF189" s="2269">
        <f t="shared" si="130"/>
        <v>0</v>
      </c>
      <c r="AG189" s="2270"/>
      <c r="AH189" s="2314"/>
      <c r="AI189" s="2270">
        <f t="shared" si="131"/>
        <v>0</v>
      </c>
      <c r="AJ189" s="1959">
        <f t="shared" si="132"/>
        <v>0</v>
      </c>
      <c r="AK189" s="2271">
        <f t="shared" si="127"/>
        <v>79</v>
      </c>
    </row>
    <row r="190" spans="1:37" s="410" customFormat="1" ht="11.25">
      <c r="A190" s="2828" t="str">
        <f>'General PNGUM'!A187</f>
        <v xml:space="preserve">Kulika Adventist Primary </v>
      </c>
      <c r="B190" s="2829"/>
      <c r="C190" s="2649"/>
      <c r="D190" s="2649">
        <v>34</v>
      </c>
      <c r="E190" s="2649">
        <v>22</v>
      </c>
      <c r="F190" s="2644">
        <v>16</v>
      </c>
      <c r="G190" s="2644">
        <v>16</v>
      </c>
      <c r="H190" s="2644">
        <v>11</v>
      </c>
      <c r="I190" s="2644">
        <v>23</v>
      </c>
      <c r="J190" s="2644"/>
      <c r="K190" s="2644"/>
      <c r="L190" s="2644"/>
      <c r="M190" s="2644"/>
      <c r="N190" s="2644"/>
      <c r="O190" s="2644"/>
      <c r="P190" s="2649"/>
      <c r="Q190" s="2830"/>
      <c r="R190" s="2830"/>
      <c r="S190" s="2783">
        <v>108</v>
      </c>
      <c r="T190" s="2784">
        <v>14</v>
      </c>
      <c r="U190" s="2779"/>
      <c r="V190" s="2780"/>
      <c r="W190" s="1112">
        <f t="shared" si="128"/>
        <v>122</v>
      </c>
      <c r="X190" s="2781">
        <v>0</v>
      </c>
      <c r="Y190" s="2807"/>
      <c r="Z190" s="2782">
        <v>0</v>
      </c>
      <c r="AA190" s="2809"/>
      <c r="AB190" s="1108">
        <f>'General PNGUM'!P187</f>
        <v>1</v>
      </c>
      <c r="AC190" s="1959">
        <f>'General PNGUM'!Q187</f>
        <v>0</v>
      </c>
      <c r="AD190" s="2269" t="str">
        <f>'General PNGUM'!R187</f>
        <v>-</v>
      </c>
      <c r="AE190" s="1959">
        <f t="shared" si="129"/>
        <v>122</v>
      </c>
      <c r="AF190" s="2269">
        <f t="shared" si="130"/>
        <v>0</v>
      </c>
      <c r="AG190" s="2270"/>
      <c r="AH190" s="2314"/>
      <c r="AI190" s="2270">
        <f t="shared" si="131"/>
        <v>0</v>
      </c>
      <c r="AJ190" s="1959">
        <f t="shared" si="132"/>
        <v>0</v>
      </c>
      <c r="AK190" s="2271">
        <f t="shared" si="127"/>
        <v>122</v>
      </c>
    </row>
    <row r="191" spans="1:37" s="410" customFormat="1" ht="11.25">
      <c r="A191" s="2828" t="str">
        <f>'General PNGUM'!A188</f>
        <v xml:space="preserve">Kunea Adventst Primary </v>
      </c>
      <c r="B191" s="2829"/>
      <c r="C191" s="2649"/>
      <c r="D191" s="2649"/>
      <c r="E191" s="2649"/>
      <c r="F191" s="2644">
        <v>62</v>
      </c>
      <c r="G191" s="2644">
        <v>48</v>
      </c>
      <c r="H191" s="2644">
        <v>39</v>
      </c>
      <c r="I191" s="2644">
        <v>45</v>
      </c>
      <c r="J191" s="2644">
        <v>30</v>
      </c>
      <c r="K191" s="2644"/>
      <c r="L191" s="2644"/>
      <c r="M191" s="2644"/>
      <c r="N191" s="2644"/>
      <c r="O191" s="2644"/>
      <c r="P191" s="2649"/>
      <c r="Q191" s="2830"/>
      <c r="R191" s="2830"/>
      <c r="S191" s="2783">
        <v>100</v>
      </c>
      <c r="T191" s="2784">
        <v>124</v>
      </c>
      <c r="U191" s="2779"/>
      <c r="V191" s="2780"/>
      <c r="W191" s="1112">
        <f t="shared" si="128"/>
        <v>224</v>
      </c>
      <c r="X191" s="2781">
        <v>3</v>
      </c>
      <c r="Y191" s="2807"/>
      <c r="Z191" s="2782">
        <v>0</v>
      </c>
      <c r="AA191" s="2809"/>
      <c r="AB191" s="1108">
        <f>'General PNGUM'!P188</f>
        <v>1</v>
      </c>
      <c r="AC191" s="1959">
        <f>'General PNGUM'!Q188</f>
        <v>0</v>
      </c>
      <c r="AD191" s="2269" t="str">
        <f>'General PNGUM'!R188</f>
        <v>-</v>
      </c>
      <c r="AE191" s="1959">
        <f t="shared" si="129"/>
        <v>224</v>
      </c>
      <c r="AF191" s="2269">
        <f t="shared" si="130"/>
        <v>0</v>
      </c>
      <c r="AG191" s="2270"/>
      <c r="AH191" s="2314"/>
      <c r="AI191" s="2270">
        <f t="shared" si="131"/>
        <v>0</v>
      </c>
      <c r="AJ191" s="1959">
        <f t="shared" si="132"/>
        <v>0</v>
      </c>
      <c r="AK191" s="2271">
        <f t="shared" si="127"/>
        <v>224</v>
      </c>
    </row>
    <row r="192" spans="1:37" s="410" customFormat="1" ht="11.25">
      <c r="A192" s="2828" t="str">
        <f>'General PNGUM'!A189</f>
        <v>Maip Adventist Primary</v>
      </c>
      <c r="B192" s="2829"/>
      <c r="C192" s="2644"/>
      <c r="D192" s="2644">
        <v>20</v>
      </c>
      <c r="E192" s="2644">
        <v>25</v>
      </c>
      <c r="F192" s="2644">
        <v>30</v>
      </c>
      <c r="G192" s="2644">
        <v>32</v>
      </c>
      <c r="H192" s="2644">
        <v>37</v>
      </c>
      <c r="I192" s="2644">
        <v>32</v>
      </c>
      <c r="J192" s="2644">
        <v>30</v>
      </c>
      <c r="K192" s="2644">
        <v>0</v>
      </c>
      <c r="L192" s="2644"/>
      <c r="M192" s="2644"/>
      <c r="N192" s="2644"/>
      <c r="O192" s="2644"/>
      <c r="P192" s="2644"/>
      <c r="Q192" s="2645"/>
      <c r="R192" s="2645"/>
      <c r="S192" s="2641">
        <v>112</v>
      </c>
      <c r="T192" s="2650">
        <v>94</v>
      </c>
      <c r="U192" s="2651"/>
      <c r="V192" s="2652"/>
      <c r="W192" s="1112">
        <f t="shared" si="128"/>
        <v>206</v>
      </c>
      <c r="X192" s="2654">
        <v>15</v>
      </c>
      <c r="Y192" s="2655"/>
      <c r="Z192" s="2662">
        <v>0</v>
      </c>
      <c r="AA192" s="2663"/>
      <c r="AB192" s="1108">
        <f>'General PNGUM'!P189</f>
        <v>1</v>
      </c>
      <c r="AC192" s="1959">
        <f>'General PNGUM'!Q189</f>
        <v>0</v>
      </c>
      <c r="AD192" s="2269" t="str">
        <f>'General PNGUM'!R189</f>
        <v>-</v>
      </c>
      <c r="AE192" s="1959">
        <f t="shared" si="129"/>
        <v>206</v>
      </c>
      <c r="AF192" s="2269">
        <f t="shared" si="130"/>
        <v>0</v>
      </c>
      <c r="AG192" s="2270"/>
      <c r="AH192" s="2314"/>
      <c r="AI192" s="2270">
        <f t="shared" si="131"/>
        <v>0</v>
      </c>
      <c r="AJ192" s="1959">
        <f t="shared" si="132"/>
        <v>0</v>
      </c>
      <c r="AK192" s="2271">
        <f t="shared" si="127"/>
        <v>206</v>
      </c>
    </row>
    <row r="193" spans="1:37" s="410" customFormat="1" ht="11.25">
      <c r="A193" s="2828" t="str">
        <f>'General PNGUM'!A190</f>
        <v>Maka Adventist Primary</v>
      </c>
      <c r="B193" s="2829"/>
      <c r="C193" s="2649"/>
      <c r="D193" s="2649"/>
      <c r="E193" s="2649"/>
      <c r="F193" s="2644">
        <v>0</v>
      </c>
      <c r="G193" s="2644">
        <v>0</v>
      </c>
      <c r="H193" s="2644">
        <v>0</v>
      </c>
      <c r="I193" s="2644">
        <v>0</v>
      </c>
      <c r="J193" s="2644">
        <v>0</v>
      </c>
      <c r="K193" s="2644">
        <v>0</v>
      </c>
      <c r="L193" s="2644"/>
      <c r="M193" s="2644"/>
      <c r="N193" s="2644"/>
      <c r="O193" s="2644"/>
      <c r="P193" s="2649"/>
      <c r="Q193" s="2830"/>
      <c r="R193" s="2830"/>
      <c r="S193" s="2783"/>
      <c r="T193" s="2784"/>
      <c r="U193" s="2779"/>
      <c r="V193" s="2780"/>
      <c r="W193" s="1112">
        <f t="shared" si="128"/>
        <v>0</v>
      </c>
      <c r="X193" s="2781"/>
      <c r="Y193" s="2807"/>
      <c r="Z193" s="2782"/>
      <c r="AA193" s="2809"/>
      <c r="AB193" s="1108">
        <f>'General PNGUM'!P190</f>
        <v>1</v>
      </c>
      <c r="AC193" s="1959">
        <f>'General PNGUM'!Q190</f>
        <v>0</v>
      </c>
      <c r="AD193" s="2269" t="str">
        <f>'General PNGUM'!R190</f>
        <v>-</v>
      </c>
      <c r="AE193" s="1959">
        <f t="shared" si="129"/>
        <v>0</v>
      </c>
      <c r="AF193" s="2269">
        <f t="shared" si="130"/>
        <v>0</v>
      </c>
      <c r="AG193" s="2270"/>
      <c r="AH193" s="2314"/>
      <c r="AI193" s="2270">
        <f t="shared" si="131"/>
        <v>0</v>
      </c>
      <c r="AJ193" s="1959">
        <f t="shared" si="132"/>
        <v>0</v>
      </c>
      <c r="AK193" s="2271">
        <f t="shared" si="127"/>
        <v>0</v>
      </c>
    </row>
    <row r="194" spans="1:37" s="410" customFormat="1" ht="11.25">
      <c r="A194" s="2828" t="str">
        <f>'General PNGUM'!A191</f>
        <v xml:space="preserve">Mandan Advenist Primary </v>
      </c>
      <c r="B194" s="2829"/>
      <c r="C194" s="2649"/>
      <c r="D194" s="2649">
        <v>20</v>
      </c>
      <c r="E194" s="2649">
        <v>22</v>
      </c>
      <c r="F194" s="2644">
        <v>30</v>
      </c>
      <c r="G194" s="2644">
        <v>33</v>
      </c>
      <c r="H194" s="2644">
        <v>27</v>
      </c>
      <c r="I194" s="2644">
        <v>32</v>
      </c>
      <c r="J194" s="2644">
        <v>30</v>
      </c>
      <c r="K194" s="2644">
        <v>0</v>
      </c>
      <c r="L194" s="2644"/>
      <c r="M194" s="2644"/>
      <c r="N194" s="2644"/>
      <c r="O194" s="2644"/>
      <c r="P194" s="2649"/>
      <c r="Q194" s="2830"/>
      <c r="R194" s="2830"/>
      <c r="S194" s="2783">
        <v>120</v>
      </c>
      <c r="T194" s="2784">
        <v>74</v>
      </c>
      <c r="U194" s="2779"/>
      <c r="V194" s="2780"/>
      <c r="W194" s="1112">
        <f t="shared" si="128"/>
        <v>194</v>
      </c>
      <c r="X194" s="2781">
        <v>0</v>
      </c>
      <c r="Y194" s="2807"/>
      <c r="Z194" s="2782">
        <v>0</v>
      </c>
      <c r="AA194" s="2809"/>
      <c r="AB194" s="1108">
        <f>'General PNGUM'!P191</f>
        <v>1</v>
      </c>
      <c r="AC194" s="1959">
        <f>'General PNGUM'!Q191</f>
        <v>0</v>
      </c>
      <c r="AD194" s="2269" t="str">
        <f>'General PNGUM'!R191</f>
        <v>-</v>
      </c>
      <c r="AE194" s="1959">
        <f t="shared" si="129"/>
        <v>194</v>
      </c>
      <c r="AF194" s="2269">
        <f t="shared" si="130"/>
        <v>0</v>
      </c>
      <c r="AG194" s="991"/>
      <c r="AH194" s="2315"/>
      <c r="AI194" s="2270">
        <f t="shared" si="131"/>
        <v>0</v>
      </c>
      <c r="AJ194" s="1959">
        <f t="shared" si="132"/>
        <v>0</v>
      </c>
      <c r="AK194" s="2271">
        <f t="shared" si="127"/>
        <v>194</v>
      </c>
    </row>
    <row r="195" spans="1:37" s="410" customFormat="1" ht="11.25">
      <c r="A195" s="2828" t="str">
        <f>'General PNGUM'!A192</f>
        <v>Minamb Adventist Primary</v>
      </c>
      <c r="B195" s="2829"/>
      <c r="C195" s="2649"/>
      <c r="D195" s="2649"/>
      <c r="E195" s="2649"/>
      <c r="F195" s="2644">
        <v>42</v>
      </c>
      <c r="G195" s="2644">
        <v>28</v>
      </c>
      <c r="H195" s="2644">
        <v>22</v>
      </c>
      <c r="I195" s="2644">
        <v>19</v>
      </c>
      <c r="J195" s="2644">
        <v>35</v>
      </c>
      <c r="K195" s="2644">
        <v>23</v>
      </c>
      <c r="L195" s="2644"/>
      <c r="M195" s="2644"/>
      <c r="N195" s="2644"/>
      <c r="O195" s="2644"/>
      <c r="P195" s="2649"/>
      <c r="Q195" s="2830"/>
      <c r="R195" s="2830"/>
      <c r="S195" s="2783">
        <v>102</v>
      </c>
      <c r="T195" s="2784">
        <v>67</v>
      </c>
      <c r="U195" s="2779"/>
      <c r="V195" s="2780"/>
      <c r="W195" s="1112">
        <f t="shared" si="128"/>
        <v>169</v>
      </c>
      <c r="X195" s="2781">
        <v>21</v>
      </c>
      <c r="Y195" s="2807"/>
      <c r="Z195" s="2782">
        <v>23</v>
      </c>
      <c r="AA195" s="2809"/>
      <c r="AB195" s="1108">
        <f>'General PNGUM'!P192</f>
        <v>1</v>
      </c>
      <c r="AC195" s="1959">
        <f>'General PNGUM'!Q192</f>
        <v>0</v>
      </c>
      <c r="AD195" s="2269" t="str">
        <f>'General PNGUM'!R192</f>
        <v>-</v>
      </c>
      <c r="AE195" s="1959">
        <f t="shared" si="129"/>
        <v>169</v>
      </c>
      <c r="AF195" s="2269">
        <f t="shared" si="130"/>
        <v>0</v>
      </c>
      <c r="AG195" s="991"/>
      <c r="AH195" s="2315"/>
      <c r="AI195" s="2270">
        <f t="shared" si="131"/>
        <v>23</v>
      </c>
      <c r="AJ195" s="1959">
        <f t="shared" si="132"/>
        <v>0</v>
      </c>
      <c r="AK195" s="2271">
        <f t="shared" si="127"/>
        <v>169</v>
      </c>
    </row>
    <row r="196" spans="1:37" s="410" customFormat="1" ht="22.5">
      <c r="A196" s="2828" t="str">
        <f>'General PNGUM'!A193</f>
        <v xml:space="preserve">Moitemp Adventist Primary </v>
      </c>
      <c r="B196" s="2829"/>
      <c r="C196" s="2649"/>
      <c r="D196" s="2649">
        <v>62</v>
      </c>
      <c r="E196" s="2649">
        <v>61</v>
      </c>
      <c r="F196" s="2644">
        <v>68</v>
      </c>
      <c r="G196" s="2644">
        <v>29</v>
      </c>
      <c r="H196" s="2644">
        <v>32</v>
      </c>
      <c r="I196" s="2644">
        <v>46</v>
      </c>
      <c r="J196" s="2644">
        <v>28</v>
      </c>
      <c r="K196" s="2644">
        <v>34</v>
      </c>
      <c r="L196" s="2644"/>
      <c r="M196" s="2644"/>
      <c r="N196" s="2644"/>
      <c r="O196" s="2644"/>
      <c r="P196" s="2649"/>
      <c r="Q196" s="2830"/>
      <c r="R196" s="2830"/>
      <c r="S196" s="2783">
        <v>148</v>
      </c>
      <c r="T196" s="2784">
        <v>212</v>
      </c>
      <c r="U196" s="2779"/>
      <c r="V196" s="2780"/>
      <c r="W196" s="1112">
        <f t="shared" si="128"/>
        <v>360</v>
      </c>
      <c r="X196" s="2781">
        <v>15</v>
      </c>
      <c r="Y196" s="2807"/>
      <c r="Z196" s="2782">
        <v>34</v>
      </c>
      <c r="AA196" s="2809"/>
      <c r="AB196" s="1108">
        <f>'General PNGUM'!P193</f>
        <v>1</v>
      </c>
      <c r="AC196" s="1959">
        <f>'General PNGUM'!Q193</f>
        <v>0</v>
      </c>
      <c r="AD196" s="2269" t="str">
        <f>'General PNGUM'!R193</f>
        <v>-</v>
      </c>
      <c r="AE196" s="1959">
        <f t="shared" si="129"/>
        <v>360</v>
      </c>
      <c r="AF196" s="2269">
        <f t="shared" si="130"/>
        <v>0</v>
      </c>
      <c r="AG196" s="991"/>
      <c r="AH196" s="2315"/>
      <c r="AI196" s="2270">
        <f t="shared" si="131"/>
        <v>34</v>
      </c>
      <c r="AJ196" s="1959">
        <f t="shared" si="132"/>
        <v>0</v>
      </c>
      <c r="AK196" s="2271">
        <f t="shared" si="127"/>
        <v>360</v>
      </c>
    </row>
    <row r="197" spans="1:37" s="410" customFormat="1" ht="11.25">
      <c r="A197" s="2828" t="str">
        <f>'General PNGUM'!A194</f>
        <v>Paglum Adventist Primary</v>
      </c>
      <c r="B197" s="2829"/>
      <c r="C197" s="2649"/>
      <c r="D197" s="2649"/>
      <c r="E197" s="2649"/>
      <c r="F197" s="2644">
        <v>34</v>
      </c>
      <c r="G197" s="2644">
        <v>21</v>
      </c>
      <c r="H197" s="2644">
        <v>23</v>
      </c>
      <c r="I197" s="2644">
        <v>24</v>
      </c>
      <c r="J197" s="2644">
        <v>30</v>
      </c>
      <c r="K197" s="2644">
        <v>27</v>
      </c>
      <c r="L197" s="2644"/>
      <c r="M197" s="2644"/>
      <c r="N197" s="2644"/>
      <c r="O197" s="2644"/>
      <c r="P197" s="2649"/>
      <c r="Q197" s="2830"/>
      <c r="R197" s="2830"/>
      <c r="S197" s="2783">
        <v>159</v>
      </c>
      <c r="T197" s="2784"/>
      <c r="U197" s="2779"/>
      <c r="V197" s="2780"/>
      <c r="W197" s="1112">
        <f t="shared" si="128"/>
        <v>159</v>
      </c>
      <c r="X197" s="2781">
        <v>0</v>
      </c>
      <c r="Y197" s="2807"/>
      <c r="Z197" s="2782">
        <v>27</v>
      </c>
      <c r="AA197" s="2809"/>
      <c r="AB197" s="1108">
        <f>'General PNGUM'!P194</f>
        <v>1</v>
      </c>
      <c r="AC197" s="1959">
        <f>'General PNGUM'!Q194</f>
        <v>0</v>
      </c>
      <c r="AD197" s="2269" t="str">
        <f>'General PNGUM'!R194</f>
        <v>-</v>
      </c>
      <c r="AE197" s="1959">
        <f t="shared" si="129"/>
        <v>159</v>
      </c>
      <c r="AF197" s="2269">
        <f t="shared" si="130"/>
        <v>0</v>
      </c>
      <c r="AG197" s="991"/>
      <c r="AH197" s="2315"/>
      <c r="AI197" s="2270">
        <f t="shared" si="131"/>
        <v>27</v>
      </c>
      <c r="AJ197" s="1959">
        <f t="shared" si="132"/>
        <v>0</v>
      </c>
      <c r="AK197" s="2271">
        <f t="shared" si="127"/>
        <v>159</v>
      </c>
    </row>
    <row r="198" spans="1:37" s="410" customFormat="1" ht="22.5">
      <c r="A198" s="2828" t="str">
        <f>'General PNGUM'!A195</f>
        <v>Paglum Adventist Secondary</v>
      </c>
      <c r="B198" s="2829"/>
      <c r="C198" s="2649"/>
      <c r="D198" s="2649"/>
      <c r="E198" s="2649"/>
      <c r="F198" s="2644"/>
      <c r="G198" s="2644"/>
      <c r="H198" s="2644"/>
      <c r="I198" s="2644"/>
      <c r="J198" s="2644"/>
      <c r="K198" s="2644"/>
      <c r="L198" s="2644">
        <v>248</v>
      </c>
      <c r="M198" s="2644">
        <v>235</v>
      </c>
      <c r="N198" s="2644">
        <v>120</v>
      </c>
      <c r="O198" s="2644">
        <v>110</v>
      </c>
      <c r="P198" s="2649"/>
      <c r="Q198" s="2830"/>
      <c r="R198" s="2830"/>
      <c r="S198" s="2783"/>
      <c r="T198" s="2784"/>
      <c r="U198" s="2779">
        <v>400</v>
      </c>
      <c r="V198" s="2780">
        <v>313</v>
      </c>
      <c r="W198" s="1112">
        <f t="shared" si="128"/>
        <v>713</v>
      </c>
      <c r="X198" s="2781"/>
      <c r="Y198" s="2807">
        <v>50</v>
      </c>
      <c r="Z198" s="2782"/>
      <c r="AA198" s="2809">
        <v>335</v>
      </c>
      <c r="AB198" s="1108">
        <f>'General PNGUM'!P195</f>
        <v>0</v>
      </c>
      <c r="AC198" s="1959">
        <f>'General PNGUM'!Q195</f>
        <v>1</v>
      </c>
      <c r="AD198" s="2269" t="str">
        <f>'General PNGUM'!R195</f>
        <v>-</v>
      </c>
      <c r="AE198" s="1959">
        <f t="shared" si="129"/>
        <v>0</v>
      </c>
      <c r="AF198" s="2269">
        <f t="shared" si="130"/>
        <v>713</v>
      </c>
      <c r="AG198" s="991"/>
      <c r="AH198" s="2315"/>
      <c r="AI198" s="2270">
        <f t="shared" si="131"/>
        <v>0</v>
      </c>
      <c r="AJ198" s="1959">
        <f t="shared" si="132"/>
        <v>335</v>
      </c>
      <c r="AK198" s="2271">
        <f t="shared" si="127"/>
        <v>713</v>
      </c>
    </row>
    <row r="199" spans="1:37" s="410" customFormat="1" ht="11.25">
      <c r="A199" s="2828" t="str">
        <f>'General PNGUM'!A196</f>
        <v xml:space="preserve">Piapin Adventist Primary </v>
      </c>
      <c r="B199" s="2829"/>
      <c r="C199" s="2649"/>
      <c r="D199" s="2649">
        <v>30</v>
      </c>
      <c r="E199" s="2649">
        <v>33</v>
      </c>
      <c r="F199" s="2644">
        <v>38</v>
      </c>
      <c r="G199" s="2644">
        <v>41</v>
      </c>
      <c r="H199" s="2644">
        <v>41</v>
      </c>
      <c r="I199" s="2644">
        <v>27</v>
      </c>
      <c r="J199" s="2644">
        <v>28</v>
      </c>
      <c r="K199" s="2644"/>
      <c r="L199" s="2644"/>
      <c r="M199" s="2644"/>
      <c r="N199" s="2644"/>
      <c r="O199" s="2644"/>
      <c r="P199" s="2649"/>
      <c r="Q199" s="2830"/>
      <c r="R199" s="2830"/>
      <c r="S199" s="2783">
        <v>180</v>
      </c>
      <c r="T199" s="2784">
        <v>58</v>
      </c>
      <c r="U199" s="2779"/>
      <c r="V199" s="2780"/>
      <c r="W199" s="1112">
        <f t="shared" si="128"/>
        <v>238</v>
      </c>
      <c r="X199" s="2781">
        <v>10</v>
      </c>
      <c r="Y199" s="2807"/>
      <c r="Z199" s="2782">
        <v>0</v>
      </c>
      <c r="AA199" s="2809"/>
      <c r="AB199" s="1108">
        <f>'General PNGUM'!P196</f>
        <v>1</v>
      </c>
      <c r="AC199" s="1959">
        <f>'General PNGUM'!Q196</f>
        <v>0</v>
      </c>
      <c r="AD199" s="2269" t="str">
        <f>'General PNGUM'!R196</f>
        <v>-</v>
      </c>
      <c r="AE199" s="1959">
        <f t="shared" si="129"/>
        <v>238</v>
      </c>
      <c r="AF199" s="2269">
        <f t="shared" si="130"/>
        <v>0</v>
      </c>
      <c r="AG199" s="991"/>
      <c r="AH199" s="2315"/>
      <c r="AI199" s="2270">
        <f t="shared" si="131"/>
        <v>0</v>
      </c>
      <c r="AJ199" s="1959">
        <f t="shared" si="132"/>
        <v>0</v>
      </c>
      <c r="AK199" s="2271">
        <f t="shared" si="127"/>
        <v>238</v>
      </c>
    </row>
    <row r="200" spans="1:37" s="410" customFormat="1" ht="11.25">
      <c r="A200" s="2828" t="str">
        <f>'General PNGUM'!A197</f>
        <v>Pindak Adventist Primary</v>
      </c>
      <c r="B200" s="2829"/>
      <c r="C200" s="2649"/>
      <c r="D200" s="2649">
        <v>50</v>
      </c>
      <c r="E200" s="2649">
        <v>40</v>
      </c>
      <c r="F200" s="2644">
        <v>45</v>
      </c>
      <c r="G200" s="2644">
        <v>50</v>
      </c>
      <c r="H200" s="2644">
        <v>55</v>
      </c>
      <c r="I200" s="2644">
        <v>40</v>
      </c>
      <c r="J200" s="2644"/>
      <c r="K200" s="2644"/>
      <c r="L200" s="2644"/>
      <c r="M200" s="2644"/>
      <c r="N200" s="2644"/>
      <c r="O200" s="2644"/>
      <c r="P200" s="2649"/>
      <c r="Q200" s="2830"/>
      <c r="R200" s="2830"/>
      <c r="S200" s="2783">
        <v>120</v>
      </c>
      <c r="T200" s="2784">
        <v>160</v>
      </c>
      <c r="U200" s="2779"/>
      <c r="V200" s="2780"/>
      <c r="W200" s="1112">
        <f t="shared" si="128"/>
        <v>280</v>
      </c>
      <c r="X200" s="2781">
        <v>15</v>
      </c>
      <c r="Y200" s="2807"/>
      <c r="Z200" s="2782">
        <v>0</v>
      </c>
      <c r="AA200" s="2809"/>
      <c r="AB200" s="1108">
        <f>'General PNGUM'!P197</f>
        <v>1</v>
      </c>
      <c r="AC200" s="1959">
        <f>'General PNGUM'!Q197</f>
        <v>0</v>
      </c>
      <c r="AD200" s="2269" t="str">
        <f>'General PNGUM'!R197</f>
        <v>-</v>
      </c>
      <c r="AE200" s="1959">
        <f t="shared" ref="AE200:AE210" si="133">S200+T200</f>
        <v>280</v>
      </c>
      <c r="AF200" s="2269">
        <f t="shared" ref="AF200:AF210" si="134">U200+V200</f>
        <v>0</v>
      </c>
      <c r="AG200" s="991"/>
      <c r="AH200" s="2315"/>
      <c r="AI200" s="2270">
        <f t="shared" ref="AI200:AI210" si="135">Z200</f>
        <v>0</v>
      </c>
      <c r="AJ200" s="1959">
        <f t="shared" ref="AJ200:AJ210" si="136">AA200</f>
        <v>0</v>
      </c>
      <c r="AK200" s="2271">
        <f t="shared" ref="AK200:AK210" si="137">SUM(B200:R200)</f>
        <v>280</v>
      </c>
    </row>
    <row r="201" spans="1:37" s="410" customFormat="1" ht="11.25">
      <c r="A201" s="2828" t="str">
        <f>'General PNGUM'!A198</f>
        <v xml:space="preserve">Pipila Adventist Primary </v>
      </c>
      <c r="B201" s="2829"/>
      <c r="C201" s="2649"/>
      <c r="D201" s="2649"/>
      <c r="E201" s="2649"/>
      <c r="F201" s="2644">
        <v>0</v>
      </c>
      <c r="G201" s="2644">
        <v>0</v>
      </c>
      <c r="H201" s="2644">
        <v>0</v>
      </c>
      <c r="I201" s="2644">
        <v>0</v>
      </c>
      <c r="J201" s="2644">
        <v>0</v>
      </c>
      <c r="K201" s="2644">
        <v>0</v>
      </c>
      <c r="L201" s="2644"/>
      <c r="M201" s="2644"/>
      <c r="N201" s="2644"/>
      <c r="O201" s="2644"/>
      <c r="P201" s="2649"/>
      <c r="Q201" s="2830"/>
      <c r="R201" s="2830"/>
      <c r="S201" s="2783">
        <v>0</v>
      </c>
      <c r="T201" s="2784"/>
      <c r="U201" s="2779"/>
      <c r="V201" s="2780"/>
      <c r="W201" s="1112">
        <f t="shared" si="128"/>
        <v>0</v>
      </c>
      <c r="X201" s="2781">
        <v>0</v>
      </c>
      <c r="Y201" s="2807"/>
      <c r="Z201" s="2782">
        <v>0</v>
      </c>
      <c r="AA201" s="2809"/>
      <c r="AB201" s="1108">
        <f>'General PNGUM'!P198</f>
        <v>1</v>
      </c>
      <c r="AC201" s="1959">
        <f>'General PNGUM'!Q198</f>
        <v>0</v>
      </c>
      <c r="AD201" s="2269" t="str">
        <f>'General PNGUM'!R198</f>
        <v>-</v>
      </c>
      <c r="AE201" s="1959">
        <f t="shared" si="133"/>
        <v>0</v>
      </c>
      <c r="AF201" s="2269">
        <f t="shared" si="134"/>
        <v>0</v>
      </c>
      <c r="AG201" s="991"/>
      <c r="AH201" s="2315"/>
      <c r="AI201" s="2270">
        <f t="shared" si="135"/>
        <v>0</v>
      </c>
      <c r="AJ201" s="1959">
        <f t="shared" si="136"/>
        <v>0</v>
      </c>
      <c r="AK201" s="2271">
        <f t="shared" si="137"/>
        <v>0</v>
      </c>
    </row>
    <row r="202" spans="1:37" s="410" customFormat="1" ht="22.5">
      <c r="A202" s="2828" t="str">
        <f>'General PNGUM'!A199</f>
        <v>Pokamil Adventist High School</v>
      </c>
      <c r="B202" s="2829"/>
      <c r="C202" s="2649"/>
      <c r="D202" s="2649"/>
      <c r="E202" s="2649"/>
      <c r="F202" s="2644"/>
      <c r="G202" s="2644"/>
      <c r="H202" s="2644"/>
      <c r="I202" s="2644"/>
      <c r="J202" s="2644"/>
      <c r="K202" s="2644"/>
      <c r="L202" s="2644">
        <v>217</v>
      </c>
      <c r="M202" s="2644">
        <v>203</v>
      </c>
      <c r="N202" s="2644"/>
      <c r="O202" s="2644"/>
      <c r="P202" s="2649"/>
      <c r="Q202" s="2830"/>
      <c r="R202" s="2830"/>
      <c r="S202" s="2783"/>
      <c r="T202" s="2784"/>
      <c r="U202" s="2779">
        <v>100</v>
      </c>
      <c r="V202" s="2780">
        <v>320</v>
      </c>
      <c r="W202" s="1112">
        <f t="shared" si="128"/>
        <v>420</v>
      </c>
      <c r="X202" s="2781"/>
      <c r="Y202" s="2807">
        <v>29</v>
      </c>
      <c r="Z202" s="2782"/>
      <c r="AA202" s="2809">
        <v>203</v>
      </c>
      <c r="AB202" s="1108">
        <f>'General PNGUM'!P199</f>
        <v>0</v>
      </c>
      <c r="AC202" s="1959">
        <f>'General PNGUM'!Q199</f>
        <v>1</v>
      </c>
      <c r="AD202" s="2269" t="str">
        <f>'General PNGUM'!R199</f>
        <v>-</v>
      </c>
      <c r="AE202" s="1959">
        <f t="shared" si="133"/>
        <v>0</v>
      </c>
      <c r="AF202" s="2269">
        <f t="shared" si="134"/>
        <v>420</v>
      </c>
      <c r="AG202" s="991"/>
      <c r="AH202" s="2315"/>
      <c r="AI202" s="2270">
        <f t="shared" si="135"/>
        <v>0</v>
      </c>
      <c r="AJ202" s="1959">
        <f t="shared" si="136"/>
        <v>203</v>
      </c>
      <c r="AK202" s="2271">
        <f t="shared" si="137"/>
        <v>420</v>
      </c>
    </row>
    <row r="203" spans="1:37" s="410" customFormat="1" ht="22.5">
      <c r="A203" s="2828" t="str">
        <f>'General PNGUM'!A200</f>
        <v>Rakamanda Adventist High school</v>
      </c>
      <c r="B203" s="2829"/>
      <c r="C203" s="2649"/>
      <c r="D203" s="2649"/>
      <c r="E203" s="2649"/>
      <c r="F203" s="2644"/>
      <c r="G203" s="2644"/>
      <c r="H203" s="2644"/>
      <c r="I203" s="2644"/>
      <c r="J203" s="2644"/>
      <c r="K203" s="2644"/>
      <c r="L203" s="2644">
        <v>200</v>
      </c>
      <c r="M203" s="2644"/>
      <c r="N203" s="2644"/>
      <c r="O203" s="2644"/>
      <c r="P203" s="2649"/>
      <c r="Q203" s="2830"/>
      <c r="R203" s="2830"/>
      <c r="S203" s="2783"/>
      <c r="T203" s="2784"/>
      <c r="U203" s="2779">
        <v>120</v>
      </c>
      <c r="V203" s="2780">
        <v>80</v>
      </c>
      <c r="W203" s="1112">
        <f t="shared" si="128"/>
        <v>200</v>
      </c>
      <c r="X203" s="2781"/>
      <c r="Y203" s="2807">
        <v>10</v>
      </c>
      <c r="Z203" s="2782"/>
      <c r="AA203" s="2809">
        <v>0</v>
      </c>
      <c r="AB203" s="1108">
        <f>'General PNGUM'!P200</f>
        <v>0</v>
      </c>
      <c r="AC203" s="1959">
        <f>'General PNGUM'!Q200</f>
        <v>1</v>
      </c>
      <c r="AD203" s="2269" t="str">
        <f>'General PNGUM'!R200</f>
        <v>-</v>
      </c>
      <c r="AE203" s="1959">
        <f t="shared" si="133"/>
        <v>0</v>
      </c>
      <c r="AF203" s="2269">
        <f t="shared" si="134"/>
        <v>200</v>
      </c>
      <c r="AG203" s="991"/>
      <c r="AH203" s="2315"/>
      <c r="AI203" s="2270">
        <f t="shared" si="135"/>
        <v>0</v>
      </c>
      <c r="AJ203" s="1959">
        <f t="shared" si="136"/>
        <v>0</v>
      </c>
      <c r="AK203" s="2271">
        <f t="shared" si="137"/>
        <v>200</v>
      </c>
    </row>
    <row r="204" spans="1:37" s="410" customFormat="1" ht="22.5">
      <c r="A204" s="2828" t="str">
        <f>'General PNGUM'!A201</f>
        <v>Rakamanda Adventist Primary</v>
      </c>
      <c r="B204" s="2829"/>
      <c r="C204" s="2649"/>
      <c r="D204" s="2649"/>
      <c r="E204" s="2649"/>
      <c r="F204" s="2644">
        <v>63</v>
      </c>
      <c r="G204" s="2644">
        <v>55</v>
      </c>
      <c r="H204" s="2644">
        <v>48</v>
      </c>
      <c r="I204" s="2644">
        <v>48</v>
      </c>
      <c r="J204" s="2644">
        <v>45</v>
      </c>
      <c r="K204" s="2644">
        <v>50</v>
      </c>
      <c r="L204" s="2644"/>
      <c r="M204" s="2644"/>
      <c r="N204" s="2644"/>
      <c r="O204" s="2644"/>
      <c r="P204" s="2649"/>
      <c r="Q204" s="2830"/>
      <c r="R204" s="2830"/>
      <c r="S204" s="2783">
        <v>259</v>
      </c>
      <c r="T204" s="2784">
        <v>50</v>
      </c>
      <c r="U204" s="2779"/>
      <c r="V204" s="2780"/>
      <c r="W204" s="1112">
        <f t="shared" si="128"/>
        <v>309</v>
      </c>
      <c r="X204" s="2781">
        <v>21</v>
      </c>
      <c r="Y204" s="2807"/>
      <c r="Z204" s="2782">
        <v>50</v>
      </c>
      <c r="AA204" s="2809"/>
      <c r="AB204" s="1108">
        <f>'General PNGUM'!P201</f>
        <v>1</v>
      </c>
      <c r="AC204" s="1959">
        <f>'General PNGUM'!Q201</f>
        <v>0</v>
      </c>
      <c r="AD204" s="2269" t="str">
        <f>'General PNGUM'!R201</f>
        <v>-</v>
      </c>
      <c r="AE204" s="1959">
        <f t="shared" si="133"/>
        <v>309</v>
      </c>
      <c r="AF204" s="2269">
        <f t="shared" si="134"/>
        <v>0</v>
      </c>
      <c r="AG204" s="991"/>
      <c r="AH204" s="2315"/>
      <c r="AI204" s="2270">
        <f t="shared" si="135"/>
        <v>50</v>
      </c>
      <c r="AJ204" s="1959">
        <f t="shared" si="136"/>
        <v>0</v>
      </c>
      <c r="AK204" s="2271">
        <f t="shared" si="137"/>
        <v>309</v>
      </c>
    </row>
    <row r="205" spans="1:37" s="410" customFormat="1" ht="11.25">
      <c r="A205" s="2828" t="str">
        <f>'General PNGUM'!A202</f>
        <v xml:space="preserve">Silim Adventist Primary </v>
      </c>
      <c r="B205" s="2829"/>
      <c r="C205" s="2649"/>
      <c r="D205" s="2649"/>
      <c r="E205" s="2649"/>
      <c r="F205" s="2644">
        <v>29</v>
      </c>
      <c r="G205" s="2644">
        <v>31</v>
      </c>
      <c r="H205" s="2644">
        <v>45</v>
      </c>
      <c r="I205" s="2644">
        <v>43</v>
      </c>
      <c r="J205" s="2644">
        <v>44</v>
      </c>
      <c r="K205" s="2644">
        <v>28</v>
      </c>
      <c r="L205" s="2644"/>
      <c r="M205" s="2644"/>
      <c r="N205" s="2644"/>
      <c r="O205" s="2644"/>
      <c r="P205" s="2649"/>
      <c r="Q205" s="2830"/>
      <c r="R205" s="2830"/>
      <c r="S205" s="2783">
        <v>94</v>
      </c>
      <c r="T205" s="2784">
        <v>126</v>
      </c>
      <c r="U205" s="2779"/>
      <c r="V205" s="2780"/>
      <c r="W205" s="1112">
        <f t="shared" si="128"/>
        <v>220</v>
      </c>
      <c r="X205" s="2781">
        <v>0</v>
      </c>
      <c r="Y205" s="2807"/>
      <c r="Z205" s="2782">
        <v>28</v>
      </c>
      <c r="AA205" s="2809"/>
      <c r="AB205" s="1108">
        <f>'General PNGUM'!P202</f>
        <v>1</v>
      </c>
      <c r="AC205" s="1959">
        <f>'General PNGUM'!Q202</f>
        <v>0</v>
      </c>
      <c r="AD205" s="2269" t="str">
        <f>'General PNGUM'!R202</f>
        <v>-</v>
      </c>
      <c r="AE205" s="1959">
        <f t="shared" si="133"/>
        <v>220</v>
      </c>
      <c r="AF205" s="2269">
        <f t="shared" si="134"/>
        <v>0</v>
      </c>
      <c r="AG205" s="991"/>
      <c r="AH205" s="2315"/>
      <c r="AI205" s="2270">
        <f t="shared" si="135"/>
        <v>28</v>
      </c>
      <c r="AJ205" s="1959">
        <f t="shared" si="136"/>
        <v>0</v>
      </c>
      <c r="AK205" s="2271">
        <f t="shared" si="137"/>
        <v>220</v>
      </c>
    </row>
    <row r="206" spans="1:37" s="410" customFormat="1" ht="11.25">
      <c r="A206" s="2828" t="str">
        <f>'General PNGUM'!A203</f>
        <v>Sopas Adventist Primary</v>
      </c>
      <c r="B206" s="2829"/>
      <c r="C206" s="2649"/>
      <c r="D206" s="2649"/>
      <c r="E206" s="2649"/>
      <c r="F206" s="2644">
        <v>25</v>
      </c>
      <c r="G206" s="2644">
        <v>27</v>
      </c>
      <c r="H206" s="2644">
        <v>23</v>
      </c>
      <c r="I206" s="2644">
        <v>28</v>
      </c>
      <c r="J206" s="2644">
        <v>0</v>
      </c>
      <c r="K206" s="2644">
        <v>0</v>
      </c>
      <c r="L206" s="2644"/>
      <c r="M206" s="2644"/>
      <c r="N206" s="2644"/>
      <c r="O206" s="2644"/>
      <c r="P206" s="2649"/>
      <c r="Q206" s="2830"/>
      <c r="R206" s="2830"/>
      <c r="S206" s="2783">
        <v>103</v>
      </c>
      <c r="T206" s="2784">
        <v>0</v>
      </c>
      <c r="U206" s="2779"/>
      <c r="V206" s="2780"/>
      <c r="W206" s="1112">
        <f t="shared" si="128"/>
        <v>103</v>
      </c>
      <c r="X206" s="2781">
        <v>25</v>
      </c>
      <c r="Y206" s="2807"/>
      <c r="Z206" s="2782">
        <v>0</v>
      </c>
      <c r="AA206" s="2809"/>
      <c r="AB206" s="1108">
        <f>'General PNGUM'!P203</f>
        <v>1</v>
      </c>
      <c r="AC206" s="1959">
        <f>'General PNGUM'!Q203</f>
        <v>0</v>
      </c>
      <c r="AD206" s="2269" t="str">
        <f>'General PNGUM'!R203</f>
        <v>-</v>
      </c>
      <c r="AE206" s="1959">
        <f t="shared" si="133"/>
        <v>103</v>
      </c>
      <c r="AF206" s="2269">
        <f t="shared" si="134"/>
        <v>0</v>
      </c>
      <c r="AG206" s="991"/>
      <c r="AH206" s="2315"/>
      <c r="AI206" s="2270">
        <f t="shared" si="135"/>
        <v>0</v>
      </c>
      <c r="AJ206" s="1959">
        <f t="shared" si="136"/>
        <v>0</v>
      </c>
      <c r="AK206" s="2271">
        <f t="shared" si="137"/>
        <v>103</v>
      </c>
    </row>
    <row r="207" spans="1:37" s="410" customFormat="1" ht="11.25">
      <c r="A207" s="2828" t="str">
        <f>'General PNGUM'!A204</f>
        <v xml:space="preserve">Suwaka Adventist Primary </v>
      </c>
      <c r="B207" s="2829"/>
      <c r="C207" s="2649"/>
      <c r="D207" s="2649">
        <v>44</v>
      </c>
      <c r="E207" s="2649">
        <v>36</v>
      </c>
      <c r="F207" s="2644">
        <v>22</v>
      </c>
      <c r="G207" s="2644">
        <v>19</v>
      </c>
      <c r="H207" s="2644">
        <v>22</v>
      </c>
      <c r="I207" s="2644">
        <v>15</v>
      </c>
      <c r="J207" s="2644">
        <v>24</v>
      </c>
      <c r="K207" s="2644"/>
      <c r="L207" s="2644"/>
      <c r="M207" s="2644"/>
      <c r="N207" s="2644"/>
      <c r="O207" s="2644"/>
      <c r="P207" s="2649"/>
      <c r="Q207" s="2830"/>
      <c r="R207" s="2830"/>
      <c r="S207" s="2783">
        <v>100</v>
      </c>
      <c r="T207" s="2784">
        <v>82</v>
      </c>
      <c r="U207" s="2779"/>
      <c r="V207" s="2780"/>
      <c r="W207" s="1112">
        <f t="shared" si="128"/>
        <v>182</v>
      </c>
      <c r="X207" s="2781">
        <v>10</v>
      </c>
      <c r="Y207" s="2807"/>
      <c r="Z207" s="2782">
        <v>0</v>
      </c>
      <c r="AA207" s="2809"/>
      <c r="AB207" s="1108">
        <f>'General PNGUM'!P204</f>
        <v>1</v>
      </c>
      <c r="AC207" s="1959">
        <f>'General PNGUM'!Q204</f>
        <v>0</v>
      </c>
      <c r="AD207" s="2269" t="str">
        <f>'General PNGUM'!R204</f>
        <v>-</v>
      </c>
      <c r="AE207" s="1959">
        <f t="shared" si="133"/>
        <v>182</v>
      </c>
      <c r="AF207" s="2269">
        <f t="shared" si="134"/>
        <v>0</v>
      </c>
      <c r="AG207" s="991"/>
      <c r="AH207" s="2315"/>
      <c r="AI207" s="2270">
        <f t="shared" si="135"/>
        <v>0</v>
      </c>
      <c r="AJ207" s="1959">
        <f t="shared" si="136"/>
        <v>0</v>
      </c>
      <c r="AK207" s="2271">
        <f t="shared" si="137"/>
        <v>182</v>
      </c>
    </row>
    <row r="208" spans="1:37" s="410" customFormat="1" ht="11.25">
      <c r="A208" s="2828" t="str">
        <f>'General PNGUM'!A205</f>
        <v>Togoba Adventist Primary</v>
      </c>
      <c r="B208" s="2829"/>
      <c r="C208" s="2649"/>
      <c r="D208" s="2649"/>
      <c r="E208" s="2649"/>
      <c r="F208" s="2644">
        <v>105</v>
      </c>
      <c r="G208" s="2644">
        <v>76</v>
      </c>
      <c r="H208" s="2644">
        <v>88</v>
      </c>
      <c r="I208" s="2644">
        <v>87</v>
      </c>
      <c r="J208" s="2644">
        <v>111</v>
      </c>
      <c r="K208" s="2644">
        <v>77</v>
      </c>
      <c r="L208" s="2644"/>
      <c r="M208" s="2644"/>
      <c r="N208" s="2644"/>
      <c r="O208" s="2644"/>
      <c r="P208" s="2649"/>
      <c r="Q208" s="2830"/>
      <c r="R208" s="2830"/>
      <c r="S208" s="2783">
        <v>304</v>
      </c>
      <c r="T208" s="2784">
        <v>240</v>
      </c>
      <c r="U208" s="2779"/>
      <c r="V208" s="2780"/>
      <c r="W208" s="1112">
        <f t="shared" si="128"/>
        <v>544</v>
      </c>
      <c r="X208" s="2781">
        <v>0</v>
      </c>
      <c r="Y208" s="2807"/>
      <c r="Z208" s="2782">
        <v>77</v>
      </c>
      <c r="AA208" s="2809"/>
      <c r="AB208" s="1108">
        <f>'General PNGUM'!P205</f>
        <v>1</v>
      </c>
      <c r="AC208" s="1959">
        <v>0</v>
      </c>
      <c r="AD208" s="2269" t="str">
        <f>'General PNGUM'!R205</f>
        <v>-</v>
      </c>
      <c r="AE208" s="1959">
        <f t="shared" si="133"/>
        <v>544</v>
      </c>
      <c r="AF208" s="2269">
        <f t="shared" si="134"/>
        <v>0</v>
      </c>
      <c r="AG208" s="991"/>
      <c r="AH208" s="2315"/>
      <c r="AI208" s="2270">
        <f t="shared" si="135"/>
        <v>77</v>
      </c>
      <c r="AJ208" s="1959">
        <f t="shared" si="136"/>
        <v>0</v>
      </c>
      <c r="AK208" s="2271">
        <f t="shared" si="137"/>
        <v>544</v>
      </c>
    </row>
    <row r="209" spans="1:37" s="410" customFormat="1" ht="22.5">
      <c r="A209" s="2828" t="str">
        <f>'General PNGUM'!A206</f>
        <v xml:space="preserve">Upper Nebilyer Adventist secondary </v>
      </c>
      <c r="B209" s="2829"/>
      <c r="C209" s="2649"/>
      <c r="D209" s="2649"/>
      <c r="E209" s="2649"/>
      <c r="F209" s="2644"/>
      <c r="G209" s="2644"/>
      <c r="H209" s="2644"/>
      <c r="I209" s="2644"/>
      <c r="J209" s="2644"/>
      <c r="K209" s="2644"/>
      <c r="L209" s="2644">
        <v>157</v>
      </c>
      <c r="M209" s="2644">
        <v>177</v>
      </c>
      <c r="N209" s="2644">
        <v>50</v>
      </c>
      <c r="O209" s="2644">
        <v>20</v>
      </c>
      <c r="P209" s="2649"/>
      <c r="Q209" s="2830"/>
      <c r="R209" s="2830"/>
      <c r="S209" s="2783"/>
      <c r="T209" s="2784"/>
      <c r="U209" s="2779">
        <v>220</v>
      </c>
      <c r="V209" s="2780">
        <v>184</v>
      </c>
      <c r="W209" s="1112">
        <f t="shared" si="128"/>
        <v>404</v>
      </c>
      <c r="X209" s="2781"/>
      <c r="Y209" s="2807">
        <v>40</v>
      </c>
      <c r="Z209" s="2782"/>
      <c r="AA209" s="2809">
        <v>195</v>
      </c>
      <c r="AB209" s="1108">
        <f>'General PNGUM'!P206</f>
        <v>0</v>
      </c>
      <c r="AC209" s="1959">
        <f>'General PNGUM'!Q206</f>
        <v>1</v>
      </c>
      <c r="AD209" s="2269" t="str">
        <f>'General PNGUM'!R206</f>
        <v>-</v>
      </c>
      <c r="AE209" s="1959">
        <f t="shared" si="133"/>
        <v>0</v>
      </c>
      <c r="AF209" s="2269">
        <f t="shared" si="134"/>
        <v>404</v>
      </c>
      <c r="AG209" s="991"/>
      <c r="AH209" s="2315"/>
      <c r="AI209" s="2270">
        <f t="shared" si="135"/>
        <v>0</v>
      </c>
      <c r="AJ209" s="1959">
        <f t="shared" si="136"/>
        <v>195</v>
      </c>
      <c r="AK209" s="2271">
        <f t="shared" si="137"/>
        <v>404</v>
      </c>
    </row>
    <row r="210" spans="1:37" s="410" customFormat="1" ht="12" thickBot="1">
      <c r="A210" s="2828" t="str">
        <f>'General PNGUM'!A207</f>
        <v>Wae Adventist Primary</v>
      </c>
      <c r="B210" s="2829"/>
      <c r="C210" s="2649"/>
      <c r="D210" s="2649"/>
      <c r="E210" s="2649"/>
      <c r="F210" s="2644">
        <v>23</v>
      </c>
      <c r="G210" s="2644">
        <v>21</v>
      </c>
      <c r="H210" s="2644">
        <v>22</v>
      </c>
      <c r="I210" s="2644"/>
      <c r="J210" s="2644"/>
      <c r="K210" s="2644"/>
      <c r="L210" s="2644"/>
      <c r="M210" s="2644"/>
      <c r="N210" s="2644"/>
      <c r="O210" s="2644"/>
      <c r="P210" s="2649"/>
      <c r="Q210" s="2830"/>
      <c r="R210" s="2830"/>
      <c r="S210" s="2783">
        <v>66</v>
      </c>
      <c r="T210" s="2784"/>
      <c r="U210" s="2779"/>
      <c r="V210" s="2780"/>
      <c r="W210" s="1112">
        <f t="shared" si="128"/>
        <v>66</v>
      </c>
      <c r="X210" s="2781">
        <v>0</v>
      </c>
      <c r="Y210" s="2807"/>
      <c r="Z210" s="2782">
        <v>0</v>
      </c>
      <c r="AA210" s="2809"/>
      <c r="AB210" s="1108">
        <f>'General PNGUM'!P207</f>
        <v>1</v>
      </c>
      <c r="AC210" s="1959">
        <f>'General PNGUM'!Q207</f>
        <v>0</v>
      </c>
      <c r="AD210" s="2269" t="str">
        <f>'General PNGUM'!R207</f>
        <v>-</v>
      </c>
      <c r="AE210" s="1959">
        <f t="shared" si="133"/>
        <v>66</v>
      </c>
      <c r="AF210" s="2269">
        <f t="shared" si="134"/>
        <v>0</v>
      </c>
      <c r="AG210" s="991"/>
      <c r="AH210" s="2315"/>
      <c r="AI210" s="2270">
        <f t="shared" si="135"/>
        <v>0</v>
      </c>
      <c r="AJ210" s="1959">
        <f t="shared" si="136"/>
        <v>0</v>
      </c>
      <c r="AK210" s="2271">
        <f t="shared" si="137"/>
        <v>66</v>
      </c>
    </row>
    <row r="211" spans="1:37" s="410" customFormat="1" ht="12" thickBot="1">
      <c r="A211" s="1039" t="s">
        <v>41</v>
      </c>
      <c r="B211" s="1040">
        <f t="shared" ref="B211:P211" si="138">SUM(B181:B210)</f>
        <v>0</v>
      </c>
      <c r="C211" s="1040">
        <f t="shared" si="138"/>
        <v>0</v>
      </c>
      <c r="D211" s="1040">
        <f t="shared" si="138"/>
        <v>270</v>
      </c>
      <c r="E211" s="1040">
        <f t="shared" si="138"/>
        <v>259</v>
      </c>
      <c r="F211" s="1040">
        <f t="shared" si="138"/>
        <v>1274</v>
      </c>
      <c r="G211" s="1040">
        <f t="shared" si="138"/>
        <v>1017</v>
      </c>
      <c r="H211" s="1040">
        <f t="shared" si="138"/>
        <v>987</v>
      </c>
      <c r="I211" s="1040">
        <f t="shared" si="138"/>
        <v>992</v>
      </c>
      <c r="J211" s="1040">
        <f t="shared" si="138"/>
        <v>896</v>
      </c>
      <c r="K211" s="1040">
        <f t="shared" si="138"/>
        <v>609</v>
      </c>
      <c r="L211" s="1040">
        <f t="shared" si="138"/>
        <v>918</v>
      </c>
      <c r="M211" s="1040">
        <f t="shared" si="138"/>
        <v>706</v>
      </c>
      <c r="N211" s="1040">
        <f t="shared" si="138"/>
        <v>170</v>
      </c>
      <c r="O211" s="1040">
        <f t="shared" si="138"/>
        <v>130</v>
      </c>
      <c r="P211" s="1040">
        <f t="shared" si="138"/>
        <v>0</v>
      </c>
      <c r="Q211" s="1040"/>
      <c r="R211" s="1040">
        <f t="shared" ref="R211:AK211" si="139">SUM(R181:R210)</f>
        <v>0</v>
      </c>
      <c r="S211" s="1930">
        <f t="shared" si="139"/>
        <v>4087</v>
      </c>
      <c r="T211" s="1930">
        <f t="shared" si="139"/>
        <v>2217</v>
      </c>
      <c r="U211" s="1930">
        <f>SUM(U181:U210)</f>
        <v>940</v>
      </c>
      <c r="V211" s="1930">
        <f t="shared" si="139"/>
        <v>984</v>
      </c>
      <c r="W211" s="1929">
        <f t="shared" si="139"/>
        <v>8228</v>
      </c>
      <c r="X211" s="1935">
        <f t="shared" si="139"/>
        <v>276</v>
      </c>
      <c r="Y211" s="1935">
        <f t="shared" si="139"/>
        <v>159</v>
      </c>
      <c r="Z211" s="1935">
        <f t="shared" si="139"/>
        <v>639</v>
      </c>
      <c r="AA211" s="1935">
        <f t="shared" si="139"/>
        <v>824</v>
      </c>
      <c r="AB211" s="1960">
        <f t="shared" si="139"/>
        <v>25</v>
      </c>
      <c r="AC211" s="1960">
        <f t="shared" si="139"/>
        <v>5</v>
      </c>
      <c r="AD211" s="1960">
        <f t="shared" si="139"/>
        <v>0</v>
      </c>
      <c r="AE211" s="1960">
        <f>SUM(AE181:AE210)</f>
        <v>6304</v>
      </c>
      <c r="AF211" s="1960">
        <f t="shared" si="139"/>
        <v>1924</v>
      </c>
      <c r="AG211" s="1960">
        <f t="shared" si="139"/>
        <v>0</v>
      </c>
      <c r="AH211" s="1960">
        <f t="shared" si="139"/>
        <v>0</v>
      </c>
      <c r="AI211" s="1960">
        <f t="shared" si="139"/>
        <v>639</v>
      </c>
      <c r="AJ211" s="1960">
        <f t="shared" si="139"/>
        <v>824</v>
      </c>
      <c r="AK211" s="1960">
        <f t="shared" si="139"/>
        <v>8228</v>
      </c>
    </row>
    <row r="212" spans="1:37" s="588" customFormat="1" ht="11.25">
      <c r="A212" s="587"/>
      <c r="B212" s="613"/>
      <c r="C212" s="614"/>
      <c r="D212" s="614"/>
      <c r="E212" s="614"/>
      <c r="F212" s="614"/>
      <c r="G212" s="614"/>
      <c r="H212" s="614"/>
      <c r="I212" s="614"/>
      <c r="J212" s="614" t="s">
        <v>243</v>
      </c>
      <c r="K212" s="614">
        <f>SUM(C211:K211)</f>
        <v>6304</v>
      </c>
      <c r="L212" s="615"/>
      <c r="M212" s="614"/>
      <c r="N212" s="614"/>
      <c r="O212" s="614"/>
      <c r="P212" s="614" t="s">
        <v>243</v>
      </c>
      <c r="Q212" s="614"/>
      <c r="R212" s="614">
        <f>S211+T211</f>
        <v>6304</v>
      </c>
      <c r="S212" s="1565"/>
      <c r="T212" s="1565">
        <f>S211+T211+U211+V211</f>
        <v>8228</v>
      </c>
      <c r="U212" s="1565" t="s">
        <v>247</v>
      </c>
      <c r="V212" s="1565"/>
      <c r="W212" s="616"/>
      <c r="X212" s="1572"/>
      <c r="Y212" s="1549"/>
      <c r="Z212" s="1549"/>
      <c r="AA212" s="1550"/>
      <c r="AB212" s="984"/>
      <c r="AC212" s="984"/>
      <c r="AD212" s="984"/>
      <c r="AE212" s="984"/>
      <c r="AF212" s="984"/>
      <c r="AG212" s="984"/>
      <c r="AH212" s="984"/>
      <c r="AI212" s="984"/>
      <c r="AJ212" s="984"/>
      <c r="AK212" s="1916"/>
    </row>
    <row r="213" spans="1:37" s="25" customFormat="1" ht="11.85" customHeight="1" thickBot="1">
      <c r="A213" s="2833" t="s">
        <v>205</v>
      </c>
      <c r="B213" s="2834">
        <f t="shared" ref="B213:P213" si="140">SUM(B32+B52+B71+B82+B110+B141+B149+B166+B178+B211)</f>
        <v>0</v>
      </c>
      <c r="C213" s="2835">
        <f t="shared" si="140"/>
        <v>1098</v>
      </c>
      <c r="D213" s="2835">
        <f t="shared" si="140"/>
        <v>2139</v>
      </c>
      <c r="E213" s="2835">
        <f t="shared" si="140"/>
        <v>1952</v>
      </c>
      <c r="F213" s="2835">
        <f t="shared" si="140"/>
        <v>4989</v>
      </c>
      <c r="G213" s="2835">
        <f t="shared" si="140"/>
        <v>4321</v>
      </c>
      <c r="H213" s="2835">
        <f t="shared" si="140"/>
        <v>3976</v>
      </c>
      <c r="I213" s="2835">
        <f t="shared" si="140"/>
        <v>3740</v>
      </c>
      <c r="J213" s="2835">
        <f t="shared" si="140"/>
        <v>3696</v>
      </c>
      <c r="K213" s="2835">
        <f t="shared" si="140"/>
        <v>3225</v>
      </c>
      <c r="L213" s="2835">
        <f t="shared" si="140"/>
        <v>2798</v>
      </c>
      <c r="M213" s="2835">
        <f t="shared" si="140"/>
        <v>2232</v>
      </c>
      <c r="N213" s="2835">
        <f t="shared" si="140"/>
        <v>1032</v>
      </c>
      <c r="O213" s="2835">
        <f t="shared" si="140"/>
        <v>698</v>
      </c>
      <c r="P213" s="2835">
        <f t="shared" si="140"/>
        <v>0</v>
      </c>
      <c r="Q213" s="2835"/>
      <c r="R213" s="2835">
        <f t="shared" ref="R213:AK213" si="141">SUM(R32+R52+R71+R82+R110+R141+R149+R166+R178+R211)</f>
        <v>0</v>
      </c>
      <c r="S213" s="2836">
        <f t="shared" si="141"/>
        <v>20780</v>
      </c>
      <c r="T213" s="2837">
        <f t="shared" si="141"/>
        <v>8274</v>
      </c>
      <c r="U213" s="2838">
        <f t="shared" si="141"/>
        <v>4111</v>
      </c>
      <c r="V213" s="2839">
        <f t="shared" si="141"/>
        <v>2781</v>
      </c>
      <c r="W213" s="2840">
        <f t="shared" si="141"/>
        <v>35946</v>
      </c>
      <c r="X213" s="2841">
        <f t="shared" si="141"/>
        <v>406</v>
      </c>
      <c r="Y213" s="2842">
        <f t="shared" si="141"/>
        <v>236</v>
      </c>
      <c r="Z213" s="2842">
        <f t="shared" si="141"/>
        <v>3396</v>
      </c>
      <c r="AA213" s="2839">
        <f t="shared" si="141"/>
        <v>1971</v>
      </c>
      <c r="AB213" s="2843">
        <f t="shared" si="141"/>
        <v>135</v>
      </c>
      <c r="AC213" s="2844">
        <f t="shared" si="141"/>
        <v>16</v>
      </c>
      <c r="AD213" s="2845">
        <f t="shared" si="141"/>
        <v>0</v>
      </c>
      <c r="AE213" s="2844">
        <f t="shared" si="141"/>
        <v>28750</v>
      </c>
      <c r="AF213" s="2845">
        <f t="shared" si="141"/>
        <v>6892</v>
      </c>
      <c r="AG213" s="2846">
        <f t="shared" si="141"/>
        <v>0</v>
      </c>
      <c r="AH213" s="2845">
        <f t="shared" si="141"/>
        <v>0</v>
      </c>
      <c r="AI213" s="2846">
        <f t="shared" si="141"/>
        <v>3342</v>
      </c>
      <c r="AJ213" s="2844">
        <f t="shared" si="141"/>
        <v>1971</v>
      </c>
      <c r="AK213" s="2847">
        <f t="shared" si="141"/>
        <v>35642</v>
      </c>
    </row>
    <row r="214" spans="1:37" s="28" customFormat="1" ht="39" thickBot="1">
      <c r="A214" s="41"/>
      <c r="B214" s="620"/>
      <c r="C214" s="621"/>
      <c r="D214" s="621"/>
      <c r="E214" s="621"/>
      <c r="F214" s="621"/>
      <c r="G214" s="621"/>
      <c r="H214" s="621"/>
      <c r="I214" s="621"/>
      <c r="J214" s="621"/>
      <c r="K214" s="621"/>
      <c r="L214" s="621"/>
      <c r="M214" s="621"/>
      <c r="N214" s="621"/>
      <c r="O214" s="621"/>
      <c r="P214" s="621"/>
      <c r="Q214" s="621"/>
      <c r="R214" s="621"/>
      <c r="S214" s="1568" t="s">
        <v>248</v>
      </c>
      <c r="T214" s="1569">
        <f>S213+T213</f>
        <v>29054</v>
      </c>
      <c r="U214" s="1568" t="s">
        <v>249</v>
      </c>
      <c r="V214" s="1569">
        <f>U213+V213</f>
        <v>6892</v>
      </c>
      <c r="W214" s="621"/>
      <c r="X214" s="1573"/>
      <c r="Y214" s="2848"/>
      <c r="Z214" s="2848"/>
      <c r="AA214" s="2848"/>
      <c r="AB214" s="1961" t="s">
        <v>206</v>
      </c>
      <c r="AC214" s="1962">
        <f>+AB213+AC213</f>
        <v>151</v>
      </c>
      <c r="AD214" s="622"/>
      <c r="AE214" s="622"/>
      <c r="AF214" s="622"/>
      <c r="AG214" s="622"/>
      <c r="AH214" s="622"/>
      <c r="AI214" s="623"/>
      <c r="AJ214" s="1963">
        <f>+AI213+AJ213</f>
        <v>5313</v>
      </c>
      <c r="AK214" s="1964" t="s">
        <v>250</v>
      </c>
    </row>
    <row r="215" spans="1:37" s="28" customFormat="1" ht="20.25" customHeight="1" thickBot="1">
      <c r="A215" s="2849" t="s">
        <v>15</v>
      </c>
      <c r="B215" s="624"/>
      <c r="C215" s="625"/>
      <c r="D215" s="625"/>
      <c r="E215" s="625"/>
      <c r="F215" s="625"/>
      <c r="G215" s="625"/>
      <c r="H215" s="625"/>
      <c r="I215" s="625"/>
      <c r="J215" s="625"/>
      <c r="K215" s="621"/>
      <c r="L215" s="621"/>
      <c r="M215" s="621"/>
      <c r="N215" s="621"/>
      <c r="O215" s="621"/>
      <c r="P215" s="621"/>
      <c r="Q215" s="621"/>
      <c r="R215" s="621"/>
      <c r="S215" s="1570"/>
      <c r="T215" s="1570">
        <f>K212+K179+K167+K150+K142+K111+K83+K53+K33+K72</f>
        <v>29136</v>
      </c>
      <c r="U215" s="1570"/>
      <c r="V215" s="1570"/>
      <c r="W215" s="625"/>
      <c r="X215" s="1570"/>
      <c r="Y215" s="2850"/>
      <c r="Z215" s="2850"/>
      <c r="AA215" s="2850"/>
      <c r="AB215" s="974"/>
      <c r="AC215" s="623"/>
      <c r="AD215" s="623"/>
      <c r="AE215" s="626"/>
      <c r="AF215" s="626"/>
      <c r="AG215" s="626"/>
      <c r="AH215" s="626"/>
      <c r="AI215" s="623"/>
      <c r="AJ215" s="627"/>
      <c r="AK215" s="1964"/>
    </row>
    <row r="216" spans="1:37" s="28" customFormat="1" ht="20.25" customHeight="1" thickBot="1">
      <c r="A216" s="2851" t="s">
        <v>16</v>
      </c>
      <c r="B216" s="628"/>
      <c r="C216" s="629"/>
      <c r="D216" s="629"/>
      <c r="E216" s="629"/>
      <c r="F216" s="629"/>
      <c r="G216" s="629"/>
      <c r="H216" s="629"/>
      <c r="I216" s="629"/>
      <c r="J216" s="629"/>
      <c r="K216" s="630"/>
      <c r="L216" s="630"/>
      <c r="M216" s="630"/>
      <c r="N216" s="630"/>
      <c r="O216" s="630"/>
      <c r="P216" s="630"/>
      <c r="Q216" s="630"/>
      <c r="R216" s="630"/>
      <c r="S216" s="1571"/>
      <c r="T216" s="1571"/>
      <c r="U216" s="1965">
        <f>T214+V214</f>
        <v>35946</v>
      </c>
      <c r="V216" s="1966" t="s">
        <v>251</v>
      </c>
      <c r="W216" s="1967"/>
      <c r="X216" s="1571"/>
      <c r="Y216" s="2850"/>
      <c r="Z216" s="2850"/>
      <c r="AA216" s="2850"/>
      <c r="AB216" s="975"/>
      <c r="AC216" s="631"/>
      <c r="AD216" s="631"/>
      <c r="AE216" s="631"/>
      <c r="AF216" s="631"/>
      <c r="AG216" s="631"/>
      <c r="AH216" s="631"/>
      <c r="AI216" s="631"/>
      <c r="AJ216" s="631"/>
      <c r="AK216" s="1968"/>
    </row>
    <row r="217" spans="1:37" s="28" customFormat="1" ht="26.25" customHeight="1">
      <c r="A217" s="48"/>
      <c r="B217" s="45"/>
      <c r="C217" s="49"/>
      <c r="D217" s="49"/>
      <c r="E217" s="49"/>
      <c r="F217" s="49"/>
      <c r="G217" s="49"/>
      <c r="H217" s="49"/>
      <c r="I217" s="49"/>
      <c r="J217" s="49"/>
      <c r="K217" s="49"/>
      <c r="L217" s="415"/>
      <c r="M217" s="49"/>
      <c r="N217" s="49"/>
      <c r="O217" s="49"/>
      <c r="P217" s="49"/>
      <c r="Q217" s="49"/>
      <c r="R217" s="49"/>
      <c r="S217" s="1551"/>
      <c r="T217" s="1551"/>
      <c r="U217" s="1551"/>
      <c r="V217" s="1551"/>
      <c r="W217" s="49"/>
      <c r="X217" s="1551"/>
      <c r="Y217" s="1551"/>
      <c r="Z217" s="1551"/>
      <c r="AA217" s="1551"/>
      <c r="AB217" s="43"/>
      <c r="AC217" s="43"/>
      <c r="AD217" s="43"/>
      <c r="AE217" s="416"/>
      <c r="AF217" s="416"/>
      <c r="AG217" s="416"/>
      <c r="AH217" s="416"/>
      <c r="AI217" s="43"/>
      <c r="AJ217" s="416"/>
      <c r="AK217" s="207"/>
    </row>
    <row r="218" spans="1:37" s="28" customFormat="1" ht="26.25" customHeight="1">
      <c r="A218" s="48"/>
      <c r="B218" s="45"/>
      <c r="C218" s="49"/>
      <c r="D218" s="49"/>
      <c r="E218" s="49"/>
      <c r="F218" s="49"/>
      <c r="G218" s="49"/>
      <c r="H218" s="49"/>
      <c r="I218" s="49"/>
      <c r="J218" s="49"/>
      <c r="K218" s="49"/>
      <c r="L218" s="415"/>
      <c r="M218" s="49"/>
      <c r="N218" s="49"/>
      <c r="O218" s="49"/>
      <c r="P218" s="49"/>
      <c r="Q218" s="49"/>
      <c r="R218" s="49"/>
      <c r="S218" s="1551"/>
      <c r="T218" s="1551">
        <f>T215-T214</f>
        <v>82</v>
      </c>
      <c r="U218" s="1551"/>
      <c r="V218" s="1551"/>
      <c r="W218" s="49"/>
      <c r="X218" s="1551"/>
      <c r="Y218" s="1551"/>
      <c r="Z218" s="1551"/>
      <c r="AA218" s="1551"/>
      <c r="AB218" s="43"/>
      <c r="AC218" s="43"/>
      <c r="AD218" s="43"/>
      <c r="AE218" s="416"/>
      <c r="AF218" s="416"/>
      <c r="AG218" s="416"/>
      <c r="AH218" s="416"/>
      <c r="AI218" s="43"/>
      <c r="AJ218" s="416"/>
      <c r="AK218" s="207"/>
    </row>
  </sheetData>
  <sortState xmlns:xlrd2="http://schemas.microsoft.com/office/spreadsheetml/2017/richdata2" ref="A159:AX174">
    <sortCondition ref="A159:A174"/>
  </sortState>
  <mergeCells count="33">
    <mergeCell ref="Z6:AA6"/>
    <mergeCell ref="Z7:AA7"/>
    <mergeCell ref="A1:Y1"/>
    <mergeCell ref="A3:Y3"/>
    <mergeCell ref="A4:Y4"/>
    <mergeCell ref="B6:P6"/>
    <mergeCell ref="S6:W6"/>
    <mergeCell ref="X6:Y6"/>
    <mergeCell ref="AB6:AJ6"/>
    <mergeCell ref="B7:B8"/>
    <mergeCell ref="C7:C8"/>
    <mergeCell ref="D7:D8"/>
    <mergeCell ref="E7:E8"/>
    <mergeCell ref="F7:F8"/>
    <mergeCell ref="G7:G8"/>
    <mergeCell ref="H7:H8"/>
    <mergeCell ref="I7:I8"/>
    <mergeCell ref="J7:J8"/>
    <mergeCell ref="AI7:AJ7"/>
    <mergeCell ref="K7:K8"/>
    <mergeCell ref="L7:L8"/>
    <mergeCell ref="M7:M8"/>
    <mergeCell ref="N7:N8"/>
    <mergeCell ref="O7:O8"/>
    <mergeCell ref="A180:R180"/>
    <mergeCell ref="K112:L112"/>
    <mergeCell ref="K151:L151"/>
    <mergeCell ref="AE7:AH7"/>
    <mergeCell ref="P7:P8"/>
    <mergeCell ref="S7:T7"/>
    <mergeCell ref="U7:V7"/>
    <mergeCell ref="X7:Y7"/>
    <mergeCell ref="AB7:AD7"/>
  </mergeCells>
  <printOptions horizontalCentered="1"/>
  <pageMargins left="0.31496062992125984" right="0.31496062992125984" top="0.47244094488188976" bottom="0.39370078740157483" header="0.19685039370078741" footer="0.19685039370078741"/>
  <pageSetup paperSize="8" fitToHeight="0" orientation="portrait" r:id="rId1"/>
  <headerFooter>
    <oddHeader>&amp;L&amp;6&amp;A&amp;R&amp;6Page &amp;P of &amp;N</oddHeader>
  </headerFooter>
  <rowBreaks count="3" manualBreakCount="3">
    <brk id="72" max="33" man="1"/>
    <brk id="111" max="33" man="1"/>
    <brk id="179" max="33" man="1"/>
  </rowBreaks>
  <drawing r:id="rId2"/>
  <legacyDrawing r:id="rId3"/>
  <extLst>
    <ext xmlns:mx="http://schemas.microsoft.com/office/mac/excel/2008/main" uri="{64002731-A6B0-56B0-2670-7721B7C09600}">
      <mx:PLV Mode="0" OnePage="0" WScale="0"/>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CA34"/>
  <sheetViews>
    <sheetView view="pageBreakPreview" zoomScaleSheetLayoutView="100" workbookViewId="0">
      <selection activeCell="B23" sqref="B23"/>
    </sheetView>
  </sheetViews>
  <sheetFormatPr defaultColWidth="8.5703125" defaultRowHeight="15"/>
  <cols>
    <col min="1" max="1" width="57.140625" style="385" customWidth="1"/>
    <col min="2" max="4" width="7.42578125" style="385" customWidth="1"/>
    <col min="5" max="7" width="7.42578125" style="387" customWidth="1"/>
    <col min="8" max="8" width="7.42578125" style="388" customWidth="1"/>
    <col min="9" max="9" width="7.42578125" style="387" customWidth="1"/>
    <col min="10" max="16" width="7.42578125" style="389" customWidth="1"/>
    <col min="17" max="17" width="7.42578125" style="1376" customWidth="1"/>
    <col min="18" max="79" width="8.5703125" style="387"/>
    <col min="80" max="16384" width="8.5703125" style="385"/>
  </cols>
  <sheetData>
    <row r="1" spans="1:17" ht="30" customHeight="1">
      <c r="A1" s="1377" t="s">
        <v>0</v>
      </c>
      <c r="B1" s="1378"/>
      <c r="C1" s="1378"/>
      <c r="D1" s="1378"/>
      <c r="E1" s="1378"/>
      <c r="F1" s="1378"/>
      <c r="G1" s="1378"/>
      <c r="H1" s="1379"/>
      <c r="I1" s="1380"/>
      <c r="J1" s="1381"/>
      <c r="K1" s="1382" t="s">
        <v>1255</v>
      </c>
      <c r="L1" s="1382"/>
      <c r="M1" s="1593"/>
      <c r="N1" s="1593"/>
      <c r="O1" s="1593"/>
      <c r="P1" s="1593"/>
      <c r="Q1" s="1383" t="s">
        <v>1358</v>
      </c>
    </row>
    <row r="2" spans="1:17" ht="17.100000000000001" customHeight="1">
      <c r="A2" s="2393"/>
      <c r="B2" s="2394">
        <v>2005</v>
      </c>
      <c r="C2" s="2394">
        <v>2006</v>
      </c>
      <c r="D2" s="2394">
        <v>2007</v>
      </c>
      <c r="E2" s="2394">
        <v>2008</v>
      </c>
      <c r="F2" s="2395">
        <v>2009</v>
      </c>
      <c r="G2" s="2396">
        <v>2010</v>
      </c>
      <c r="H2" s="2395">
        <v>2011</v>
      </c>
      <c r="I2" s="2396">
        <v>2012</v>
      </c>
      <c r="J2" s="2396">
        <v>2013</v>
      </c>
      <c r="K2" s="2396">
        <v>2014</v>
      </c>
      <c r="L2" s="2397">
        <v>2015</v>
      </c>
      <c r="M2" s="2397">
        <v>2016</v>
      </c>
      <c r="N2" s="2397">
        <v>2017</v>
      </c>
      <c r="O2" s="2397">
        <v>2018</v>
      </c>
      <c r="P2" s="2397">
        <v>2018</v>
      </c>
      <c r="Q2" s="2398">
        <v>2020</v>
      </c>
    </row>
    <row r="3" spans="1:17" ht="17.100000000000001" customHeight="1">
      <c r="A3" s="4033" t="s">
        <v>1359</v>
      </c>
      <c r="B3" s="2399"/>
      <c r="C3" s="2399"/>
      <c r="D3" s="2399"/>
      <c r="E3" s="2399"/>
      <c r="F3" s="2400"/>
      <c r="G3" s="2400"/>
      <c r="H3" s="2400"/>
      <c r="I3" s="2400"/>
      <c r="J3" s="2400"/>
      <c r="K3" s="2400"/>
      <c r="L3" s="2400"/>
      <c r="M3" s="2400"/>
      <c r="N3" s="2400"/>
      <c r="O3" s="2400"/>
      <c r="P3" s="2400"/>
      <c r="Q3" s="2401"/>
    </row>
    <row r="4" spans="1:17" ht="17.100000000000001" customHeight="1">
      <c r="A4" s="4034" t="s">
        <v>1360</v>
      </c>
      <c r="B4" s="2402"/>
      <c r="C4" s="2402"/>
      <c r="D4" s="2402"/>
      <c r="E4" s="2402"/>
      <c r="F4" s="2403"/>
      <c r="G4" s="2403"/>
      <c r="H4" s="2403"/>
      <c r="I4" s="2403"/>
      <c r="J4" s="2403"/>
      <c r="K4" s="2403"/>
      <c r="L4" s="2403"/>
      <c r="M4" s="2403"/>
      <c r="N4" s="2403"/>
      <c r="O4" s="2403"/>
      <c r="P4" s="2403"/>
      <c r="Q4" s="2404"/>
    </row>
    <row r="5" spans="1:17" ht="17.100000000000001" customHeight="1">
      <c r="A5" s="2405" t="s">
        <v>1361</v>
      </c>
      <c r="B5" s="2406">
        <v>215</v>
      </c>
      <c r="C5" s="2406">
        <v>219</v>
      </c>
      <c r="D5" s="2406">
        <v>213</v>
      </c>
      <c r="E5" s="2406">
        <v>234</v>
      </c>
      <c r="F5" s="2407">
        <v>289</v>
      </c>
      <c r="G5" s="2406">
        <v>295</v>
      </c>
      <c r="H5" s="2407">
        <v>300</v>
      </c>
      <c r="I5" s="2406">
        <v>304</v>
      </c>
      <c r="J5" s="2407">
        <v>296</v>
      </c>
      <c r="K5" s="2407">
        <v>308</v>
      </c>
      <c r="L5" s="1384">
        <v>314</v>
      </c>
      <c r="M5" s="1384">
        <v>316</v>
      </c>
      <c r="N5" s="1384">
        <v>326</v>
      </c>
      <c r="O5" s="1384">
        <v>326</v>
      </c>
      <c r="P5" s="1384">
        <v>335</v>
      </c>
      <c r="Q5" s="2408">
        <f>'GC Table 3 - Sch Teach Stud'!B12</f>
        <v>342</v>
      </c>
    </row>
    <row r="6" spans="1:17" ht="17.100000000000001" customHeight="1">
      <c r="A6" s="4035" t="s">
        <v>1362</v>
      </c>
      <c r="B6" s="2409">
        <v>49</v>
      </c>
      <c r="C6" s="2409">
        <v>51</v>
      </c>
      <c r="D6" s="2409">
        <v>51</v>
      </c>
      <c r="E6" s="2409">
        <v>64</v>
      </c>
      <c r="F6" s="2407">
        <v>62</v>
      </c>
      <c r="G6" s="2409">
        <v>63</v>
      </c>
      <c r="H6" s="2407">
        <v>66</v>
      </c>
      <c r="I6" s="2409">
        <v>65</v>
      </c>
      <c r="J6" s="2410">
        <v>62</v>
      </c>
      <c r="K6" s="2407">
        <v>68</v>
      </c>
      <c r="L6" s="1384">
        <v>71</v>
      </c>
      <c r="M6" s="1384">
        <v>72</v>
      </c>
      <c r="N6" s="1384">
        <v>74</v>
      </c>
      <c r="O6" s="1384">
        <v>73</v>
      </c>
      <c r="P6" s="1384">
        <v>76</v>
      </c>
      <c r="Q6" s="2408">
        <f>'GC Table 3 - Sch Teach Stud'!C12</f>
        <v>89</v>
      </c>
    </row>
    <row r="7" spans="1:17" ht="17.100000000000001" customHeight="1">
      <c r="A7" s="4035" t="s">
        <v>1363</v>
      </c>
      <c r="B7" s="2409">
        <v>4</v>
      </c>
      <c r="C7" s="2409">
        <v>4</v>
      </c>
      <c r="D7" s="2409">
        <v>4</v>
      </c>
      <c r="E7" s="2409">
        <v>4</v>
      </c>
      <c r="F7" s="2407">
        <v>4</v>
      </c>
      <c r="G7" s="2409">
        <v>4</v>
      </c>
      <c r="H7" s="2407">
        <v>4</v>
      </c>
      <c r="I7" s="2409">
        <v>4</v>
      </c>
      <c r="J7" s="2410">
        <v>4</v>
      </c>
      <c r="K7" s="2407">
        <v>4</v>
      </c>
      <c r="L7" s="1384">
        <v>4</v>
      </c>
      <c r="M7" s="1384">
        <v>4</v>
      </c>
      <c r="N7" s="1384">
        <v>4</v>
      </c>
      <c r="O7" s="1384">
        <v>4</v>
      </c>
      <c r="P7" s="1384">
        <v>4</v>
      </c>
      <c r="Q7" s="2408">
        <f>'GC Table 3 - Sch Teach Stud'!E12</f>
        <v>5</v>
      </c>
    </row>
    <row r="8" spans="1:17" ht="17.100000000000001" customHeight="1">
      <c r="A8" s="4035" t="s">
        <v>1364</v>
      </c>
      <c r="B8" s="2409">
        <v>2</v>
      </c>
      <c r="C8" s="2409">
        <v>2</v>
      </c>
      <c r="D8" s="2409">
        <v>2</v>
      </c>
      <c r="E8" s="2409">
        <v>2</v>
      </c>
      <c r="F8" s="2407">
        <v>2</v>
      </c>
      <c r="G8" s="2409">
        <v>3</v>
      </c>
      <c r="H8" s="2407">
        <v>3</v>
      </c>
      <c r="I8" s="2409">
        <v>4</v>
      </c>
      <c r="J8" s="2410">
        <v>3</v>
      </c>
      <c r="K8" s="2407">
        <v>4</v>
      </c>
      <c r="L8" s="1384">
        <v>3</v>
      </c>
      <c r="M8" s="1384">
        <v>3</v>
      </c>
      <c r="N8" s="1384">
        <v>3</v>
      </c>
      <c r="O8" s="1384">
        <v>3</v>
      </c>
      <c r="P8" s="1384">
        <v>3</v>
      </c>
      <c r="Q8" s="2408">
        <f>'GC Table 3 - Sch Teach Stud'!D12</f>
        <v>2</v>
      </c>
    </row>
    <row r="9" spans="1:17" ht="17.100000000000001" customHeight="1">
      <c r="A9" s="2411"/>
      <c r="B9" s="2412">
        <f t="shared" ref="B9:Q9" si="0">SUM(B5:B8)</f>
        <v>270</v>
      </c>
      <c r="C9" s="2412">
        <f t="shared" si="0"/>
        <v>276</v>
      </c>
      <c r="D9" s="2412">
        <f t="shared" si="0"/>
        <v>270</v>
      </c>
      <c r="E9" s="2412">
        <f t="shared" si="0"/>
        <v>304</v>
      </c>
      <c r="F9" s="2413">
        <f t="shared" si="0"/>
        <v>357</v>
      </c>
      <c r="G9" s="2413">
        <f t="shared" si="0"/>
        <v>365</v>
      </c>
      <c r="H9" s="2413">
        <f t="shared" si="0"/>
        <v>373</v>
      </c>
      <c r="I9" s="2413">
        <f t="shared" si="0"/>
        <v>377</v>
      </c>
      <c r="J9" s="2413">
        <v>365</v>
      </c>
      <c r="K9" s="2413">
        <v>384</v>
      </c>
      <c r="L9" s="2414">
        <v>392</v>
      </c>
      <c r="M9" s="2414">
        <v>395</v>
      </c>
      <c r="N9" s="2414">
        <v>407</v>
      </c>
      <c r="O9" s="2414">
        <v>406</v>
      </c>
      <c r="P9" s="2414">
        <f>SUM(P5:P8)</f>
        <v>418</v>
      </c>
      <c r="Q9" s="4036">
        <f t="shared" si="0"/>
        <v>438</v>
      </c>
    </row>
    <row r="10" spans="1:17" ht="17.100000000000001" customHeight="1">
      <c r="A10" s="4033" t="s">
        <v>1365</v>
      </c>
      <c r="B10" s="2399"/>
      <c r="C10" s="2399"/>
      <c r="D10" s="2399"/>
      <c r="E10" s="2399"/>
      <c r="F10" s="2400"/>
      <c r="G10" s="2400"/>
      <c r="H10" s="2400"/>
      <c r="I10" s="2400"/>
      <c r="J10" s="2400"/>
      <c r="K10" s="2400"/>
      <c r="L10" s="2400"/>
      <c r="M10" s="2400"/>
      <c r="N10" s="2400"/>
      <c r="O10" s="2400"/>
      <c r="P10" s="2400"/>
      <c r="Q10" s="2401"/>
    </row>
    <row r="11" spans="1:17" ht="17.100000000000001" customHeight="1">
      <c r="A11" s="4034" t="s">
        <v>1360</v>
      </c>
      <c r="B11" s="2402"/>
      <c r="C11" s="2402"/>
      <c r="D11" s="2402"/>
      <c r="E11" s="2402"/>
      <c r="F11" s="2403"/>
      <c r="G11" s="2403"/>
      <c r="H11" s="2403"/>
      <c r="I11" s="2403"/>
      <c r="J11" s="2403"/>
      <c r="K11" s="2403"/>
      <c r="L11" s="2403"/>
      <c r="M11" s="2403"/>
      <c r="N11" s="2403"/>
      <c r="O11" s="2403"/>
      <c r="P11" s="2403"/>
      <c r="Q11" s="2404"/>
    </row>
    <row r="12" spans="1:17" ht="17.100000000000001" customHeight="1">
      <c r="A12" s="2405" t="s">
        <v>1366</v>
      </c>
      <c r="B12" s="2406">
        <v>958</v>
      </c>
      <c r="C12" s="2406">
        <v>1042</v>
      </c>
      <c r="D12" s="2406">
        <v>1103</v>
      </c>
      <c r="E12" s="2406">
        <v>1208</v>
      </c>
      <c r="F12" s="2407">
        <v>1710</v>
      </c>
      <c r="G12" s="2406">
        <v>1711</v>
      </c>
      <c r="H12" s="2407">
        <v>1815</v>
      </c>
      <c r="I12" s="2406">
        <v>1864</v>
      </c>
      <c r="J12" s="2407">
        <v>1778</v>
      </c>
      <c r="K12" s="2407">
        <v>1994</v>
      </c>
      <c r="L12" s="1384">
        <v>2242</v>
      </c>
      <c r="M12" s="1384">
        <v>2077</v>
      </c>
      <c r="N12" s="1384">
        <v>2082</v>
      </c>
      <c r="O12" s="1384">
        <v>2213</v>
      </c>
      <c r="P12" s="1384">
        <v>2432</v>
      </c>
      <c r="Q12" s="2408">
        <f>'GC Table 3 - Sch Teach Stud'!G12</f>
        <v>2634</v>
      </c>
    </row>
    <row r="13" spans="1:17" ht="17.100000000000001" customHeight="1">
      <c r="A13" s="4035" t="s">
        <v>1367</v>
      </c>
      <c r="B13" s="2409">
        <v>752</v>
      </c>
      <c r="C13" s="2409">
        <v>774</v>
      </c>
      <c r="D13" s="2409">
        <v>821</v>
      </c>
      <c r="E13" s="2409">
        <v>830</v>
      </c>
      <c r="F13" s="2407">
        <v>908</v>
      </c>
      <c r="G13" s="2409">
        <v>917</v>
      </c>
      <c r="H13" s="2407">
        <v>879</v>
      </c>
      <c r="I13" s="2409">
        <v>947</v>
      </c>
      <c r="J13" s="2410">
        <v>879</v>
      </c>
      <c r="K13" s="2410">
        <v>952</v>
      </c>
      <c r="L13" s="2415">
        <v>1036</v>
      </c>
      <c r="M13" s="2415">
        <v>1117</v>
      </c>
      <c r="N13" s="2415">
        <v>1101</v>
      </c>
      <c r="O13" s="2415">
        <v>1159</v>
      </c>
      <c r="P13" s="2415">
        <v>1205</v>
      </c>
      <c r="Q13" s="4037">
        <f>'GC Table 3 - Sch Teach Stud'!H12</f>
        <v>1465</v>
      </c>
    </row>
    <row r="14" spans="1:17" ht="17.100000000000001" customHeight="1">
      <c r="A14" s="4035" t="s">
        <v>1368</v>
      </c>
      <c r="B14" s="2409">
        <v>201</v>
      </c>
      <c r="C14" s="2409">
        <v>161</v>
      </c>
      <c r="D14" s="2409">
        <v>186</v>
      </c>
      <c r="E14" s="2409">
        <v>161</v>
      </c>
      <c r="F14" s="2407">
        <v>183</v>
      </c>
      <c r="G14" s="2409">
        <v>152</v>
      </c>
      <c r="H14" s="2407">
        <v>177</v>
      </c>
      <c r="I14" s="2409">
        <v>180</v>
      </c>
      <c r="J14" s="2410">
        <v>188</v>
      </c>
      <c r="K14" s="2410">
        <v>187</v>
      </c>
      <c r="L14" s="2415">
        <v>183</v>
      </c>
      <c r="M14" s="2415">
        <v>180</v>
      </c>
      <c r="N14" s="2415">
        <v>173</v>
      </c>
      <c r="O14" s="2415">
        <v>173</v>
      </c>
      <c r="P14" s="2415">
        <v>170</v>
      </c>
      <c r="Q14" s="4037">
        <f>'GC Table 3 - Sch Teach Stud'!J12</f>
        <v>187</v>
      </c>
    </row>
    <row r="15" spans="1:17" ht="17.100000000000001" customHeight="1">
      <c r="A15" s="4035" t="s">
        <v>1369</v>
      </c>
      <c r="B15" s="2409">
        <v>24</v>
      </c>
      <c r="C15" s="2409">
        <v>24</v>
      </c>
      <c r="D15" s="2409">
        <v>24</v>
      </c>
      <c r="E15" s="2409">
        <v>27</v>
      </c>
      <c r="F15" s="2407">
        <v>23</v>
      </c>
      <c r="G15" s="2409">
        <v>28</v>
      </c>
      <c r="H15" s="2407">
        <v>29</v>
      </c>
      <c r="I15" s="2409">
        <v>32</v>
      </c>
      <c r="J15" s="2410">
        <v>5</v>
      </c>
      <c r="K15" s="2410">
        <v>39</v>
      </c>
      <c r="L15" s="2415">
        <v>24</v>
      </c>
      <c r="M15" s="2415">
        <v>24</v>
      </c>
      <c r="N15" s="2415">
        <v>33</v>
      </c>
      <c r="O15" s="2415">
        <v>32</v>
      </c>
      <c r="P15" s="2415">
        <v>31</v>
      </c>
      <c r="Q15" s="4037">
        <f>'GC Table 3 - Sch Teach Stud'!I12</f>
        <v>20</v>
      </c>
    </row>
    <row r="16" spans="1:17" ht="17.100000000000001" customHeight="1">
      <c r="A16" s="2411"/>
      <c r="B16" s="2412">
        <f t="shared" ref="B16:Q16" si="1">SUM(B12:B15)</f>
        <v>1935</v>
      </c>
      <c r="C16" s="2412">
        <f t="shared" si="1"/>
        <v>2001</v>
      </c>
      <c r="D16" s="2412">
        <f t="shared" si="1"/>
        <v>2134</v>
      </c>
      <c r="E16" s="2412">
        <f t="shared" si="1"/>
        <v>2226</v>
      </c>
      <c r="F16" s="2413">
        <f t="shared" si="1"/>
        <v>2824</v>
      </c>
      <c r="G16" s="2413">
        <f t="shared" si="1"/>
        <v>2808</v>
      </c>
      <c r="H16" s="2413">
        <f t="shared" si="1"/>
        <v>2900</v>
      </c>
      <c r="I16" s="2413">
        <f t="shared" si="1"/>
        <v>3023</v>
      </c>
      <c r="J16" s="2413">
        <v>2850</v>
      </c>
      <c r="K16" s="2413">
        <v>3172</v>
      </c>
      <c r="L16" s="2414">
        <v>3485</v>
      </c>
      <c r="M16" s="2414">
        <v>3398</v>
      </c>
      <c r="N16" s="2414">
        <v>3389</v>
      </c>
      <c r="O16" s="2414">
        <v>3577</v>
      </c>
      <c r="P16" s="2414">
        <f>SUM(P12:P15)</f>
        <v>3838</v>
      </c>
      <c r="Q16" s="4036">
        <f t="shared" si="1"/>
        <v>4306</v>
      </c>
    </row>
    <row r="17" spans="1:17" ht="17.100000000000001" customHeight="1">
      <c r="A17" s="4033" t="s">
        <v>1370</v>
      </c>
      <c r="B17" s="2399"/>
      <c r="C17" s="2399"/>
      <c r="D17" s="2399"/>
      <c r="E17" s="2399"/>
      <c r="F17" s="2400"/>
      <c r="G17" s="2400"/>
      <c r="H17" s="2400"/>
      <c r="I17" s="2400"/>
      <c r="J17" s="2400"/>
      <c r="K17" s="2400"/>
      <c r="L17" s="2400"/>
      <c r="M17" s="2400"/>
      <c r="N17" s="2400"/>
      <c r="O17" s="2400"/>
      <c r="P17" s="2400"/>
      <c r="Q17" s="2401"/>
    </row>
    <row r="18" spans="1:17" ht="17.100000000000001" customHeight="1">
      <c r="A18" s="4034" t="s">
        <v>1360</v>
      </c>
      <c r="B18" s="2402"/>
      <c r="C18" s="2402"/>
      <c r="D18" s="2402"/>
      <c r="E18" s="2402"/>
      <c r="F18" s="2403"/>
      <c r="G18" s="2403"/>
      <c r="H18" s="2403"/>
      <c r="I18" s="2403"/>
      <c r="J18" s="2403"/>
      <c r="K18" s="2403"/>
      <c r="L18" s="2403"/>
      <c r="M18" s="2403"/>
      <c r="N18" s="2403"/>
      <c r="O18" s="2403"/>
      <c r="P18" s="2403"/>
      <c r="Q18" s="2404"/>
    </row>
    <row r="19" spans="1:17" ht="17.100000000000001" customHeight="1">
      <c r="A19" s="2405" t="s">
        <v>1371</v>
      </c>
      <c r="B19" s="2406">
        <v>23582</v>
      </c>
      <c r="C19" s="2406">
        <v>27107</v>
      </c>
      <c r="D19" s="2406">
        <v>31957</v>
      </c>
      <c r="E19" s="2406">
        <v>34847</v>
      </c>
      <c r="F19" s="2407">
        <v>39364</v>
      </c>
      <c r="G19" s="2406">
        <v>42690</v>
      </c>
      <c r="H19" s="2407">
        <v>48316</v>
      </c>
      <c r="I19" s="2406">
        <v>51483</v>
      </c>
      <c r="J19" s="2407">
        <v>45821</v>
      </c>
      <c r="K19" s="2407">
        <v>50179</v>
      </c>
      <c r="L19" s="1384">
        <v>51691</v>
      </c>
      <c r="M19" s="1384">
        <v>48502</v>
      </c>
      <c r="N19" s="1384">
        <v>49795</v>
      </c>
      <c r="O19" s="1384">
        <v>51761</v>
      </c>
      <c r="P19" s="1384">
        <v>54917</v>
      </c>
      <c r="Q19" s="2408">
        <f>'GC Table 3 - Sch Teach Stud'!L12</f>
        <v>58892</v>
      </c>
    </row>
    <row r="20" spans="1:17" ht="17.100000000000001" customHeight="1">
      <c r="A20" s="4035" t="s">
        <v>1372</v>
      </c>
      <c r="B20" s="2409">
        <v>9979</v>
      </c>
      <c r="C20" s="2409">
        <v>11263</v>
      </c>
      <c r="D20" s="2409">
        <v>10999</v>
      </c>
      <c r="E20" s="2409">
        <v>11840</v>
      </c>
      <c r="F20" s="2407">
        <v>12411</v>
      </c>
      <c r="G20" s="2409">
        <v>13029</v>
      </c>
      <c r="H20" s="2407">
        <v>14553</v>
      </c>
      <c r="I20" s="2409">
        <v>14407</v>
      </c>
      <c r="J20" s="2410">
        <v>11914</v>
      </c>
      <c r="K20" s="2410">
        <v>15094</v>
      </c>
      <c r="L20" s="2415">
        <v>16041</v>
      </c>
      <c r="M20" s="2415">
        <v>15188</v>
      </c>
      <c r="N20" s="2415">
        <v>16591</v>
      </c>
      <c r="O20" s="2415">
        <v>17955</v>
      </c>
      <c r="P20" s="2415">
        <v>19388</v>
      </c>
      <c r="Q20" s="4037">
        <f>'GC Table 3 - Sch Teach Stud'!M12</f>
        <v>22613</v>
      </c>
    </row>
    <row r="21" spans="1:17" ht="17.100000000000001" customHeight="1">
      <c r="A21" s="4035" t="s">
        <v>1373</v>
      </c>
      <c r="B21" s="2409">
        <v>2752</v>
      </c>
      <c r="C21" s="2409">
        <v>2330</v>
      </c>
      <c r="D21" s="2409">
        <v>2290</v>
      </c>
      <c r="E21" s="2409">
        <v>2464</v>
      </c>
      <c r="F21" s="2407">
        <v>2393</v>
      </c>
      <c r="G21" s="2409">
        <v>2584</v>
      </c>
      <c r="H21" s="2407">
        <v>2921</v>
      </c>
      <c r="I21" s="2409">
        <v>3391</v>
      </c>
      <c r="J21" s="2410">
        <v>3522</v>
      </c>
      <c r="K21" s="2410">
        <v>3357</v>
      </c>
      <c r="L21" s="2415">
        <v>3785</v>
      </c>
      <c r="M21" s="2415">
        <v>3820</v>
      </c>
      <c r="N21" s="2415">
        <v>3931</v>
      </c>
      <c r="O21" s="2415">
        <v>3937</v>
      </c>
      <c r="P21" s="2415">
        <v>3761</v>
      </c>
      <c r="Q21" s="4037">
        <f>'GC Table 3 - Sch Teach Stud'!O12</f>
        <v>3581</v>
      </c>
    </row>
    <row r="22" spans="1:17" ht="17.100000000000001" customHeight="1">
      <c r="A22" s="4035" t="s">
        <v>1374</v>
      </c>
      <c r="B22" s="2409">
        <v>658</v>
      </c>
      <c r="C22" s="2409">
        <v>658</v>
      </c>
      <c r="D22" s="2409">
        <v>658</v>
      </c>
      <c r="E22" s="2409">
        <v>724</v>
      </c>
      <c r="F22" s="2407">
        <v>556</v>
      </c>
      <c r="G22" s="2409">
        <v>542</v>
      </c>
      <c r="H22" s="2407">
        <v>449</v>
      </c>
      <c r="I22" s="2409">
        <v>579</v>
      </c>
      <c r="J22" s="2410">
        <v>78</v>
      </c>
      <c r="K22" s="2410">
        <v>564</v>
      </c>
      <c r="L22" s="2415">
        <v>553</v>
      </c>
      <c r="M22" s="2415">
        <v>563</v>
      </c>
      <c r="N22" s="2415">
        <v>595</v>
      </c>
      <c r="O22" s="2415">
        <v>611</v>
      </c>
      <c r="P22" s="2415">
        <v>631</v>
      </c>
      <c r="Q22" s="4037">
        <f>'GC Table 3 - Sch Teach Stud'!N12</f>
        <v>284</v>
      </c>
    </row>
    <row r="23" spans="1:17" ht="17.100000000000001" customHeight="1">
      <c r="A23" s="2411"/>
      <c r="B23" s="2412">
        <f t="shared" ref="B23:Q23" si="2">SUM(B19:B22)</f>
        <v>36971</v>
      </c>
      <c r="C23" s="2412">
        <f t="shared" si="2"/>
        <v>41358</v>
      </c>
      <c r="D23" s="2412">
        <f t="shared" si="2"/>
        <v>45904</v>
      </c>
      <c r="E23" s="2412">
        <f t="shared" si="2"/>
        <v>49875</v>
      </c>
      <c r="F23" s="2413">
        <f t="shared" si="2"/>
        <v>54724</v>
      </c>
      <c r="G23" s="2413">
        <f t="shared" si="2"/>
        <v>58845</v>
      </c>
      <c r="H23" s="2413">
        <f t="shared" si="2"/>
        <v>66239</v>
      </c>
      <c r="I23" s="2413">
        <f t="shared" si="2"/>
        <v>69860</v>
      </c>
      <c r="J23" s="2413">
        <v>61335</v>
      </c>
      <c r="K23" s="2413">
        <v>69194</v>
      </c>
      <c r="L23" s="2414">
        <v>72070</v>
      </c>
      <c r="M23" s="2414">
        <v>68073</v>
      </c>
      <c r="N23" s="2414">
        <v>70912</v>
      </c>
      <c r="O23" s="2414">
        <v>74264</v>
      </c>
      <c r="P23" s="2414">
        <f>SUM(P19:P22)</f>
        <v>78697</v>
      </c>
      <c r="Q23" s="4036">
        <f t="shared" si="2"/>
        <v>85370</v>
      </c>
    </row>
    <row r="24" spans="1:17" ht="17.100000000000001" customHeight="1">
      <c r="A24" s="4033" t="s">
        <v>1375</v>
      </c>
      <c r="B24" s="2399"/>
      <c r="C24" s="2399"/>
      <c r="D24" s="2399"/>
      <c r="E24" s="2399"/>
      <c r="F24" s="2400"/>
      <c r="G24" s="2400"/>
      <c r="H24" s="2400"/>
      <c r="I24" s="2400"/>
      <c r="J24" s="2400"/>
      <c r="K24" s="2400"/>
      <c r="L24" s="2400"/>
      <c r="M24" s="2400"/>
      <c r="N24" s="2400"/>
      <c r="O24" s="2400"/>
      <c r="P24" s="2400"/>
      <c r="Q24" s="2401"/>
    </row>
    <row r="25" spans="1:17" ht="17.100000000000001" customHeight="1">
      <c r="A25" s="4034" t="s">
        <v>1376</v>
      </c>
      <c r="B25" s="2402"/>
      <c r="C25" s="2402"/>
      <c r="D25" s="2402"/>
      <c r="E25" s="2402"/>
      <c r="F25" s="2403"/>
      <c r="G25" s="2403"/>
      <c r="H25" s="2403"/>
      <c r="I25" s="2403"/>
      <c r="J25" s="2403"/>
      <c r="K25" s="2403"/>
      <c r="L25" s="2403"/>
      <c r="M25" s="2403"/>
      <c r="N25" s="2403"/>
      <c r="O25" s="2403"/>
      <c r="P25" s="2403"/>
      <c r="Q25" s="2404"/>
    </row>
    <row r="26" spans="1:17" ht="17.100000000000001" customHeight="1">
      <c r="A26" s="2405" t="s">
        <v>1377</v>
      </c>
      <c r="B26" s="2412">
        <v>553</v>
      </c>
      <c r="C26" s="2412">
        <v>344</v>
      </c>
      <c r="D26" s="2412">
        <v>237</v>
      </c>
      <c r="E26" s="2412">
        <v>432</v>
      </c>
      <c r="F26" s="2413">
        <f>F34</f>
        <v>1112</v>
      </c>
      <c r="G26" s="2413">
        <f>G34</f>
        <v>971</v>
      </c>
      <c r="H26" s="2413">
        <v>1337</v>
      </c>
      <c r="I26" s="2413">
        <v>1731</v>
      </c>
      <c r="J26" s="2413">
        <v>842</v>
      </c>
      <c r="K26" s="2413">
        <v>1502</v>
      </c>
      <c r="L26" s="2414">
        <v>1410</v>
      </c>
      <c r="M26" s="2414">
        <v>2237</v>
      </c>
      <c r="N26" s="2414">
        <v>1788</v>
      </c>
      <c r="O26" s="2414">
        <v>2068</v>
      </c>
      <c r="P26" s="4036">
        <f>'[2]GC Table 4 - Tertiary'!F19+'[2]GC Table 5 - Worker Training'!F22+'[2]GC Table 6 - Secondary'!F24+'[2]GC Table 8 - Primary'!F22</f>
        <v>1678</v>
      </c>
      <c r="Q26" s="4036">
        <f>'GC Table 4 - Tertiary'!G19+'GC Table 5 - Worker Training'!F22+'GC Table 6 - Secondary'!F24+'GC Table 8 - Primary'!F22</f>
        <v>1159</v>
      </c>
    </row>
    <row r="27" spans="1:17" ht="17.100000000000001" customHeight="1">
      <c r="A27" s="4038"/>
      <c r="B27" s="2416"/>
      <c r="C27" s="2416"/>
      <c r="D27" s="2416"/>
      <c r="E27" s="2416"/>
      <c r="F27" s="2417"/>
      <c r="G27" s="2417"/>
      <c r="H27" s="2417"/>
      <c r="I27" s="2417"/>
      <c r="J27" s="2417"/>
      <c r="K27" s="2417"/>
      <c r="L27" s="2417"/>
      <c r="M27" s="2417"/>
      <c r="N27" s="2417"/>
      <c r="O27" s="2417"/>
      <c r="P27" s="2417"/>
      <c r="Q27" s="2418"/>
    </row>
    <row r="28" spans="1:17" ht="17.100000000000001" customHeight="1">
      <c r="A28" s="4033" t="s">
        <v>1378</v>
      </c>
      <c r="B28" s="2399"/>
      <c r="C28" s="2399"/>
      <c r="D28" s="2399"/>
      <c r="E28" s="2399"/>
      <c r="F28" s="2400"/>
      <c r="G28" s="2400"/>
      <c r="H28" s="2400"/>
      <c r="I28" s="2400"/>
      <c r="J28" s="2400"/>
      <c r="K28" s="2400"/>
      <c r="L28" s="2400"/>
      <c r="M28" s="2400"/>
      <c r="N28" s="2400"/>
      <c r="O28" s="2400"/>
      <c r="P28" s="2400"/>
      <c r="Q28" s="2401"/>
    </row>
    <row r="29" spans="1:17" ht="17.100000000000001" customHeight="1">
      <c r="A29" s="4034" t="s">
        <v>1379</v>
      </c>
      <c r="B29" s="2402"/>
      <c r="C29" s="2402"/>
      <c r="D29" s="2402"/>
      <c r="E29" s="2402"/>
      <c r="F29" s="2403"/>
      <c r="G29" s="2403"/>
      <c r="H29" s="2403"/>
      <c r="I29" s="2403"/>
      <c r="J29" s="2403"/>
      <c r="K29" s="2403"/>
      <c r="L29" s="2403"/>
      <c r="M29" s="2403"/>
      <c r="N29" s="2403"/>
      <c r="O29" s="2403"/>
      <c r="P29" s="2403"/>
      <c r="Q29" s="2404"/>
    </row>
    <row r="30" spans="1:17" ht="17.100000000000001" customHeight="1">
      <c r="A30" s="2405" t="s">
        <v>1380</v>
      </c>
      <c r="B30" s="2406"/>
      <c r="C30" s="2406"/>
      <c r="D30" s="2406"/>
      <c r="E30" s="2406"/>
      <c r="F30" s="2407">
        <v>329</v>
      </c>
      <c r="G30" s="2406">
        <v>387</v>
      </c>
      <c r="H30" s="2407">
        <v>529</v>
      </c>
      <c r="I30" s="2406">
        <v>1028</v>
      </c>
      <c r="J30" s="2407">
        <v>287</v>
      </c>
      <c r="K30" s="2407">
        <v>719</v>
      </c>
      <c r="L30" s="1384">
        <v>394</v>
      </c>
      <c r="M30" s="1384">
        <v>1024</v>
      </c>
      <c r="N30" s="1384">
        <v>407</v>
      </c>
      <c r="O30" s="1384">
        <v>857</v>
      </c>
      <c r="P30" s="1384">
        <v>688</v>
      </c>
      <c r="Q30" s="2408">
        <f>'GC Table 8 - Primary'!F22</f>
        <v>466</v>
      </c>
    </row>
    <row r="31" spans="1:17" ht="17.100000000000001" customHeight="1">
      <c r="A31" s="4035" t="s">
        <v>1381</v>
      </c>
      <c r="B31" s="2409"/>
      <c r="C31" s="2409"/>
      <c r="D31" s="2409"/>
      <c r="E31" s="2409"/>
      <c r="F31" s="2407">
        <v>689</v>
      </c>
      <c r="G31" s="2409">
        <v>495</v>
      </c>
      <c r="H31" s="2407">
        <v>701</v>
      </c>
      <c r="I31" s="2409">
        <v>597</v>
      </c>
      <c r="J31" s="2410">
        <v>478</v>
      </c>
      <c r="K31" s="2410">
        <v>695</v>
      </c>
      <c r="L31" s="2415">
        <v>894</v>
      </c>
      <c r="M31" s="2415">
        <v>1146</v>
      </c>
      <c r="N31" s="2415">
        <v>1315</v>
      </c>
      <c r="O31" s="2415">
        <v>1098</v>
      </c>
      <c r="P31" s="2415">
        <v>906</v>
      </c>
      <c r="Q31" s="4037">
        <f>'GC Table 6 - Secondary'!F24</f>
        <v>620</v>
      </c>
    </row>
    <row r="32" spans="1:17" ht="17.100000000000001" customHeight="1">
      <c r="A32" s="4035" t="s">
        <v>1382</v>
      </c>
      <c r="B32" s="2409"/>
      <c r="C32" s="2409"/>
      <c r="D32" s="2409"/>
      <c r="E32" s="2409"/>
      <c r="F32" s="2407">
        <v>86</v>
      </c>
      <c r="G32" s="2409">
        <v>71</v>
      </c>
      <c r="H32" s="2407">
        <v>92</v>
      </c>
      <c r="I32" s="2409">
        <v>78</v>
      </c>
      <c r="J32" s="2410">
        <v>74</v>
      </c>
      <c r="K32" s="2410">
        <v>68</v>
      </c>
      <c r="L32" s="2415">
        <v>102</v>
      </c>
      <c r="M32" s="2415">
        <v>44</v>
      </c>
      <c r="N32" s="2415">
        <v>52</v>
      </c>
      <c r="O32" s="2415">
        <v>92</v>
      </c>
      <c r="P32" s="2415">
        <v>77</v>
      </c>
      <c r="Q32" s="4037">
        <f>'GC Table 4 - Tertiary'!G19</f>
        <v>70</v>
      </c>
    </row>
    <row r="33" spans="1:17" ht="17.100000000000001" customHeight="1">
      <c r="A33" s="4035" t="s">
        <v>1383</v>
      </c>
      <c r="B33" s="2409"/>
      <c r="C33" s="2409"/>
      <c r="D33" s="2409"/>
      <c r="E33" s="2409"/>
      <c r="F33" s="2407">
        <v>8</v>
      </c>
      <c r="G33" s="2409">
        <v>18</v>
      </c>
      <c r="H33" s="2407">
        <v>15</v>
      </c>
      <c r="I33" s="2409">
        <v>28</v>
      </c>
      <c r="J33" s="2410">
        <v>3</v>
      </c>
      <c r="K33" s="2410">
        <v>20</v>
      </c>
      <c r="L33" s="2415">
        <v>20</v>
      </c>
      <c r="M33" s="2415">
        <v>23</v>
      </c>
      <c r="N33" s="2415">
        <v>14</v>
      </c>
      <c r="O33" s="2415">
        <v>21</v>
      </c>
      <c r="P33" s="2415">
        <v>10</v>
      </c>
      <c r="Q33" s="4037">
        <f>'GC Table 5 - Worker Training'!F22</f>
        <v>3</v>
      </c>
    </row>
    <row r="34" spans="1:17" ht="17.100000000000001" customHeight="1" thickBot="1">
      <c r="A34" s="4039" t="s">
        <v>1384</v>
      </c>
      <c r="B34" s="4040">
        <v>553</v>
      </c>
      <c r="C34" s="4040">
        <v>344</v>
      </c>
      <c r="D34" s="4040">
        <v>237</v>
      </c>
      <c r="E34" s="4040">
        <v>432</v>
      </c>
      <c r="F34" s="4041">
        <f>SUM(F30:F33)</f>
        <v>1112</v>
      </c>
      <c r="G34" s="4041">
        <f>SUM(G30:G33)</f>
        <v>971</v>
      </c>
      <c r="H34" s="4041">
        <f>SUM(H30:H33)</f>
        <v>1337</v>
      </c>
      <c r="I34" s="4041">
        <f>SUM(I30:I33)</f>
        <v>1731</v>
      </c>
      <c r="J34" s="4041">
        <v>842</v>
      </c>
      <c r="K34" s="4041">
        <v>1502</v>
      </c>
      <c r="L34" s="4042">
        <v>1410</v>
      </c>
      <c r="M34" s="4042">
        <v>2237</v>
      </c>
      <c r="N34" s="4042">
        <v>1788</v>
      </c>
      <c r="O34" s="4042">
        <v>2068</v>
      </c>
      <c r="P34" s="4042">
        <f>SUM(P30:P33)</f>
        <v>1681</v>
      </c>
      <c r="Q34" s="4043">
        <f>SUM(Q30:Q33)</f>
        <v>1159</v>
      </c>
    </row>
  </sheetData>
  <printOptions horizontalCentered="1"/>
  <pageMargins left="0.31496062992125984" right="0.31496062992125984" top="0.39370078740157483" bottom="0.19685039370078741" header="0.19685039370078741" footer="0.19685039370078741"/>
  <pageSetup paperSize="8" orientation="landscape" r:id="rId1"/>
  <headerFooter>
    <oddHeader>&amp;L&amp;A&amp;R&amp;P of &amp;N</oddHeader>
  </headerFooter>
  <extLst>
    <ext xmlns:mx="http://schemas.microsoft.com/office/mac/excel/2008/main" uri="{64002731-A6B0-56B0-2670-7721B7C09600}">
      <mx:PLV Mode="0" OnePage="0" WScale="0"/>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FFCCFF"/>
  </sheetPr>
  <dimension ref="A1:N71"/>
  <sheetViews>
    <sheetView view="pageBreakPreview" zoomScaleSheetLayoutView="100" workbookViewId="0">
      <selection activeCell="Z42" sqref="Z42"/>
    </sheetView>
  </sheetViews>
  <sheetFormatPr defaultColWidth="8.85546875" defaultRowHeight="15"/>
  <cols>
    <col min="1" max="1" width="10.140625" style="385" customWidth="1"/>
    <col min="2" max="10" width="9.85546875" style="385" customWidth="1"/>
    <col min="11" max="11" width="11.5703125" style="385" customWidth="1"/>
    <col min="12" max="13" width="8.85546875" style="385"/>
    <col min="14" max="14" width="11.85546875" style="385" customWidth="1"/>
    <col min="15" max="256" width="8.85546875" style="385"/>
    <col min="257" max="257" width="23.42578125" style="385" bestFit="1" customWidth="1"/>
    <col min="258" max="266" width="12.42578125" style="385" customWidth="1"/>
    <col min="267" max="512" width="8.85546875" style="385"/>
    <col min="513" max="513" width="23.42578125" style="385" bestFit="1" customWidth="1"/>
    <col min="514" max="522" width="12.42578125" style="385" customWidth="1"/>
    <col min="523" max="768" width="8.85546875" style="385"/>
    <col min="769" max="769" width="23.42578125" style="385" bestFit="1" customWidth="1"/>
    <col min="770" max="778" width="12.42578125" style="385" customWidth="1"/>
    <col min="779" max="1024" width="8.85546875" style="385"/>
    <col min="1025" max="1025" width="23.42578125" style="385" bestFit="1" customWidth="1"/>
    <col min="1026" max="1034" width="12.42578125" style="385" customWidth="1"/>
    <col min="1035" max="1280" width="8.85546875" style="385"/>
    <col min="1281" max="1281" width="23.42578125" style="385" bestFit="1" customWidth="1"/>
    <col min="1282" max="1290" width="12.42578125" style="385" customWidth="1"/>
    <col min="1291" max="1536" width="8.85546875" style="385"/>
    <col min="1537" max="1537" width="23.42578125" style="385" bestFit="1" customWidth="1"/>
    <col min="1538" max="1546" width="12.42578125" style="385" customWidth="1"/>
    <col min="1547" max="1792" width="8.85546875" style="385"/>
    <col min="1793" max="1793" width="23.42578125" style="385" bestFit="1" customWidth="1"/>
    <col min="1794" max="1802" width="12.42578125" style="385" customWidth="1"/>
    <col min="1803" max="2048" width="8.85546875" style="385"/>
    <col min="2049" max="2049" width="23.42578125" style="385" bestFit="1" customWidth="1"/>
    <col min="2050" max="2058" width="12.42578125" style="385" customWidth="1"/>
    <col min="2059" max="2304" width="8.85546875" style="385"/>
    <col min="2305" max="2305" width="23.42578125" style="385" bestFit="1" customWidth="1"/>
    <col min="2306" max="2314" width="12.42578125" style="385" customWidth="1"/>
    <col min="2315" max="2560" width="8.85546875" style="385"/>
    <col min="2561" max="2561" width="23.42578125" style="385" bestFit="1" customWidth="1"/>
    <col min="2562" max="2570" width="12.42578125" style="385" customWidth="1"/>
    <col min="2571" max="2816" width="8.85546875" style="385"/>
    <col min="2817" max="2817" width="23.42578125" style="385" bestFit="1" customWidth="1"/>
    <col min="2818" max="2826" width="12.42578125" style="385" customWidth="1"/>
    <col min="2827" max="3072" width="8.85546875" style="385"/>
    <col min="3073" max="3073" width="23.42578125" style="385" bestFit="1" customWidth="1"/>
    <col min="3074" max="3082" width="12.42578125" style="385" customWidth="1"/>
    <col min="3083" max="3328" width="8.85546875" style="385"/>
    <col min="3329" max="3329" width="23.42578125" style="385" bestFit="1" customWidth="1"/>
    <col min="3330" max="3338" width="12.42578125" style="385" customWidth="1"/>
    <col min="3339" max="3584" width="8.85546875" style="385"/>
    <col min="3585" max="3585" width="23.42578125" style="385" bestFit="1" customWidth="1"/>
    <col min="3586" max="3594" width="12.42578125" style="385" customWidth="1"/>
    <col min="3595" max="3840" width="8.85546875" style="385"/>
    <col min="3841" max="3841" width="23.42578125" style="385" bestFit="1" customWidth="1"/>
    <col min="3842" max="3850" width="12.42578125" style="385" customWidth="1"/>
    <col min="3851" max="4096" width="8.85546875" style="385"/>
    <col min="4097" max="4097" width="23.42578125" style="385" bestFit="1" customWidth="1"/>
    <col min="4098" max="4106" width="12.42578125" style="385" customWidth="1"/>
    <col min="4107" max="4352" width="8.85546875" style="385"/>
    <col min="4353" max="4353" width="23.42578125" style="385" bestFit="1" customWidth="1"/>
    <col min="4354" max="4362" width="12.42578125" style="385" customWidth="1"/>
    <col min="4363" max="4608" width="8.85546875" style="385"/>
    <col min="4609" max="4609" width="23.42578125" style="385" bestFit="1" customWidth="1"/>
    <col min="4610" max="4618" width="12.42578125" style="385" customWidth="1"/>
    <col min="4619" max="4864" width="8.85546875" style="385"/>
    <col min="4865" max="4865" width="23.42578125" style="385" bestFit="1" customWidth="1"/>
    <col min="4866" max="4874" width="12.42578125" style="385" customWidth="1"/>
    <col min="4875" max="5120" width="8.85546875" style="385"/>
    <col min="5121" max="5121" width="23.42578125" style="385" bestFit="1" customWidth="1"/>
    <col min="5122" max="5130" width="12.42578125" style="385" customWidth="1"/>
    <col min="5131" max="5376" width="8.85546875" style="385"/>
    <col min="5377" max="5377" width="23.42578125" style="385" bestFit="1" customWidth="1"/>
    <col min="5378" max="5386" width="12.42578125" style="385" customWidth="1"/>
    <col min="5387" max="5632" width="8.85546875" style="385"/>
    <col min="5633" max="5633" width="23.42578125" style="385" bestFit="1" customWidth="1"/>
    <col min="5634" max="5642" width="12.42578125" style="385" customWidth="1"/>
    <col min="5643" max="5888" width="8.85546875" style="385"/>
    <col min="5889" max="5889" width="23.42578125" style="385" bestFit="1" customWidth="1"/>
    <col min="5890" max="5898" width="12.42578125" style="385" customWidth="1"/>
    <col min="5899" max="6144" width="8.85546875" style="385"/>
    <col min="6145" max="6145" width="23.42578125" style="385" bestFit="1" customWidth="1"/>
    <col min="6146" max="6154" width="12.42578125" style="385" customWidth="1"/>
    <col min="6155" max="6400" width="8.85546875" style="385"/>
    <col min="6401" max="6401" width="23.42578125" style="385" bestFit="1" customWidth="1"/>
    <col min="6402" max="6410" width="12.42578125" style="385" customWidth="1"/>
    <col min="6411" max="6656" width="8.85546875" style="385"/>
    <col min="6657" max="6657" width="23.42578125" style="385" bestFit="1" customWidth="1"/>
    <col min="6658" max="6666" width="12.42578125" style="385" customWidth="1"/>
    <col min="6667" max="6912" width="8.85546875" style="385"/>
    <col min="6913" max="6913" width="23.42578125" style="385" bestFit="1" customWidth="1"/>
    <col min="6914" max="6922" width="12.42578125" style="385" customWidth="1"/>
    <col min="6923" max="7168" width="8.85546875" style="385"/>
    <col min="7169" max="7169" width="23.42578125" style="385" bestFit="1" customWidth="1"/>
    <col min="7170" max="7178" width="12.42578125" style="385" customWidth="1"/>
    <col min="7179" max="7424" width="8.85546875" style="385"/>
    <col min="7425" max="7425" width="23.42578125" style="385" bestFit="1" customWidth="1"/>
    <col min="7426" max="7434" width="12.42578125" style="385" customWidth="1"/>
    <col min="7435" max="7680" width="8.85546875" style="385"/>
    <col min="7681" max="7681" width="23.42578125" style="385" bestFit="1" customWidth="1"/>
    <col min="7682" max="7690" width="12.42578125" style="385" customWidth="1"/>
    <col min="7691" max="7936" width="8.85546875" style="385"/>
    <col min="7937" max="7937" width="23.42578125" style="385" bestFit="1" customWidth="1"/>
    <col min="7938" max="7946" width="12.42578125" style="385" customWidth="1"/>
    <col min="7947" max="8192" width="8.85546875" style="385"/>
    <col min="8193" max="8193" width="23.42578125" style="385" bestFit="1" customWidth="1"/>
    <col min="8194" max="8202" width="12.42578125" style="385" customWidth="1"/>
    <col min="8203" max="8448" width="8.85546875" style="385"/>
    <col min="8449" max="8449" width="23.42578125" style="385" bestFit="1" customWidth="1"/>
    <col min="8450" max="8458" width="12.42578125" style="385" customWidth="1"/>
    <col min="8459" max="8704" width="8.85546875" style="385"/>
    <col min="8705" max="8705" width="23.42578125" style="385" bestFit="1" customWidth="1"/>
    <col min="8706" max="8714" width="12.42578125" style="385" customWidth="1"/>
    <col min="8715" max="8960" width="8.85546875" style="385"/>
    <col min="8961" max="8961" width="23.42578125" style="385" bestFit="1" customWidth="1"/>
    <col min="8962" max="8970" width="12.42578125" style="385" customWidth="1"/>
    <col min="8971" max="9216" width="8.85546875" style="385"/>
    <col min="9217" max="9217" width="23.42578125" style="385" bestFit="1" customWidth="1"/>
    <col min="9218" max="9226" width="12.42578125" style="385" customWidth="1"/>
    <col min="9227" max="9472" width="8.85546875" style="385"/>
    <col min="9473" max="9473" width="23.42578125" style="385" bestFit="1" customWidth="1"/>
    <col min="9474" max="9482" width="12.42578125" style="385" customWidth="1"/>
    <col min="9483" max="9728" width="8.85546875" style="385"/>
    <col min="9729" max="9729" width="23.42578125" style="385" bestFit="1" customWidth="1"/>
    <col min="9730" max="9738" width="12.42578125" style="385" customWidth="1"/>
    <col min="9739" max="9984" width="8.85546875" style="385"/>
    <col min="9985" max="9985" width="23.42578125" style="385" bestFit="1" customWidth="1"/>
    <col min="9986" max="9994" width="12.42578125" style="385" customWidth="1"/>
    <col min="9995" max="10240" width="8.85546875" style="385"/>
    <col min="10241" max="10241" width="23.42578125" style="385" bestFit="1" customWidth="1"/>
    <col min="10242" max="10250" width="12.42578125" style="385" customWidth="1"/>
    <col min="10251" max="10496" width="8.85546875" style="385"/>
    <col min="10497" max="10497" width="23.42578125" style="385" bestFit="1" customWidth="1"/>
    <col min="10498" max="10506" width="12.42578125" style="385" customWidth="1"/>
    <col min="10507" max="10752" width="8.85546875" style="385"/>
    <col min="10753" max="10753" width="23.42578125" style="385" bestFit="1" customWidth="1"/>
    <col min="10754" max="10762" width="12.42578125" style="385" customWidth="1"/>
    <col min="10763" max="11008" width="8.85546875" style="385"/>
    <col min="11009" max="11009" width="23.42578125" style="385" bestFit="1" customWidth="1"/>
    <col min="11010" max="11018" width="12.42578125" style="385" customWidth="1"/>
    <col min="11019" max="11264" width="8.85546875" style="385"/>
    <col min="11265" max="11265" width="23.42578125" style="385" bestFit="1" customWidth="1"/>
    <col min="11266" max="11274" width="12.42578125" style="385" customWidth="1"/>
    <col min="11275" max="11520" width="8.85546875" style="385"/>
    <col min="11521" max="11521" width="23.42578125" style="385" bestFit="1" customWidth="1"/>
    <col min="11522" max="11530" width="12.42578125" style="385" customWidth="1"/>
    <col min="11531" max="11776" width="8.85546875" style="385"/>
    <col min="11777" max="11777" width="23.42578125" style="385" bestFit="1" customWidth="1"/>
    <col min="11778" max="11786" width="12.42578125" style="385" customWidth="1"/>
    <col min="11787" max="12032" width="8.85546875" style="385"/>
    <col min="12033" max="12033" width="23.42578125" style="385" bestFit="1" customWidth="1"/>
    <col min="12034" max="12042" width="12.42578125" style="385" customWidth="1"/>
    <col min="12043" max="12288" width="8.85546875" style="385"/>
    <col min="12289" max="12289" width="23.42578125" style="385" bestFit="1" customWidth="1"/>
    <col min="12290" max="12298" width="12.42578125" style="385" customWidth="1"/>
    <col min="12299" max="12544" width="8.85546875" style="385"/>
    <col min="12545" max="12545" width="23.42578125" style="385" bestFit="1" customWidth="1"/>
    <col min="12546" max="12554" width="12.42578125" style="385" customWidth="1"/>
    <col min="12555" max="12800" width="8.85546875" style="385"/>
    <col min="12801" max="12801" width="23.42578125" style="385" bestFit="1" customWidth="1"/>
    <col min="12802" max="12810" width="12.42578125" style="385" customWidth="1"/>
    <col min="12811" max="13056" width="8.85546875" style="385"/>
    <col min="13057" max="13057" width="23.42578125" style="385" bestFit="1" customWidth="1"/>
    <col min="13058" max="13066" width="12.42578125" style="385" customWidth="1"/>
    <col min="13067" max="13312" width="8.85546875" style="385"/>
    <col min="13313" max="13313" width="23.42578125" style="385" bestFit="1" customWidth="1"/>
    <col min="13314" max="13322" width="12.42578125" style="385" customWidth="1"/>
    <col min="13323" max="13568" width="8.85546875" style="385"/>
    <col min="13569" max="13569" width="23.42578125" style="385" bestFit="1" customWidth="1"/>
    <col min="13570" max="13578" width="12.42578125" style="385" customWidth="1"/>
    <col min="13579" max="13824" width="8.85546875" style="385"/>
    <col min="13825" max="13825" width="23.42578125" style="385" bestFit="1" customWidth="1"/>
    <col min="13826" max="13834" width="12.42578125" style="385" customWidth="1"/>
    <col min="13835" max="14080" width="8.85546875" style="385"/>
    <col min="14081" max="14081" width="23.42578125" style="385" bestFit="1" customWidth="1"/>
    <col min="14082" max="14090" width="12.42578125" style="385" customWidth="1"/>
    <col min="14091" max="14336" width="8.85546875" style="385"/>
    <col min="14337" max="14337" width="23.42578125" style="385" bestFit="1" customWidth="1"/>
    <col min="14338" max="14346" width="12.42578125" style="385" customWidth="1"/>
    <col min="14347" max="14592" width="8.85546875" style="385"/>
    <col min="14593" max="14593" width="23.42578125" style="385" bestFit="1" customWidth="1"/>
    <col min="14594" max="14602" width="12.42578125" style="385" customWidth="1"/>
    <col min="14603" max="14848" width="8.85546875" style="385"/>
    <col min="14849" max="14849" width="23.42578125" style="385" bestFit="1" customWidth="1"/>
    <col min="14850" max="14858" width="12.42578125" style="385" customWidth="1"/>
    <col min="14859" max="15104" width="8.85546875" style="385"/>
    <col min="15105" max="15105" width="23.42578125" style="385" bestFit="1" customWidth="1"/>
    <col min="15106" max="15114" width="12.42578125" style="385" customWidth="1"/>
    <col min="15115" max="15360" width="8.85546875" style="385"/>
    <col min="15361" max="15361" width="23.42578125" style="385" bestFit="1" customWidth="1"/>
    <col min="15362" max="15370" width="12.42578125" style="385" customWidth="1"/>
    <col min="15371" max="15616" width="8.85546875" style="385"/>
    <col min="15617" max="15617" width="23.42578125" style="385" bestFit="1" customWidth="1"/>
    <col min="15618" max="15626" width="12.42578125" style="385" customWidth="1"/>
    <col min="15627" max="15872" width="8.85546875" style="385"/>
    <col min="15873" max="15873" width="23.42578125" style="385" bestFit="1" customWidth="1"/>
    <col min="15874" max="15882" width="12.42578125" style="385" customWidth="1"/>
    <col min="15883" max="16128" width="8.85546875" style="385"/>
    <col min="16129" max="16129" width="23.42578125" style="385" bestFit="1" customWidth="1"/>
    <col min="16130" max="16138" width="12.42578125" style="385" customWidth="1"/>
    <col min="16139" max="16384" width="8.85546875" style="385"/>
  </cols>
  <sheetData>
    <row r="1" spans="1:14" s="1386" customFormat="1" ht="28.5" customHeight="1">
      <c r="A1" s="4440" t="s">
        <v>0</v>
      </c>
      <c r="B1" s="4441"/>
      <c r="C1" s="4441"/>
      <c r="D1" s="4441"/>
      <c r="E1" s="4441"/>
      <c r="F1" s="4441"/>
      <c r="G1" s="4441"/>
      <c r="H1" s="4441"/>
      <c r="I1" s="4441"/>
      <c r="J1" s="4442"/>
      <c r="K1" s="1385"/>
    </row>
    <row r="2" spans="1:14" ht="29.85" customHeight="1" thickBot="1">
      <c r="A2" s="4471" t="s">
        <v>1385</v>
      </c>
      <c r="B2" s="4472"/>
      <c r="C2" s="4472"/>
      <c r="D2" s="4472"/>
      <c r="E2" s="4472"/>
      <c r="F2" s="4472"/>
      <c r="G2" s="4472"/>
      <c r="H2" s="4472"/>
      <c r="I2" s="4472"/>
      <c r="J2" s="4473"/>
    </row>
    <row r="3" spans="1:14" ht="17.850000000000001" customHeight="1" thickBot="1">
      <c r="A3" s="1387" t="s">
        <v>1348</v>
      </c>
      <c r="B3" s="4474" t="s">
        <v>224</v>
      </c>
      <c r="C3" s="4475"/>
      <c r="D3" s="4476" t="s">
        <v>225</v>
      </c>
      <c r="E3" s="4477"/>
      <c r="F3" s="4478" t="s">
        <v>1018</v>
      </c>
      <c r="G3" s="4479"/>
      <c r="H3" s="4480" t="s">
        <v>1349</v>
      </c>
      <c r="I3" s="4481"/>
      <c r="J3" s="1388" t="s">
        <v>1350</v>
      </c>
      <c r="K3" s="461"/>
      <c r="L3" s="461"/>
      <c r="M3" s="461"/>
    </row>
    <row r="4" spans="1:14" ht="17.850000000000001" customHeight="1" thickBot="1">
      <c r="A4" s="1086"/>
      <c r="B4" s="1389" t="s">
        <v>233</v>
      </c>
      <c r="C4" s="1390" t="s">
        <v>234</v>
      </c>
      <c r="D4" s="1389" t="s">
        <v>233</v>
      </c>
      <c r="E4" s="1390" t="s">
        <v>234</v>
      </c>
      <c r="F4" s="1389" t="s">
        <v>233</v>
      </c>
      <c r="G4" s="1390" t="s">
        <v>234</v>
      </c>
      <c r="H4" s="1389" t="s">
        <v>233</v>
      </c>
      <c r="I4" s="1391" t="s">
        <v>234</v>
      </c>
      <c r="J4" s="1392"/>
      <c r="K4" s="461"/>
      <c r="L4" s="461"/>
      <c r="M4" s="461"/>
    </row>
    <row r="5" spans="1:14" s="462" customFormat="1" ht="17.850000000000001" customHeight="1">
      <c r="A5" s="1393" t="s">
        <v>895</v>
      </c>
      <c r="B5" s="1394">
        <f>'GC Table 8 - Primary'!B20</f>
        <v>2249</v>
      </c>
      <c r="C5" s="1394">
        <f>'GC Table 8 - Primary'!B21</f>
        <v>6447</v>
      </c>
      <c r="D5" s="1394">
        <f>'GC Table 6 - Secondary'!B22</f>
        <v>1816</v>
      </c>
      <c r="E5" s="1394">
        <f>'GC Table 6 - Secondary'!B23</f>
        <v>5211</v>
      </c>
      <c r="F5" s="1395">
        <f>'GC Table 4 - Tertiary'!B17</f>
        <v>526</v>
      </c>
      <c r="G5" s="1396">
        <f>'GC Table 4 - Tertiary'!B18</f>
        <v>536</v>
      </c>
      <c r="H5" s="1395">
        <f>'GC Table 5 - Worker Training'!B20</f>
        <v>54</v>
      </c>
      <c r="I5" s="1397">
        <f>'GC Table 5 - Worker Training'!B21</f>
        <v>13</v>
      </c>
      <c r="J5" s="4044">
        <f>SUM(B5:I5)</f>
        <v>16852</v>
      </c>
      <c r="K5" s="561" t="s">
        <v>1386</v>
      </c>
      <c r="L5" s="561"/>
      <c r="M5" s="561"/>
      <c r="N5" s="940" t="s">
        <v>1387</v>
      </c>
    </row>
    <row r="6" spans="1:14" s="462" customFormat="1" ht="17.850000000000001" customHeight="1">
      <c r="A6" s="4045" t="s">
        <v>898</v>
      </c>
      <c r="B6" s="2419">
        <f>'GC Table 8 - Primary'!E20</f>
        <v>12174</v>
      </c>
      <c r="C6" s="4046">
        <f>'GC Table 8 - Primary'!E21</f>
        <v>6080</v>
      </c>
      <c r="D6" s="4047">
        <f>'GC Table 6 - Secondary'!E22</f>
        <v>5630</v>
      </c>
      <c r="E6" s="4046">
        <f>'GC Table 6 - Secondary'!E23</f>
        <v>2262</v>
      </c>
      <c r="F6" s="4047">
        <f>'GC Table 4 - Tertiary'!C17</f>
        <v>435</v>
      </c>
      <c r="G6" s="4046">
        <f>'GC Table 4 - Tertiary'!C18</f>
        <v>116</v>
      </c>
      <c r="H6" s="4047">
        <f>'GC Table 5 - Worker Training'!E20</f>
        <v>173</v>
      </c>
      <c r="I6" s="2420">
        <f>'GC Table 5 - Worker Training'!E21</f>
        <v>44</v>
      </c>
      <c r="J6" s="4044">
        <f>SUM(B6:I6)</f>
        <v>26914</v>
      </c>
      <c r="K6" s="561" t="s">
        <v>1388</v>
      </c>
      <c r="L6" s="561"/>
      <c r="M6" s="561"/>
      <c r="N6" s="561"/>
    </row>
    <row r="7" spans="1:14" s="462" customFormat="1" ht="17.850000000000001" customHeight="1">
      <c r="A7" s="4045" t="s">
        <v>897</v>
      </c>
      <c r="B7" s="2419">
        <f>'GC Table 8 - Primary'!D20</f>
        <v>20780</v>
      </c>
      <c r="C7" s="4046">
        <f>'GC Table 8 - Primary'!D21</f>
        <v>8274</v>
      </c>
      <c r="D7" s="4047">
        <f>'GC Table 6 - Secondary'!D22</f>
        <v>4111</v>
      </c>
      <c r="E7" s="4046">
        <f>'GC Table 6 - Secondary'!D23</f>
        <v>2781</v>
      </c>
      <c r="F7" s="4047">
        <f>'GC Table 4 - Tertiary'!E17+'GC Table 4 - Tertiary'!F17</f>
        <v>1300</v>
      </c>
      <c r="G7" s="4046">
        <f>'GC Table 4 - Tertiary'!E18+'GC Table 4 - Tertiary'!F18</f>
        <v>577</v>
      </c>
      <c r="H7" s="4047">
        <f>'GC Table 5 - Worker Training'!D20</f>
        <v>0</v>
      </c>
      <c r="I7" s="2420">
        <f>'GC Table 5 - Worker Training'!D21</f>
        <v>0</v>
      </c>
      <c r="J7" s="4044">
        <f>SUM(B7:I7)</f>
        <v>37823</v>
      </c>
      <c r="K7" s="561" t="s">
        <v>1389</v>
      </c>
      <c r="L7" s="561"/>
      <c r="M7" s="561"/>
      <c r="N7" s="561" t="s">
        <v>1387</v>
      </c>
    </row>
    <row r="8" spans="1:14" s="462" customFormat="1" ht="17.850000000000001" customHeight="1" thickBot="1">
      <c r="A8" s="4045" t="s">
        <v>1351</v>
      </c>
      <c r="B8" s="2419">
        <f>'GC Table 8 - Primary'!C20</f>
        <v>945</v>
      </c>
      <c r="C8" s="4046">
        <f>'GC Table 8 - Primary'!C21</f>
        <v>771</v>
      </c>
      <c r="D8" s="4047">
        <f>'GC Table 6 - Secondary'!C22</f>
        <v>384</v>
      </c>
      <c r="E8" s="4046">
        <f>'GC Table 6 - Secondary'!C23</f>
        <v>418</v>
      </c>
      <c r="F8" s="4047">
        <f>'GC Table 4 - Tertiary'!H24</f>
        <v>0</v>
      </c>
      <c r="G8" s="4046">
        <f>'GC Table 4 - Tertiary'!H24</f>
        <v>0</v>
      </c>
      <c r="H8" s="4047">
        <f>'GC Table 5 - Worker Training'!G20</f>
        <v>0</v>
      </c>
      <c r="I8" s="2420">
        <f>'GC Table 5 - Worker Training'!G21</f>
        <v>0</v>
      </c>
      <c r="J8" s="4044">
        <f>SUM(B8:I8)</f>
        <v>2518</v>
      </c>
      <c r="K8" s="561"/>
      <c r="L8" s="561"/>
      <c r="M8" s="561"/>
      <c r="N8" s="561"/>
    </row>
    <row r="9" spans="1:14" ht="17.850000000000001" customHeight="1" thickBot="1">
      <c r="A9" s="1398" t="s">
        <v>1390</v>
      </c>
      <c r="B9" s="1399">
        <f t="shared" ref="B9:I9" si="0">SUM(B5:B8)</f>
        <v>36148</v>
      </c>
      <c r="C9" s="1400">
        <f t="shared" si="0"/>
        <v>21572</v>
      </c>
      <c r="D9" s="1401">
        <f t="shared" si="0"/>
        <v>11941</v>
      </c>
      <c r="E9" s="1400">
        <f t="shared" si="0"/>
        <v>10672</v>
      </c>
      <c r="F9" s="1401">
        <f t="shared" si="0"/>
        <v>2261</v>
      </c>
      <c r="G9" s="1400">
        <f t="shared" si="0"/>
        <v>1229</v>
      </c>
      <c r="H9" s="1401">
        <f t="shared" si="0"/>
        <v>227</v>
      </c>
      <c r="I9" s="1402">
        <f t="shared" si="0"/>
        <v>57</v>
      </c>
      <c r="J9" s="1403">
        <f>SUM(B9:I9)</f>
        <v>84107</v>
      </c>
      <c r="K9" s="942">
        <f>'GC Table 3 - Sch Teach Stud'!P12</f>
        <v>85370</v>
      </c>
      <c r="L9" s="481" t="s">
        <v>1391</v>
      </c>
      <c r="M9" s="481"/>
    </row>
    <row r="10" spans="1:14" ht="17.850000000000001" customHeight="1" thickBot="1">
      <c r="A10" s="1622"/>
      <c r="B10" s="1623"/>
      <c r="C10" s="1623"/>
      <c r="D10" s="1623"/>
      <c r="E10" s="1623"/>
      <c r="F10" s="1623"/>
      <c r="G10" s="1623"/>
      <c r="H10" s="1623"/>
      <c r="I10" s="1623"/>
      <c r="J10" s="1624"/>
      <c r="K10" s="942"/>
      <c r="L10" s="481"/>
      <c r="M10" s="481"/>
    </row>
    <row r="11" spans="1:14" ht="30" customHeight="1">
      <c r="A11" s="4440" t="s">
        <v>878</v>
      </c>
      <c r="B11" s="4441"/>
      <c r="C11" s="4441"/>
      <c r="D11" s="4441"/>
      <c r="E11" s="4441"/>
      <c r="F11" s="4441"/>
      <c r="G11" s="4441"/>
      <c r="H11" s="4441"/>
      <c r="I11" s="4441"/>
      <c r="J11" s="4442"/>
      <c r="K11" s="942"/>
      <c r="L11" s="481"/>
      <c r="M11" s="481"/>
    </row>
    <row r="12" spans="1:14" ht="30" customHeight="1" thickBot="1">
      <c r="A12" s="4443" t="s">
        <v>1392</v>
      </c>
      <c r="B12" s="4444"/>
      <c r="C12" s="4444"/>
      <c r="D12" s="4444"/>
      <c r="E12" s="4444"/>
      <c r="F12" s="4444"/>
      <c r="G12" s="4444"/>
      <c r="H12" s="4444"/>
      <c r="I12" s="4444"/>
      <c r="J12" s="4445"/>
      <c r="K12" s="942"/>
      <c r="L12" s="481"/>
      <c r="M12" s="481"/>
    </row>
    <row r="13" spans="1:14" ht="17.850000000000001" customHeight="1" thickBot="1">
      <c r="A13" s="1387" t="s">
        <v>1348</v>
      </c>
      <c r="B13" s="4446" t="s">
        <v>224</v>
      </c>
      <c r="C13" s="4447"/>
      <c r="D13" s="4448" t="s">
        <v>225</v>
      </c>
      <c r="E13" s="4449"/>
      <c r="F13" s="4450" t="s">
        <v>1018</v>
      </c>
      <c r="G13" s="4451"/>
      <c r="H13" s="4452" t="s">
        <v>1349</v>
      </c>
      <c r="I13" s="4453"/>
      <c r="J13" s="1388" t="s">
        <v>1350</v>
      </c>
      <c r="K13" s="942"/>
      <c r="L13" s="481"/>
      <c r="M13" s="481"/>
    </row>
    <row r="14" spans="1:14" ht="17.850000000000001" customHeight="1" thickBot="1">
      <c r="A14" s="1086"/>
      <c r="B14" s="1389" t="s">
        <v>233</v>
      </c>
      <c r="C14" s="1390" t="s">
        <v>234</v>
      </c>
      <c r="D14" s="1389" t="s">
        <v>233</v>
      </c>
      <c r="E14" s="1390" t="s">
        <v>234</v>
      </c>
      <c r="F14" s="1389" t="s">
        <v>233</v>
      </c>
      <c r="G14" s="1390" t="s">
        <v>234</v>
      </c>
      <c r="H14" s="1389" t="s">
        <v>233</v>
      </c>
      <c r="I14" s="1390" t="s">
        <v>234</v>
      </c>
      <c r="J14" s="1389"/>
      <c r="K14" s="942"/>
      <c r="L14" s="481"/>
      <c r="M14" s="481"/>
    </row>
    <row r="15" spans="1:14" ht="17.850000000000001" customHeight="1">
      <c r="A15" s="1393" t="s">
        <v>895</v>
      </c>
      <c r="B15" s="1394">
        <v>2309</v>
      </c>
      <c r="C15" s="1394">
        <v>5719</v>
      </c>
      <c r="D15" s="1394">
        <v>1529</v>
      </c>
      <c r="E15" s="1394">
        <v>3612</v>
      </c>
      <c r="F15" s="1395">
        <v>797</v>
      </c>
      <c r="G15" s="1396">
        <v>711</v>
      </c>
      <c r="H15" s="1395">
        <v>54</v>
      </c>
      <c r="I15" s="1397">
        <v>31</v>
      </c>
      <c r="J15" s="4044">
        <v>14762</v>
      </c>
      <c r="K15" s="942"/>
      <c r="L15" s="481"/>
      <c r="M15" s="481"/>
    </row>
    <row r="16" spans="1:14" ht="17.850000000000001" customHeight="1">
      <c r="A16" s="4045" t="s">
        <v>898</v>
      </c>
      <c r="B16" s="2419">
        <v>12568</v>
      </c>
      <c r="C16" s="4046">
        <v>5710</v>
      </c>
      <c r="D16" s="4047">
        <v>4999</v>
      </c>
      <c r="E16" s="4046">
        <v>1681</v>
      </c>
      <c r="F16" s="4047">
        <v>325</v>
      </c>
      <c r="G16" s="4046">
        <v>115</v>
      </c>
      <c r="H16" s="4047">
        <v>271</v>
      </c>
      <c r="I16" s="2420">
        <v>239</v>
      </c>
      <c r="J16" s="4044">
        <v>25908</v>
      </c>
      <c r="K16" s="942"/>
      <c r="L16" s="481"/>
      <c r="M16" s="481"/>
    </row>
    <row r="17" spans="1:14" ht="17.850000000000001" customHeight="1">
      <c r="A17" s="4045" t="s">
        <v>897</v>
      </c>
      <c r="B17" s="2419">
        <v>16657</v>
      </c>
      <c r="C17" s="4046">
        <v>5355</v>
      </c>
      <c r="D17" s="4047">
        <v>2633</v>
      </c>
      <c r="E17" s="4046">
        <v>1476</v>
      </c>
      <c r="F17" s="4047">
        <v>1286</v>
      </c>
      <c r="G17" s="4046">
        <v>697</v>
      </c>
      <c r="H17" s="4047">
        <v>0</v>
      </c>
      <c r="I17" s="2420">
        <v>0</v>
      </c>
      <c r="J17" s="4044">
        <v>28104</v>
      </c>
      <c r="K17" s="942"/>
      <c r="L17" s="481"/>
      <c r="M17" s="481"/>
    </row>
    <row r="18" spans="1:14" ht="17.850000000000001" customHeight="1" thickBot="1">
      <c r="A18" s="4045" t="s">
        <v>1351</v>
      </c>
      <c r="B18" s="2419">
        <v>851</v>
      </c>
      <c r="C18" s="4046">
        <v>626</v>
      </c>
      <c r="D18" s="4047">
        <v>296</v>
      </c>
      <c r="E18" s="4046">
        <v>365</v>
      </c>
      <c r="F18" s="4047">
        <v>0</v>
      </c>
      <c r="G18" s="4046">
        <v>0</v>
      </c>
      <c r="H18" s="4047">
        <v>0</v>
      </c>
      <c r="I18" s="2420">
        <v>0</v>
      </c>
      <c r="J18" s="4044">
        <v>2138</v>
      </c>
      <c r="K18" s="942"/>
      <c r="L18" s="481"/>
      <c r="M18" s="481"/>
    </row>
    <row r="19" spans="1:14" ht="17.850000000000001" customHeight="1" thickBot="1">
      <c r="A19" s="1398" t="s">
        <v>1390</v>
      </c>
      <c r="B19" s="1399">
        <v>32385</v>
      </c>
      <c r="C19" s="1400">
        <v>17410</v>
      </c>
      <c r="D19" s="1401">
        <v>9457</v>
      </c>
      <c r="E19" s="1400">
        <v>7134</v>
      </c>
      <c r="F19" s="1401">
        <v>2408</v>
      </c>
      <c r="G19" s="1400">
        <v>1523</v>
      </c>
      <c r="H19" s="1401">
        <v>325</v>
      </c>
      <c r="I19" s="1402">
        <v>270</v>
      </c>
      <c r="J19" s="1403">
        <v>70912</v>
      </c>
      <c r="K19" s="942"/>
      <c r="L19" s="481"/>
      <c r="M19" s="481"/>
    </row>
    <row r="20" spans="1:14" ht="17.850000000000001" customHeight="1">
      <c r="A20" s="1616"/>
      <c r="B20" s="1617"/>
      <c r="C20" s="1617"/>
      <c r="D20" s="1617"/>
      <c r="E20" s="1617"/>
      <c r="F20" s="1617"/>
      <c r="G20" s="1617"/>
      <c r="H20" s="1617"/>
      <c r="I20" s="1617"/>
      <c r="J20" s="1618"/>
      <c r="K20" s="942"/>
      <c r="L20" s="481"/>
      <c r="M20" s="481"/>
    </row>
    <row r="21" spans="1:14" ht="17.850000000000001" customHeight="1">
      <c r="A21" s="1619"/>
      <c r="B21" s="1620"/>
      <c r="C21" s="1620"/>
      <c r="D21" s="1620"/>
      <c r="E21" s="1620"/>
      <c r="F21" s="1620"/>
      <c r="G21" s="1620"/>
      <c r="H21" s="1620"/>
      <c r="I21" s="1620"/>
      <c r="J21" s="1621"/>
      <c r="K21" s="942"/>
      <c r="L21" s="481"/>
      <c r="M21" s="481"/>
    </row>
    <row r="22" spans="1:14" ht="16.5" customHeight="1">
      <c r="A22" s="4454" t="s">
        <v>878</v>
      </c>
      <c r="B22" s="4455"/>
      <c r="C22" s="4455"/>
      <c r="D22" s="4455"/>
      <c r="E22" s="4455"/>
      <c r="F22" s="4455"/>
      <c r="G22" s="4455"/>
      <c r="H22" s="4455"/>
      <c r="I22" s="4455"/>
      <c r="J22" s="4456"/>
      <c r="K22" s="942"/>
      <c r="L22" s="481"/>
      <c r="M22" s="481"/>
    </row>
    <row r="23" spans="1:14" ht="16.5" customHeight="1" thickBot="1">
      <c r="A23" s="4457" t="s">
        <v>1393</v>
      </c>
      <c r="B23" s="4458"/>
      <c r="C23" s="4458"/>
      <c r="D23" s="4458"/>
      <c r="E23" s="4458"/>
      <c r="F23" s="4458"/>
      <c r="G23" s="4458"/>
      <c r="H23" s="4458"/>
      <c r="I23" s="4458"/>
      <c r="J23" s="4459"/>
      <c r="K23" s="939"/>
    </row>
    <row r="24" spans="1:14" ht="16.5" customHeight="1" thickBot="1">
      <c r="A24" s="1594" t="s">
        <v>1348</v>
      </c>
      <c r="B24" s="4460" t="s">
        <v>224</v>
      </c>
      <c r="C24" s="4461"/>
      <c r="D24" s="4462" t="s">
        <v>225</v>
      </c>
      <c r="E24" s="4463"/>
      <c r="F24" s="4464" t="s">
        <v>1018</v>
      </c>
      <c r="G24" s="4465"/>
      <c r="H24" s="4466" t="s">
        <v>1349</v>
      </c>
      <c r="I24" s="4467"/>
      <c r="J24" s="1595" t="s">
        <v>1350</v>
      </c>
    </row>
    <row r="25" spans="1:14" ht="16.5" customHeight="1" thickBot="1">
      <c r="A25" s="1596"/>
      <c r="B25" s="1597" t="s">
        <v>233</v>
      </c>
      <c r="C25" s="1598" t="s">
        <v>234</v>
      </c>
      <c r="D25" s="1597" t="s">
        <v>233</v>
      </c>
      <c r="E25" s="1598" t="s">
        <v>234</v>
      </c>
      <c r="F25" s="1597" t="s">
        <v>233</v>
      </c>
      <c r="G25" s="1598" t="s">
        <v>234</v>
      </c>
      <c r="H25" s="1597" t="s">
        <v>233</v>
      </c>
      <c r="I25" s="1599" t="s">
        <v>234</v>
      </c>
      <c r="J25" s="1600"/>
      <c r="K25" s="461"/>
      <c r="L25" s="461"/>
      <c r="M25" s="461"/>
    </row>
    <row r="26" spans="1:14" ht="16.5" customHeight="1">
      <c r="A26" s="2421" t="s">
        <v>1394</v>
      </c>
      <c r="B26" s="1601">
        <v>2429</v>
      </c>
      <c r="C26" s="1601">
        <v>5352</v>
      </c>
      <c r="D26" s="1601">
        <v>1582</v>
      </c>
      <c r="E26" s="1601">
        <v>3413</v>
      </c>
      <c r="F26" s="2422">
        <v>872</v>
      </c>
      <c r="G26" s="1602">
        <v>696</v>
      </c>
      <c r="H26" s="1601">
        <v>46</v>
      </c>
      <c r="I26" s="1603">
        <v>40</v>
      </c>
      <c r="J26" s="4048">
        <v>14430</v>
      </c>
      <c r="K26" s="461"/>
      <c r="L26" s="461"/>
      <c r="M26" s="461"/>
    </row>
    <row r="27" spans="1:14" ht="24">
      <c r="A27" s="2421" t="s">
        <v>1395</v>
      </c>
      <c r="B27" s="1601">
        <v>12700</v>
      </c>
      <c r="C27" s="1602">
        <v>6148</v>
      </c>
      <c r="D27" s="1601">
        <v>3894</v>
      </c>
      <c r="E27" s="1602">
        <v>1261</v>
      </c>
      <c r="F27" s="1601">
        <v>270</v>
      </c>
      <c r="G27" s="1602">
        <v>59</v>
      </c>
      <c r="H27" s="1601">
        <v>261</v>
      </c>
      <c r="I27" s="1603">
        <v>216</v>
      </c>
      <c r="J27" s="2423">
        <v>24809</v>
      </c>
      <c r="K27" s="561" t="s">
        <v>1386</v>
      </c>
      <c r="L27" s="561"/>
      <c r="M27" s="561"/>
      <c r="N27" s="940" t="s">
        <v>1387</v>
      </c>
    </row>
    <row r="28" spans="1:14">
      <c r="A28" s="2421" t="s">
        <v>1396</v>
      </c>
      <c r="B28" s="1601">
        <v>16267</v>
      </c>
      <c r="C28" s="1602">
        <v>4221</v>
      </c>
      <c r="D28" s="1601">
        <v>3133</v>
      </c>
      <c r="E28" s="1602">
        <v>1294</v>
      </c>
      <c r="F28" s="1601">
        <v>1323</v>
      </c>
      <c r="G28" s="1602">
        <v>600</v>
      </c>
      <c r="H28" s="1601" t="s">
        <v>1397</v>
      </c>
      <c r="I28" s="1603" t="s">
        <v>1397</v>
      </c>
      <c r="J28" s="2423">
        <v>26838</v>
      </c>
      <c r="K28" s="561" t="s">
        <v>1388</v>
      </c>
      <c r="L28" s="561"/>
      <c r="M28" s="561"/>
      <c r="N28" s="561"/>
    </row>
    <row r="29" spans="1:14" ht="15.75" thickBot="1">
      <c r="A29" s="2421" t="s">
        <v>1398</v>
      </c>
      <c r="B29" s="1601">
        <v>790</v>
      </c>
      <c r="C29" s="1602">
        <v>595</v>
      </c>
      <c r="D29" s="1601">
        <v>286</v>
      </c>
      <c r="E29" s="1602">
        <v>325</v>
      </c>
      <c r="F29" s="1601" t="s">
        <v>1397</v>
      </c>
      <c r="G29" s="1602" t="s">
        <v>1397</v>
      </c>
      <c r="H29" s="1601" t="s">
        <v>1397</v>
      </c>
      <c r="I29" s="1603" t="s">
        <v>1397</v>
      </c>
      <c r="J29" s="2423">
        <v>1996</v>
      </c>
      <c r="K29" s="561" t="s">
        <v>1389</v>
      </c>
      <c r="L29" s="561"/>
      <c r="M29" s="561"/>
      <c r="N29" s="561" t="s">
        <v>1387</v>
      </c>
    </row>
    <row r="30" spans="1:14" ht="15.75" thickBot="1">
      <c r="A30" s="1604" t="s">
        <v>1399</v>
      </c>
      <c r="B30" s="1605">
        <v>32186</v>
      </c>
      <c r="C30" s="1606">
        <v>16316</v>
      </c>
      <c r="D30" s="1605">
        <v>8895</v>
      </c>
      <c r="E30" s="1606">
        <v>6293</v>
      </c>
      <c r="F30" s="1605">
        <v>2465</v>
      </c>
      <c r="G30" s="1606">
        <v>1355</v>
      </c>
      <c r="H30" s="1605">
        <v>307</v>
      </c>
      <c r="I30" s="1607">
        <v>256</v>
      </c>
      <c r="J30" s="1608">
        <v>68073</v>
      </c>
      <c r="K30" s="561"/>
      <c r="L30" s="561"/>
      <c r="M30" s="561"/>
      <c r="N30" s="561"/>
    </row>
    <row r="31" spans="1:14" ht="21">
      <c r="A31" s="4468" t="s">
        <v>878</v>
      </c>
      <c r="B31" s="4469"/>
      <c r="C31" s="4469"/>
      <c r="D31" s="4469"/>
      <c r="E31" s="4469"/>
      <c r="F31" s="4469"/>
      <c r="G31" s="4469"/>
      <c r="H31" s="4469"/>
      <c r="I31" s="4469"/>
      <c r="J31" s="4470"/>
      <c r="K31" s="942" t="str">
        <f>'GC Table 3 - Sch Teach Stud'!P21</f>
        <v>Totals</v>
      </c>
      <c r="L31" s="481" t="s">
        <v>1391</v>
      </c>
      <c r="M31" s="481"/>
    </row>
    <row r="32" spans="1:14" ht="19.5" thickBot="1">
      <c r="A32" s="4471" t="s">
        <v>1400</v>
      </c>
      <c r="B32" s="4472"/>
      <c r="C32" s="4472"/>
      <c r="D32" s="4472"/>
      <c r="E32" s="4472"/>
      <c r="F32" s="4472"/>
      <c r="G32" s="4472"/>
      <c r="H32" s="4472"/>
      <c r="I32" s="4472"/>
      <c r="J32" s="4473"/>
    </row>
    <row r="33" spans="1:14" ht="15.75" thickBot="1">
      <c r="A33" s="1387" t="s">
        <v>1348</v>
      </c>
      <c r="B33" s="4474" t="s">
        <v>224</v>
      </c>
      <c r="C33" s="4475"/>
      <c r="D33" s="4476" t="s">
        <v>225</v>
      </c>
      <c r="E33" s="4477"/>
      <c r="F33" s="4478" t="s">
        <v>1018</v>
      </c>
      <c r="G33" s="4479"/>
      <c r="H33" s="4480" t="s">
        <v>1349</v>
      </c>
      <c r="I33" s="4481"/>
      <c r="J33" s="1388" t="s">
        <v>1350</v>
      </c>
    </row>
    <row r="34" spans="1:14" ht="15.75" thickBot="1">
      <c r="A34" s="1086"/>
      <c r="B34" s="1389" t="s">
        <v>233</v>
      </c>
      <c r="C34" s="1390" t="s">
        <v>234</v>
      </c>
      <c r="D34" s="1389" t="s">
        <v>233</v>
      </c>
      <c r="E34" s="1390" t="s">
        <v>234</v>
      </c>
      <c r="F34" s="1389" t="s">
        <v>233</v>
      </c>
      <c r="G34" s="1390" t="s">
        <v>234</v>
      </c>
      <c r="H34" s="1389" t="s">
        <v>233</v>
      </c>
      <c r="I34" s="1391" t="s">
        <v>234</v>
      </c>
      <c r="J34" s="1392"/>
    </row>
    <row r="35" spans="1:14">
      <c r="A35" s="1393" t="s">
        <v>895</v>
      </c>
      <c r="B35" s="1394" t="str">
        <f>'[3]GC Table 8 - Primary'!B29</f>
        <v>AUC</v>
      </c>
      <c r="C35" s="1394">
        <f>'[3]GC Table 8 - Primary'!B30</f>
        <v>43</v>
      </c>
      <c r="D35" s="1394">
        <f>'[3]GC Table 6 - Secondary'!B31</f>
        <v>42004</v>
      </c>
      <c r="E35" s="1394">
        <f>'[3]GC Table 6 - Secondary'!B32</f>
        <v>0</v>
      </c>
      <c r="F35" s="1395">
        <f>'[3]GC Table 4 - Tertiary'!B23</f>
        <v>142</v>
      </c>
      <c r="G35" s="1396">
        <f>'[3]GC Table 4 - Tertiary'!B24</f>
        <v>457</v>
      </c>
      <c r="H35" s="1395">
        <f>'[3]GC Table 5 - Worker Training'!B29</f>
        <v>33</v>
      </c>
      <c r="I35" s="1397">
        <f>'[3]GC Table 5 - Worker Training'!B30</f>
        <v>0</v>
      </c>
      <c r="J35" s="4044">
        <f>SUM(B35:I35)</f>
        <v>42679</v>
      </c>
      <c r="K35" s="461"/>
      <c r="L35" s="461"/>
      <c r="M35" s="461"/>
    </row>
    <row r="36" spans="1:14">
      <c r="A36" s="4045" t="s">
        <v>898</v>
      </c>
      <c r="B36" s="2419" t="str">
        <f>'[3]GC Table 8 - Primary'!E29</f>
        <v>TPUM</v>
      </c>
      <c r="C36" s="4046">
        <f>'[3]GC Table 8 - Primary'!E30</f>
        <v>131</v>
      </c>
      <c r="D36" s="4047">
        <f>'[3]GC Table 6 - Secondary'!E31</f>
        <v>0</v>
      </c>
      <c r="E36" s="4046">
        <f>'[3]GC Table 6 - Secondary'!E32</f>
        <v>0</v>
      </c>
      <c r="F36" s="4047">
        <f>'[3]GC Table 4 - Tertiary'!C23</f>
        <v>0</v>
      </c>
      <c r="G36" s="4046">
        <f>'[3]GC Table 4 - Tertiary'!C24</f>
        <v>0</v>
      </c>
      <c r="H36" s="4047">
        <f>'[3]GC Table 5 - Worker Training'!E29</f>
        <v>132</v>
      </c>
      <c r="I36" s="2420">
        <f>'[3]GC Table 5 - Worker Training'!E30</f>
        <v>0</v>
      </c>
      <c r="J36" s="4044">
        <f t="shared" ref="J36:J38" si="1">SUM(B36:I36)</f>
        <v>263</v>
      </c>
      <c r="K36" s="461"/>
      <c r="L36" s="461"/>
      <c r="M36" s="461"/>
    </row>
    <row r="37" spans="1:14">
      <c r="A37" s="4045" t="s">
        <v>897</v>
      </c>
      <c r="B37" s="2419" t="str">
        <f>'[3]GC Table 8 - Primary'!D29</f>
        <v>PNGUM</v>
      </c>
      <c r="C37" s="4046">
        <f>'[3]GC Table 8 - Primary'!D30</f>
        <v>116</v>
      </c>
      <c r="D37" s="4047">
        <f>'[3]GC Table 6 - Secondary'!D31</f>
        <v>0</v>
      </c>
      <c r="E37" s="4046">
        <f>'[3]GC Table 6 - Secondary'!D32</f>
        <v>0</v>
      </c>
      <c r="F37" s="4047">
        <f>'[3]GC Table 4 - Tertiary'!D23+'[3]GC Table 4 - Tertiary'!E23</f>
        <v>0</v>
      </c>
      <c r="G37" s="4046">
        <f>'[3]GC Table 4 - Tertiary'!D24+'[3]GC Table 4 - Tertiary'!E24</f>
        <v>213</v>
      </c>
      <c r="H37" s="4047">
        <f>'[3]GC Table 5 - Worker Training'!D29</f>
        <v>0</v>
      </c>
      <c r="I37" s="2420">
        <f>'[3]GC Table 5 - Worker Training'!D30</f>
        <v>0</v>
      </c>
      <c r="J37" s="4044">
        <f t="shared" si="1"/>
        <v>329</v>
      </c>
      <c r="K37" s="561" t="s">
        <v>1386</v>
      </c>
      <c r="L37" s="561"/>
      <c r="M37" s="561"/>
      <c r="N37" s="561"/>
    </row>
    <row r="38" spans="1:14" ht="15.75" thickBot="1">
      <c r="A38" s="4045" t="s">
        <v>1351</v>
      </c>
      <c r="B38" s="2419" t="str">
        <f>'[3]GC Table 8 - Primary'!C29</f>
        <v>NZPUC</v>
      </c>
      <c r="C38" s="4046">
        <f>'[3]GC Table 8 - Primary'!C30</f>
        <v>18</v>
      </c>
      <c r="D38" s="4047">
        <f>'[3]GC Table 6 - Secondary'!C31</f>
        <v>0</v>
      </c>
      <c r="E38" s="4046">
        <f>'[3]GC Table 6 - Secondary'!C32</f>
        <v>0</v>
      </c>
      <c r="F38" s="4047">
        <f>'[3]GC Table 4 - Tertiary'!G31</f>
        <v>0</v>
      </c>
      <c r="G38" s="4046">
        <f>'[3]GC Table 4 - Tertiary'!G31</f>
        <v>0</v>
      </c>
      <c r="H38" s="4047">
        <f>'[3]GC Table 5 - Worker Training'!G29</f>
        <v>0</v>
      </c>
      <c r="I38" s="2420">
        <f>'[3]GC Table 5 - Worker Training'!G30</f>
        <v>0</v>
      </c>
      <c r="J38" s="4044">
        <f t="shared" si="1"/>
        <v>18</v>
      </c>
      <c r="K38" s="561" t="s">
        <v>1388</v>
      </c>
      <c r="L38" s="561"/>
      <c r="M38" s="561"/>
      <c r="N38" s="561"/>
    </row>
    <row r="39" spans="1:14" ht="15.75" thickBot="1">
      <c r="A39" s="1398" t="s">
        <v>1390</v>
      </c>
      <c r="B39" s="1399">
        <f t="shared" ref="B39:I39" si="2">SUM(B35:B38)</f>
        <v>0</v>
      </c>
      <c r="C39" s="1400">
        <f t="shared" si="2"/>
        <v>308</v>
      </c>
      <c r="D39" s="1401">
        <f t="shared" si="2"/>
        <v>42004</v>
      </c>
      <c r="E39" s="1400">
        <f t="shared" si="2"/>
        <v>0</v>
      </c>
      <c r="F39" s="1401">
        <f t="shared" si="2"/>
        <v>142</v>
      </c>
      <c r="G39" s="1400">
        <f t="shared" si="2"/>
        <v>670</v>
      </c>
      <c r="H39" s="1401">
        <f t="shared" si="2"/>
        <v>165</v>
      </c>
      <c r="I39" s="1402">
        <f t="shared" si="2"/>
        <v>0</v>
      </c>
      <c r="J39" s="1403">
        <f>SUM(B39:I39)</f>
        <v>43289</v>
      </c>
      <c r="K39" s="561" t="s">
        <v>1389</v>
      </c>
      <c r="L39" s="561"/>
      <c r="M39" s="561"/>
      <c r="N39" s="561"/>
    </row>
    <row r="40" spans="1:14" ht="15.75" thickBot="1">
      <c r="A40" s="1404"/>
      <c r="B40" s="1405"/>
      <c r="C40" s="1405"/>
      <c r="D40" s="1405"/>
      <c r="E40" s="1405"/>
      <c r="F40" s="1405"/>
      <c r="G40" s="1405"/>
      <c r="H40" s="1405"/>
      <c r="I40" s="1405"/>
      <c r="J40" s="1406"/>
      <c r="K40" s="561"/>
      <c r="L40" s="561"/>
      <c r="M40" s="561"/>
      <c r="N40" s="561"/>
    </row>
    <row r="41" spans="1:14" ht="21">
      <c r="A41" s="4468" t="s">
        <v>878</v>
      </c>
      <c r="B41" s="4469"/>
      <c r="C41" s="4469"/>
      <c r="D41" s="4469"/>
      <c r="E41" s="4469"/>
      <c r="F41" s="4469"/>
      <c r="G41" s="4469"/>
      <c r="H41" s="4469"/>
      <c r="I41" s="4469"/>
      <c r="J41" s="4470"/>
      <c r="K41" s="941">
        <v>61335</v>
      </c>
      <c r="L41" s="461"/>
      <c r="M41" s="461"/>
    </row>
    <row r="42" spans="1:14" ht="19.5" thickBot="1">
      <c r="A42" s="4471" t="s">
        <v>1401</v>
      </c>
      <c r="B42" s="4472"/>
      <c r="C42" s="4472"/>
      <c r="D42" s="4472"/>
      <c r="E42" s="4472"/>
      <c r="F42" s="4472"/>
      <c r="G42" s="4472"/>
      <c r="H42" s="4472"/>
      <c r="I42" s="4472"/>
      <c r="J42" s="4473"/>
      <c r="K42" s="461"/>
      <c r="L42" s="461"/>
      <c r="M42" s="461"/>
    </row>
    <row r="43" spans="1:14" ht="15.75" thickBot="1">
      <c r="A43" s="1387" t="s">
        <v>1348</v>
      </c>
      <c r="B43" s="4474" t="s">
        <v>224</v>
      </c>
      <c r="C43" s="4475"/>
      <c r="D43" s="4476" t="s">
        <v>225</v>
      </c>
      <c r="E43" s="4477"/>
      <c r="F43" s="4478" t="s">
        <v>1018</v>
      </c>
      <c r="G43" s="4479"/>
      <c r="H43" s="4480" t="s">
        <v>1349</v>
      </c>
      <c r="I43" s="4481"/>
      <c r="J43" s="1388" t="s">
        <v>1350</v>
      </c>
      <c r="K43" s="461"/>
      <c r="L43" s="461"/>
      <c r="M43" s="461"/>
    </row>
    <row r="44" spans="1:14" ht="15.75" thickBot="1">
      <c r="A44" s="1086"/>
      <c r="B44" s="1389" t="s">
        <v>233</v>
      </c>
      <c r="C44" s="1390" t="s">
        <v>234</v>
      </c>
      <c r="D44" s="1389" t="s">
        <v>233</v>
      </c>
      <c r="E44" s="1390" t="s">
        <v>234</v>
      </c>
      <c r="F44" s="1389" t="s">
        <v>233</v>
      </c>
      <c r="G44" s="1390" t="s">
        <v>234</v>
      </c>
      <c r="H44" s="1389" t="s">
        <v>233</v>
      </c>
      <c r="I44" s="1391" t="s">
        <v>234</v>
      </c>
      <c r="J44" s="1392"/>
    </row>
    <row r="45" spans="1:14">
      <c r="A45" s="1393" t="s">
        <v>895</v>
      </c>
      <c r="B45" s="1394">
        <v>2295</v>
      </c>
      <c r="C45" s="1394">
        <v>4974</v>
      </c>
      <c r="D45" s="1394">
        <v>1623</v>
      </c>
      <c r="E45" s="1394">
        <v>3432</v>
      </c>
      <c r="F45" s="1395">
        <v>827</v>
      </c>
      <c r="G45" s="1396">
        <v>618</v>
      </c>
      <c r="H45" s="1395">
        <v>46</v>
      </c>
      <c r="I45" s="1397">
        <v>15</v>
      </c>
      <c r="J45" s="4044">
        <v>13830</v>
      </c>
    </row>
    <row r="46" spans="1:14">
      <c r="A46" s="4045" t="s">
        <v>898</v>
      </c>
      <c r="B46" s="2419">
        <v>11853</v>
      </c>
      <c r="C46" s="4046">
        <v>4824</v>
      </c>
      <c r="D46" s="4047">
        <v>4089</v>
      </c>
      <c r="E46" s="4046">
        <v>1391</v>
      </c>
      <c r="F46" s="4047">
        <v>306</v>
      </c>
      <c r="G46" s="4046">
        <v>81</v>
      </c>
      <c r="H46" s="4047">
        <v>265</v>
      </c>
      <c r="I46" s="2420">
        <v>238</v>
      </c>
      <c r="J46" s="4044">
        <v>23047</v>
      </c>
      <c r="K46" s="461"/>
      <c r="L46" s="461"/>
      <c r="M46" s="461"/>
    </row>
    <row r="47" spans="1:14">
      <c r="A47" s="4045" t="s">
        <v>897</v>
      </c>
      <c r="B47" s="2419">
        <v>19553</v>
      </c>
      <c r="C47" s="4046">
        <v>5225</v>
      </c>
      <c r="D47" s="4047">
        <v>2916</v>
      </c>
      <c r="E47" s="4046">
        <v>976</v>
      </c>
      <c r="F47" s="4047">
        <v>1242</v>
      </c>
      <c r="G47" s="4046">
        <v>283</v>
      </c>
      <c r="H47" s="4047">
        <v>0</v>
      </c>
      <c r="I47" s="2420">
        <v>0</v>
      </c>
      <c r="J47" s="4044">
        <v>30195</v>
      </c>
      <c r="K47" s="461"/>
      <c r="L47" s="461"/>
      <c r="M47" s="461"/>
    </row>
    <row r="48" spans="1:14" ht="15.75" thickBot="1">
      <c r="A48" s="4045" t="s">
        <v>1351</v>
      </c>
      <c r="B48" s="2419">
        <v>830</v>
      </c>
      <c r="C48" s="4046">
        <v>625</v>
      </c>
      <c r="D48" s="4047">
        <v>300</v>
      </c>
      <c r="E48" s="4046">
        <v>367</v>
      </c>
      <c r="F48" s="4047">
        <v>0</v>
      </c>
      <c r="G48" s="4046">
        <v>0</v>
      </c>
      <c r="H48" s="4047">
        <v>0</v>
      </c>
      <c r="I48" s="2420">
        <v>0</v>
      </c>
      <c r="J48" s="4044">
        <v>2122</v>
      </c>
      <c r="K48" s="461" t="s">
        <v>1402</v>
      </c>
      <c r="L48" s="461"/>
      <c r="M48" s="461"/>
    </row>
    <row r="49" spans="1:13" ht="15.75" thickBot="1">
      <c r="A49" s="1398" t="s">
        <v>1390</v>
      </c>
      <c r="B49" s="1399">
        <v>34531</v>
      </c>
      <c r="C49" s="1400">
        <v>15648</v>
      </c>
      <c r="D49" s="1401">
        <v>8928</v>
      </c>
      <c r="E49" s="1400">
        <v>6166</v>
      </c>
      <c r="F49" s="1401">
        <v>2375</v>
      </c>
      <c r="G49" s="1400">
        <v>982</v>
      </c>
      <c r="H49" s="1401">
        <v>311</v>
      </c>
      <c r="I49" s="1402">
        <v>253</v>
      </c>
      <c r="J49" s="1403">
        <v>69194</v>
      </c>
      <c r="K49" s="461"/>
      <c r="L49" s="461"/>
      <c r="M49" s="461"/>
    </row>
    <row r="50" spans="1:13" ht="21.75" thickBot="1">
      <c r="A50" s="4468"/>
      <c r="B50" s="4469"/>
      <c r="C50" s="4469"/>
      <c r="D50" s="4469"/>
      <c r="E50" s="4469"/>
      <c r="F50" s="4469"/>
      <c r="G50" s="4469"/>
      <c r="H50" s="4469"/>
      <c r="I50" s="4469"/>
      <c r="J50" s="4470"/>
      <c r="K50" s="461" t="s">
        <v>1403</v>
      </c>
      <c r="L50" s="461"/>
      <c r="M50" s="461"/>
    </row>
    <row r="51" spans="1:13" ht="21">
      <c r="A51" s="4468" t="s">
        <v>878</v>
      </c>
      <c r="B51" s="4469"/>
      <c r="C51" s="4469"/>
      <c r="D51" s="4469"/>
      <c r="E51" s="4469"/>
      <c r="F51" s="4469"/>
      <c r="G51" s="4469"/>
      <c r="H51" s="4469"/>
      <c r="I51" s="4469"/>
      <c r="J51" s="4470"/>
      <c r="K51" s="461"/>
      <c r="L51" s="461"/>
      <c r="M51" s="461"/>
    </row>
    <row r="52" spans="1:13" ht="19.5" thickBot="1">
      <c r="A52" s="4443" t="s">
        <v>1404</v>
      </c>
      <c r="B52" s="4444"/>
      <c r="C52" s="4444"/>
      <c r="D52" s="4444"/>
      <c r="E52" s="4444"/>
      <c r="F52" s="4444"/>
      <c r="G52" s="4444"/>
      <c r="H52" s="4444"/>
      <c r="I52" s="4444"/>
      <c r="J52" s="4445"/>
      <c r="K52" s="461"/>
      <c r="L52" s="461"/>
      <c r="M52" s="461"/>
    </row>
    <row r="53" spans="1:13" ht="15.75" thickBot="1">
      <c r="A53" s="1387" t="s">
        <v>1348</v>
      </c>
      <c r="B53" s="4446" t="s">
        <v>224</v>
      </c>
      <c r="C53" s="4447"/>
      <c r="D53" s="4448" t="s">
        <v>225</v>
      </c>
      <c r="E53" s="4449"/>
      <c r="F53" s="4450" t="s">
        <v>1018</v>
      </c>
      <c r="G53" s="4451"/>
      <c r="H53" s="4452" t="s">
        <v>1349</v>
      </c>
      <c r="I53" s="4453"/>
      <c r="J53" s="1388" t="s">
        <v>1350</v>
      </c>
      <c r="K53" s="461"/>
      <c r="L53" s="461"/>
      <c r="M53" s="461"/>
    </row>
    <row r="54" spans="1:13" ht="15.75" thickBot="1">
      <c r="A54" s="1086"/>
      <c r="B54" s="1389" t="s">
        <v>233</v>
      </c>
      <c r="C54" s="1390" t="s">
        <v>234</v>
      </c>
      <c r="D54" s="1389" t="s">
        <v>233</v>
      </c>
      <c r="E54" s="1390" t="s">
        <v>234</v>
      </c>
      <c r="F54" s="1389" t="s">
        <v>233</v>
      </c>
      <c r="G54" s="1390" t="s">
        <v>234</v>
      </c>
      <c r="H54" s="1389" t="s">
        <v>233</v>
      </c>
      <c r="I54" s="1391" t="s">
        <v>234</v>
      </c>
      <c r="J54" s="1392"/>
    </row>
    <row r="55" spans="1:13">
      <c r="A55" s="1407" t="s">
        <v>895</v>
      </c>
      <c r="B55" s="1408">
        <v>2352</v>
      </c>
      <c r="C55" s="1408">
        <v>4853</v>
      </c>
      <c r="D55" s="1409">
        <v>1571</v>
      </c>
      <c r="E55" s="1410">
        <v>3103</v>
      </c>
      <c r="F55" s="1409">
        <v>579</v>
      </c>
      <c r="G55" s="1410">
        <v>929</v>
      </c>
      <c r="H55" s="1409">
        <v>51</v>
      </c>
      <c r="I55" s="1411">
        <v>27</v>
      </c>
      <c r="J55" s="4049">
        <v>13465</v>
      </c>
    </row>
    <row r="56" spans="1:13">
      <c r="A56" s="4050" t="s">
        <v>898</v>
      </c>
      <c r="B56" s="2424">
        <v>11491</v>
      </c>
      <c r="C56" s="4051">
        <v>4117</v>
      </c>
      <c r="D56" s="4052">
        <v>3372</v>
      </c>
      <c r="E56" s="4051">
        <v>1075</v>
      </c>
      <c r="F56" s="4052">
        <v>367</v>
      </c>
      <c r="G56" s="4051">
        <v>53</v>
      </c>
      <c r="H56" s="4052">
        <v>0</v>
      </c>
      <c r="I56" s="2425">
        <v>0</v>
      </c>
      <c r="J56" s="4049">
        <v>20475</v>
      </c>
    </row>
    <row r="57" spans="1:13">
      <c r="A57" s="4050" t="s">
        <v>897</v>
      </c>
      <c r="B57" s="2424">
        <v>15312</v>
      </c>
      <c r="C57" s="4051">
        <v>6317</v>
      </c>
      <c r="D57" s="4052">
        <v>1683</v>
      </c>
      <c r="E57" s="4051">
        <v>468</v>
      </c>
      <c r="F57" s="4052">
        <v>1169</v>
      </c>
      <c r="G57" s="4051">
        <v>425</v>
      </c>
      <c r="H57" s="4052">
        <v>0</v>
      </c>
      <c r="I57" s="2425">
        <v>0</v>
      </c>
      <c r="J57" s="4049">
        <v>25374</v>
      </c>
    </row>
    <row r="58" spans="1:13" ht="15.75" thickBot="1">
      <c r="A58" s="2426" t="s">
        <v>1351</v>
      </c>
      <c r="B58" s="2427">
        <v>814</v>
      </c>
      <c r="C58" s="2428">
        <v>565</v>
      </c>
      <c r="D58" s="2429">
        <v>308</v>
      </c>
      <c r="E58" s="2428">
        <v>334</v>
      </c>
      <c r="F58" s="2429">
        <v>0</v>
      </c>
      <c r="G58" s="2428">
        <v>0</v>
      </c>
      <c r="H58" s="2429">
        <v>0</v>
      </c>
      <c r="I58" s="2430">
        <v>0</v>
      </c>
      <c r="J58" s="2431">
        <v>2021</v>
      </c>
    </row>
    <row r="59" spans="1:13" ht="15.75" thickBot="1">
      <c r="A59" s="1398" t="s">
        <v>1390</v>
      </c>
      <c r="B59" s="1399">
        <v>29969</v>
      </c>
      <c r="C59" s="1400">
        <v>15852</v>
      </c>
      <c r="D59" s="1401">
        <v>6934</v>
      </c>
      <c r="E59" s="1400">
        <v>4980</v>
      </c>
      <c r="F59" s="1401">
        <v>2115</v>
      </c>
      <c r="G59" s="1400">
        <v>1407</v>
      </c>
      <c r="H59" s="1401">
        <v>51</v>
      </c>
      <c r="I59" s="1402">
        <v>27</v>
      </c>
      <c r="J59" s="1403">
        <v>61335</v>
      </c>
    </row>
    <row r="60" spans="1:13">
      <c r="A60" s="4482"/>
      <c r="B60" s="4483"/>
      <c r="C60" s="4483"/>
      <c r="D60" s="4483"/>
      <c r="E60" s="4483"/>
      <c r="F60" s="4483"/>
      <c r="G60" s="4483"/>
      <c r="H60" s="4483"/>
      <c r="I60" s="4483"/>
      <c r="J60" s="4484"/>
    </row>
    <row r="61" spans="1:13" ht="15.75" thickBot="1">
      <c r="A61" s="4482"/>
      <c r="B61" s="4483"/>
      <c r="C61" s="4483"/>
      <c r="D61" s="4483"/>
      <c r="E61" s="4483"/>
      <c r="F61" s="4483"/>
      <c r="G61" s="4483"/>
      <c r="H61" s="4483"/>
      <c r="I61" s="4483"/>
      <c r="J61" s="4484"/>
    </row>
    <row r="62" spans="1:13" ht="21">
      <c r="A62" s="4468" t="s">
        <v>878</v>
      </c>
      <c r="B62" s="4469"/>
      <c r="C62" s="4469"/>
      <c r="D62" s="4469"/>
      <c r="E62" s="4469"/>
      <c r="F62" s="4469"/>
      <c r="G62" s="4469"/>
      <c r="H62" s="4469"/>
      <c r="I62" s="4469"/>
      <c r="J62" s="4470"/>
    </row>
    <row r="63" spans="1:13" ht="19.5" thickBot="1">
      <c r="A63" s="4471" t="s">
        <v>1405</v>
      </c>
      <c r="B63" s="4472"/>
      <c r="C63" s="4472"/>
      <c r="D63" s="4472"/>
      <c r="E63" s="4472"/>
      <c r="F63" s="4472"/>
      <c r="G63" s="4472"/>
      <c r="H63" s="4472"/>
      <c r="I63" s="4472"/>
      <c r="J63" s="4473"/>
    </row>
    <row r="64" spans="1:13" ht="15.75" thickBot="1">
      <c r="A64" s="1387" t="s">
        <v>1348</v>
      </c>
      <c r="B64" s="4474" t="s">
        <v>224</v>
      </c>
      <c r="C64" s="4475"/>
      <c r="D64" s="4476" t="s">
        <v>225</v>
      </c>
      <c r="E64" s="4477"/>
      <c r="F64" s="4478" t="s">
        <v>1018</v>
      </c>
      <c r="G64" s="4479"/>
      <c r="H64" s="4480" t="s">
        <v>1349</v>
      </c>
      <c r="I64" s="4481"/>
      <c r="J64" s="1388" t="s">
        <v>1350</v>
      </c>
    </row>
    <row r="65" spans="1:10" ht="15.75" thickBot="1">
      <c r="A65" s="1086"/>
      <c r="B65" s="1389" t="s">
        <v>233</v>
      </c>
      <c r="C65" s="1390" t="s">
        <v>234</v>
      </c>
      <c r="D65" s="1389" t="s">
        <v>233</v>
      </c>
      <c r="E65" s="1390" t="s">
        <v>234</v>
      </c>
      <c r="F65" s="1389" t="s">
        <v>233</v>
      </c>
      <c r="G65" s="1390" t="s">
        <v>234</v>
      </c>
      <c r="H65" s="1389" t="s">
        <v>233</v>
      </c>
      <c r="I65" s="1391" t="s">
        <v>234</v>
      </c>
      <c r="J65" s="1392"/>
    </row>
    <row r="66" spans="1:10">
      <c r="A66" s="1407" t="s">
        <v>895</v>
      </c>
      <c r="B66" s="1408">
        <v>2301</v>
      </c>
      <c r="C66" s="1410">
        <v>4535</v>
      </c>
      <c r="D66" s="1409">
        <v>1634</v>
      </c>
      <c r="E66" s="1410">
        <v>3040</v>
      </c>
      <c r="F66" s="1409"/>
      <c r="G66" s="1410"/>
      <c r="H66" s="1409">
        <v>48</v>
      </c>
      <c r="I66" s="1411">
        <v>14</v>
      </c>
      <c r="J66" s="4049">
        <v>11572</v>
      </c>
    </row>
    <row r="67" spans="1:10">
      <c r="A67" s="4050" t="s">
        <v>898</v>
      </c>
      <c r="B67" s="2424">
        <v>13065</v>
      </c>
      <c r="C67" s="4051">
        <v>4220</v>
      </c>
      <c r="D67" s="4052">
        <v>4320</v>
      </c>
      <c r="E67" s="4051">
        <v>1198</v>
      </c>
      <c r="F67" s="4052">
        <v>330</v>
      </c>
      <c r="G67" s="4051">
        <v>98</v>
      </c>
      <c r="H67" s="4052">
        <v>246</v>
      </c>
      <c r="I67" s="2425">
        <v>271</v>
      </c>
      <c r="J67" s="4049">
        <v>23748</v>
      </c>
    </row>
    <row r="68" spans="1:10">
      <c r="A68" s="4050" t="s">
        <v>897</v>
      </c>
      <c r="B68" s="2424">
        <v>20017</v>
      </c>
      <c r="C68" s="4051">
        <v>5902</v>
      </c>
      <c r="D68" s="4052">
        <v>2530</v>
      </c>
      <c r="E68" s="4051">
        <v>1046</v>
      </c>
      <c r="F68" s="4052">
        <v>319</v>
      </c>
      <c r="G68" s="4051">
        <v>58</v>
      </c>
      <c r="H68" s="4052"/>
      <c r="I68" s="2425"/>
      <c r="J68" s="4049">
        <v>29872</v>
      </c>
    </row>
    <row r="69" spans="1:10">
      <c r="A69" s="4050" t="s">
        <v>1351</v>
      </c>
      <c r="B69" s="2424">
        <v>840</v>
      </c>
      <c r="C69" s="4051">
        <v>603</v>
      </c>
      <c r="D69" s="4052">
        <v>324</v>
      </c>
      <c r="E69" s="4051">
        <v>315</v>
      </c>
      <c r="F69" s="4052"/>
      <c r="G69" s="4051"/>
      <c r="H69" s="4052"/>
      <c r="I69" s="2425"/>
      <c r="J69" s="4049">
        <v>2082</v>
      </c>
    </row>
    <row r="70" spans="1:10" ht="15.75" thickBot="1">
      <c r="A70" s="2426" t="s">
        <v>1352</v>
      </c>
      <c r="B70" s="2427"/>
      <c r="C70" s="2428"/>
      <c r="D70" s="2429"/>
      <c r="E70" s="2428"/>
      <c r="F70" s="2429">
        <v>1577</v>
      </c>
      <c r="G70" s="2428">
        <v>1009</v>
      </c>
      <c r="H70" s="2429"/>
      <c r="I70" s="2430"/>
      <c r="J70" s="2431">
        <v>2586</v>
      </c>
    </row>
    <row r="71" spans="1:10" ht="15.75" thickBot="1">
      <c r="A71" s="1398" t="s">
        <v>41</v>
      </c>
      <c r="B71" s="1399">
        <v>36223</v>
      </c>
      <c r="C71" s="1400">
        <v>15260</v>
      </c>
      <c r="D71" s="1401">
        <v>8808</v>
      </c>
      <c r="E71" s="1400">
        <v>5599</v>
      </c>
      <c r="F71" s="1401">
        <v>2226</v>
      </c>
      <c r="G71" s="1400">
        <v>1165</v>
      </c>
      <c r="H71" s="1401">
        <v>294</v>
      </c>
      <c r="I71" s="1402">
        <v>285</v>
      </c>
      <c r="J71" s="2197">
        <v>69860</v>
      </c>
    </row>
  </sheetData>
  <mergeCells count="45">
    <mergeCell ref="A41:J41"/>
    <mergeCell ref="A42:J42"/>
    <mergeCell ref="B43:C43"/>
    <mergeCell ref="D43:E43"/>
    <mergeCell ref="F43:G43"/>
    <mergeCell ref="H43:I43"/>
    <mergeCell ref="A60:J60"/>
    <mergeCell ref="A61:J61"/>
    <mergeCell ref="A62:J62"/>
    <mergeCell ref="A63:J63"/>
    <mergeCell ref="B64:C64"/>
    <mergeCell ref="D64:E64"/>
    <mergeCell ref="F64:G64"/>
    <mergeCell ref="H64:I64"/>
    <mergeCell ref="A50:J50"/>
    <mergeCell ref="A51:J51"/>
    <mergeCell ref="A52:J52"/>
    <mergeCell ref="B53:C53"/>
    <mergeCell ref="D53:E53"/>
    <mergeCell ref="F53:G53"/>
    <mergeCell ref="H53:I53"/>
    <mergeCell ref="A1:J1"/>
    <mergeCell ref="A2:J2"/>
    <mergeCell ref="B3:C3"/>
    <mergeCell ref="D3:E3"/>
    <mergeCell ref="F3:G3"/>
    <mergeCell ref="H3:I3"/>
    <mergeCell ref="A31:J31"/>
    <mergeCell ref="A32:J32"/>
    <mergeCell ref="B33:C33"/>
    <mergeCell ref="D33:E33"/>
    <mergeCell ref="F33:G33"/>
    <mergeCell ref="H33:I33"/>
    <mergeCell ref="A22:J22"/>
    <mergeCell ref="A23:J23"/>
    <mergeCell ref="B24:C24"/>
    <mergeCell ref="D24:E24"/>
    <mergeCell ref="F24:G24"/>
    <mergeCell ref="H24:I24"/>
    <mergeCell ref="A11:J11"/>
    <mergeCell ref="A12:J12"/>
    <mergeCell ref="B13:C13"/>
    <mergeCell ref="D13:E13"/>
    <mergeCell ref="F13:G13"/>
    <mergeCell ref="H13:I13"/>
  </mergeCells>
  <printOptions horizontalCentered="1"/>
  <pageMargins left="0.31496062992125984" right="0.31496062992125984" top="0.39370078740157483" bottom="0.23622047244094491" header="0.19685039370078741" footer="0.15748031496062992"/>
  <pageSetup paperSize="8" orientation="portrait" r:id="rId1"/>
  <headerFooter>
    <oddHeader>&amp;L&amp;A&amp;R&amp;6&amp;P of &amp;N</oddHeader>
  </headerFooter>
  <extLst>
    <ext xmlns:mx="http://schemas.microsoft.com/office/mac/excel/2008/main" uri="{64002731-A6B0-56B0-2670-7721B7C09600}">
      <mx:PLV Mode="0" OnePage="0" WScale="0"/>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CCFF"/>
  </sheetPr>
  <dimension ref="A1:XFD23"/>
  <sheetViews>
    <sheetView view="pageBreakPreview" zoomScaleSheetLayoutView="100" workbookViewId="0">
      <selection activeCell="B23" sqref="B23"/>
    </sheetView>
  </sheetViews>
  <sheetFormatPr defaultColWidth="8.85546875" defaultRowHeight="27.6" customHeight="1"/>
  <cols>
    <col min="1" max="1" width="6.5703125" style="385" customWidth="1"/>
    <col min="2" max="16" width="8.42578125" style="385" customWidth="1"/>
    <col min="17" max="256" width="8.85546875" style="385"/>
    <col min="257" max="257" width="9.85546875" style="385" customWidth="1"/>
    <col min="258" max="261" width="8.42578125" style="385" customWidth="1"/>
    <col min="262" max="267" width="8.5703125" style="385" customWidth="1"/>
    <col min="268" max="268" width="9" style="385" customWidth="1"/>
    <col min="269" max="271" width="8.5703125" style="385" customWidth="1"/>
    <col min="272" max="272" width="9.42578125" style="385" customWidth="1"/>
    <col min="273" max="512" width="8.85546875" style="385"/>
    <col min="513" max="513" width="9.85546875" style="385" customWidth="1"/>
    <col min="514" max="517" width="8.42578125" style="385" customWidth="1"/>
    <col min="518" max="523" width="8.5703125" style="385" customWidth="1"/>
    <col min="524" max="524" width="9" style="385" customWidth="1"/>
    <col min="525" max="527" width="8.5703125" style="385" customWidth="1"/>
    <col min="528" max="528" width="9.42578125" style="385" customWidth="1"/>
    <col min="529" max="768" width="8.85546875" style="385"/>
    <col min="769" max="769" width="9.85546875" style="385" customWidth="1"/>
    <col min="770" max="773" width="8.42578125" style="385" customWidth="1"/>
    <col min="774" max="779" width="8.5703125" style="385" customWidth="1"/>
    <col min="780" max="780" width="9" style="385" customWidth="1"/>
    <col min="781" max="783" width="8.5703125" style="385" customWidth="1"/>
    <col min="784" max="784" width="9.42578125" style="385" customWidth="1"/>
    <col min="785" max="1024" width="8.85546875" style="385"/>
    <col min="1025" max="1025" width="9.85546875" style="385" customWidth="1"/>
    <col min="1026" max="1029" width="8.42578125" style="385" customWidth="1"/>
    <col min="1030" max="1035" width="8.5703125" style="385" customWidth="1"/>
    <col min="1036" max="1036" width="9" style="385" customWidth="1"/>
    <col min="1037" max="1039" width="8.5703125" style="385" customWidth="1"/>
    <col min="1040" max="1040" width="9.42578125" style="385" customWidth="1"/>
    <col min="1041" max="1280" width="8.85546875" style="385"/>
    <col min="1281" max="1281" width="9.85546875" style="385" customWidth="1"/>
    <col min="1282" max="1285" width="8.42578125" style="385" customWidth="1"/>
    <col min="1286" max="1291" width="8.5703125" style="385" customWidth="1"/>
    <col min="1292" max="1292" width="9" style="385" customWidth="1"/>
    <col min="1293" max="1295" width="8.5703125" style="385" customWidth="1"/>
    <col min="1296" max="1296" width="9.42578125" style="385" customWidth="1"/>
    <col min="1297" max="1536" width="8.85546875" style="385"/>
    <col min="1537" max="1537" width="9.85546875" style="385" customWidth="1"/>
    <col min="1538" max="1541" width="8.42578125" style="385" customWidth="1"/>
    <col min="1542" max="1547" width="8.5703125" style="385" customWidth="1"/>
    <col min="1548" max="1548" width="9" style="385" customWidth="1"/>
    <col min="1549" max="1551" width="8.5703125" style="385" customWidth="1"/>
    <col min="1552" max="1552" width="9.42578125" style="385" customWidth="1"/>
    <col min="1553" max="1792" width="8.85546875" style="385"/>
    <col min="1793" max="1793" width="9.85546875" style="385" customWidth="1"/>
    <col min="1794" max="1797" width="8.42578125" style="385" customWidth="1"/>
    <col min="1798" max="1803" width="8.5703125" style="385" customWidth="1"/>
    <col min="1804" max="1804" width="9" style="385" customWidth="1"/>
    <col min="1805" max="1807" width="8.5703125" style="385" customWidth="1"/>
    <col min="1808" max="1808" width="9.42578125" style="385" customWidth="1"/>
    <col min="1809" max="2048" width="8.85546875" style="385"/>
    <col min="2049" max="2049" width="9.85546875" style="385" customWidth="1"/>
    <col min="2050" max="2053" width="8.42578125" style="385" customWidth="1"/>
    <col min="2054" max="2059" width="8.5703125" style="385" customWidth="1"/>
    <col min="2060" max="2060" width="9" style="385" customWidth="1"/>
    <col min="2061" max="2063" width="8.5703125" style="385" customWidth="1"/>
    <col min="2064" max="2064" width="9.42578125" style="385" customWidth="1"/>
    <col min="2065" max="2304" width="8.85546875" style="385"/>
    <col min="2305" max="2305" width="9.85546875" style="385" customWidth="1"/>
    <col min="2306" max="2309" width="8.42578125" style="385" customWidth="1"/>
    <col min="2310" max="2315" width="8.5703125" style="385" customWidth="1"/>
    <col min="2316" max="2316" width="9" style="385" customWidth="1"/>
    <col min="2317" max="2319" width="8.5703125" style="385" customWidth="1"/>
    <col min="2320" max="2320" width="9.42578125" style="385" customWidth="1"/>
    <col min="2321" max="2560" width="8.85546875" style="385"/>
    <col min="2561" max="2561" width="9.85546875" style="385" customWidth="1"/>
    <col min="2562" max="2565" width="8.42578125" style="385" customWidth="1"/>
    <col min="2566" max="2571" width="8.5703125" style="385" customWidth="1"/>
    <col min="2572" max="2572" width="9" style="385" customWidth="1"/>
    <col min="2573" max="2575" width="8.5703125" style="385" customWidth="1"/>
    <col min="2576" max="2576" width="9.42578125" style="385" customWidth="1"/>
    <col min="2577" max="2816" width="8.85546875" style="385"/>
    <col min="2817" max="2817" width="9.85546875" style="385" customWidth="1"/>
    <col min="2818" max="2821" width="8.42578125" style="385" customWidth="1"/>
    <col min="2822" max="2827" width="8.5703125" style="385" customWidth="1"/>
    <col min="2828" max="2828" width="9" style="385" customWidth="1"/>
    <col min="2829" max="2831" width="8.5703125" style="385" customWidth="1"/>
    <col min="2832" max="2832" width="9.42578125" style="385" customWidth="1"/>
    <col min="2833" max="3072" width="8.85546875" style="385"/>
    <col min="3073" max="3073" width="9.85546875" style="385" customWidth="1"/>
    <col min="3074" max="3077" width="8.42578125" style="385" customWidth="1"/>
    <col min="3078" max="3083" width="8.5703125" style="385" customWidth="1"/>
    <col min="3084" max="3084" width="9" style="385" customWidth="1"/>
    <col min="3085" max="3087" width="8.5703125" style="385" customWidth="1"/>
    <col min="3088" max="3088" width="9.42578125" style="385" customWidth="1"/>
    <col min="3089" max="3328" width="8.85546875" style="385"/>
    <col min="3329" max="3329" width="9.85546875" style="385" customWidth="1"/>
    <col min="3330" max="3333" width="8.42578125" style="385" customWidth="1"/>
    <col min="3334" max="3339" width="8.5703125" style="385" customWidth="1"/>
    <col min="3340" max="3340" width="9" style="385" customWidth="1"/>
    <col min="3341" max="3343" width="8.5703125" style="385" customWidth="1"/>
    <col min="3344" max="3344" width="9.42578125" style="385" customWidth="1"/>
    <col min="3345" max="3584" width="8.85546875" style="385"/>
    <col min="3585" max="3585" width="9.85546875" style="385" customWidth="1"/>
    <col min="3586" max="3589" width="8.42578125" style="385" customWidth="1"/>
    <col min="3590" max="3595" width="8.5703125" style="385" customWidth="1"/>
    <col min="3596" max="3596" width="9" style="385" customWidth="1"/>
    <col min="3597" max="3599" width="8.5703125" style="385" customWidth="1"/>
    <col min="3600" max="3600" width="9.42578125" style="385" customWidth="1"/>
    <col min="3601" max="3840" width="8.85546875" style="385"/>
    <col min="3841" max="3841" width="9.85546875" style="385" customWidth="1"/>
    <col min="3842" max="3845" width="8.42578125" style="385" customWidth="1"/>
    <col min="3846" max="3851" width="8.5703125" style="385" customWidth="1"/>
    <col min="3852" max="3852" width="9" style="385" customWidth="1"/>
    <col min="3853" max="3855" width="8.5703125" style="385" customWidth="1"/>
    <col min="3856" max="3856" width="9.42578125" style="385" customWidth="1"/>
    <col min="3857" max="4096" width="8.85546875" style="385"/>
    <col min="4097" max="4097" width="9.85546875" style="385" customWidth="1"/>
    <col min="4098" max="4101" width="8.42578125" style="385" customWidth="1"/>
    <col min="4102" max="4107" width="8.5703125" style="385" customWidth="1"/>
    <col min="4108" max="4108" width="9" style="385" customWidth="1"/>
    <col min="4109" max="4111" width="8.5703125" style="385" customWidth="1"/>
    <col min="4112" max="4112" width="9.42578125" style="385" customWidth="1"/>
    <col min="4113" max="4352" width="8.85546875" style="385"/>
    <col min="4353" max="4353" width="9.85546875" style="385" customWidth="1"/>
    <col min="4354" max="4357" width="8.42578125" style="385" customWidth="1"/>
    <col min="4358" max="4363" width="8.5703125" style="385" customWidth="1"/>
    <col min="4364" max="4364" width="9" style="385" customWidth="1"/>
    <col min="4365" max="4367" width="8.5703125" style="385" customWidth="1"/>
    <col min="4368" max="4368" width="9.42578125" style="385" customWidth="1"/>
    <col min="4369" max="4608" width="8.85546875" style="385"/>
    <col min="4609" max="4609" width="9.85546875" style="385" customWidth="1"/>
    <col min="4610" max="4613" width="8.42578125" style="385" customWidth="1"/>
    <col min="4614" max="4619" width="8.5703125" style="385" customWidth="1"/>
    <col min="4620" max="4620" width="9" style="385" customWidth="1"/>
    <col min="4621" max="4623" width="8.5703125" style="385" customWidth="1"/>
    <col min="4624" max="4624" width="9.42578125" style="385" customWidth="1"/>
    <col min="4625" max="4864" width="8.85546875" style="385"/>
    <col min="4865" max="4865" width="9.85546875" style="385" customWidth="1"/>
    <col min="4866" max="4869" width="8.42578125" style="385" customWidth="1"/>
    <col min="4870" max="4875" width="8.5703125" style="385" customWidth="1"/>
    <col min="4876" max="4876" width="9" style="385" customWidth="1"/>
    <col min="4877" max="4879" width="8.5703125" style="385" customWidth="1"/>
    <col min="4880" max="4880" width="9.42578125" style="385" customWidth="1"/>
    <col min="4881" max="5120" width="8.85546875" style="385"/>
    <col min="5121" max="5121" width="9.85546875" style="385" customWidth="1"/>
    <col min="5122" max="5125" width="8.42578125" style="385" customWidth="1"/>
    <col min="5126" max="5131" width="8.5703125" style="385" customWidth="1"/>
    <col min="5132" max="5132" width="9" style="385" customWidth="1"/>
    <col min="5133" max="5135" width="8.5703125" style="385" customWidth="1"/>
    <col min="5136" max="5136" width="9.42578125" style="385" customWidth="1"/>
    <col min="5137" max="5376" width="8.85546875" style="385"/>
    <col min="5377" max="5377" width="9.85546875" style="385" customWidth="1"/>
    <col min="5378" max="5381" width="8.42578125" style="385" customWidth="1"/>
    <col min="5382" max="5387" width="8.5703125" style="385" customWidth="1"/>
    <col min="5388" max="5388" width="9" style="385" customWidth="1"/>
    <col min="5389" max="5391" width="8.5703125" style="385" customWidth="1"/>
    <col min="5392" max="5392" width="9.42578125" style="385" customWidth="1"/>
    <col min="5393" max="5632" width="8.85546875" style="385"/>
    <col min="5633" max="5633" width="9.85546875" style="385" customWidth="1"/>
    <col min="5634" max="5637" width="8.42578125" style="385" customWidth="1"/>
    <col min="5638" max="5643" width="8.5703125" style="385" customWidth="1"/>
    <col min="5644" max="5644" width="9" style="385" customWidth="1"/>
    <col min="5645" max="5647" width="8.5703125" style="385" customWidth="1"/>
    <col min="5648" max="5648" width="9.42578125" style="385" customWidth="1"/>
    <col min="5649" max="5888" width="8.85546875" style="385"/>
    <col min="5889" max="5889" width="9.85546875" style="385" customWidth="1"/>
    <col min="5890" max="5893" width="8.42578125" style="385" customWidth="1"/>
    <col min="5894" max="5899" width="8.5703125" style="385" customWidth="1"/>
    <col min="5900" max="5900" width="9" style="385" customWidth="1"/>
    <col min="5901" max="5903" width="8.5703125" style="385" customWidth="1"/>
    <col min="5904" max="5904" width="9.42578125" style="385" customWidth="1"/>
    <col min="5905" max="6144" width="8.85546875" style="385"/>
    <col min="6145" max="6145" width="9.85546875" style="385" customWidth="1"/>
    <col min="6146" max="6149" width="8.42578125" style="385" customWidth="1"/>
    <col min="6150" max="6155" width="8.5703125" style="385" customWidth="1"/>
    <col min="6156" max="6156" width="9" style="385" customWidth="1"/>
    <col min="6157" max="6159" width="8.5703125" style="385" customWidth="1"/>
    <col min="6160" max="6160" width="9.42578125" style="385" customWidth="1"/>
    <col min="6161" max="6400" width="8.85546875" style="385"/>
    <col min="6401" max="6401" width="9.85546875" style="385" customWidth="1"/>
    <col min="6402" max="6405" width="8.42578125" style="385" customWidth="1"/>
    <col min="6406" max="6411" width="8.5703125" style="385" customWidth="1"/>
    <col min="6412" max="6412" width="9" style="385" customWidth="1"/>
    <col min="6413" max="6415" width="8.5703125" style="385" customWidth="1"/>
    <col min="6416" max="6416" width="9.42578125" style="385" customWidth="1"/>
    <col min="6417" max="6656" width="8.85546875" style="385"/>
    <col min="6657" max="6657" width="9.85546875" style="385" customWidth="1"/>
    <col min="6658" max="6661" width="8.42578125" style="385" customWidth="1"/>
    <col min="6662" max="6667" width="8.5703125" style="385" customWidth="1"/>
    <col min="6668" max="6668" width="9" style="385" customWidth="1"/>
    <col min="6669" max="6671" width="8.5703125" style="385" customWidth="1"/>
    <col min="6672" max="6672" width="9.42578125" style="385" customWidth="1"/>
    <col min="6673" max="6912" width="8.85546875" style="385"/>
    <col min="6913" max="6913" width="9.85546875" style="385" customWidth="1"/>
    <col min="6914" max="6917" width="8.42578125" style="385" customWidth="1"/>
    <col min="6918" max="6923" width="8.5703125" style="385" customWidth="1"/>
    <col min="6924" max="6924" width="9" style="385" customWidth="1"/>
    <col min="6925" max="6927" width="8.5703125" style="385" customWidth="1"/>
    <col min="6928" max="6928" width="9.42578125" style="385" customWidth="1"/>
    <col min="6929" max="7168" width="8.85546875" style="385"/>
    <col min="7169" max="7169" width="9.85546875" style="385" customWidth="1"/>
    <col min="7170" max="7173" width="8.42578125" style="385" customWidth="1"/>
    <col min="7174" max="7179" width="8.5703125" style="385" customWidth="1"/>
    <col min="7180" max="7180" width="9" style="385" customWidth="1"/>
    <col min="7181" max="7183" width="8.5703125" style="385" customWidth="1"/>
    <col min="7184" max="7184" width="9.42578125" style="385" customWidth="1"/>
    <col min="7185" max="7424" width="8.85546875" style="385"/>
    <col min="7425" max="7425" width="9.85546875" style="385" customWidth="1"/>
    <col min="7426" max="7429" width="8.42578125" style="385" customWidth="1"/>
    <col min="7430" max="7435" width="8.5703125" style="385" customWidth="1"/>
    <col min="7436" max="7436" width="9" style="385" customWidth="1"/>
    <col min="7437" max="7439" width="8.5703125" style="385" customWidth="1"/>
    <col min="7440" max="7440" width="9.42578125" style="385" customWidth="1"/>
    <col min="7441" max="7680" width="8.85546875" style="385"/>
    <col min="7681" max="7681" width="9.85546875" style="385" customWidth="1"/>
    <col min="7682" max="7685" width="8.42578125" style="385" customWidth="1"/>
    <col min="7686" max="7691" width="8.5703125" style="385" customWidth="1"/>
    <col min="7692" max="7692" width="9" style="385" customWidth="1"/>
    <col min="7693" max="7695" width="8.5703125" style="385" customWidth="1"/>
    <col min="7696" max="7696" width="9.42578125" style="385" customWidth="1"/>
    <col min="7697" max="7936" width="8.85546875" style="385"/>
    <col min="7937" max="7937" width="9.85546875" style="385" customWidth="1"/>
    <col min="7938" max="7941" width="8.42578125" style="385" customWidth="1"/>
    <col min="7942" max="7947" width="8.5703125" style="385" customWidth="1"/>
    <col min="7948" max="7948" width="9" style="385" customWidth="1"/>
    <col min="7949" max="7951" width="8.5703125" style="385" customWidth="1"/>
    <col min="7952" max="7952" width="9.42578125" style="385" customWidth="1"/>
    <col min="7953" max="8192" width="8.85546875" style="385"/>
    <col min="8193" max="8193" width="9.85546875" style="385" customWidth="1"/>
    <col min="8194" max="8197" width="8.42578125" style="385" customWidth="1"/>
    <col min="8198" max="8203" width="8.5703125" style="385" customWidth="1"/>
    <col min="8204" max="8204" width="9" style="385" customWidth="1"/>
    <col min="8205" max="8207" width="8.5703125" style="385" customWidth="1"/>
    <col min="8208" max="8208" width="9.42578125" style="385" customWidth="1"/>
    <col min="8209" max="8448" width="8.85546875" style="385"/>
    <col min="8449" max="8449" width="9.85546875" style="385" customWidth="1"/>
    <col min="8450" max="8453" width="8.42578125" style="385" customWidth="1"/>
    <col min="8454" max="8459" width="8.5703125" style="385" customWidth="1"/>
    <col min="8460" max="8460" width="9" style="385" customWidth="1"/>
    <col min="8461" max="8463" width="8.5703125" style="385" customWidth="1"/>
    <col min="8464" max="8464" width="9.42578125" style="385" customWidth="1"/>
    <col min="8465" max="8704" width="8.85546875" style="385"/>
    <col min="8705" max="8705" width="9.85546875" style="385" customWidth="1"/>
    <col min="8706" max="8709" width="8.42578125" style="385" customWidth="1"/>
    <col min="8710" max="8715" width="8.5703125" style="385" customWidth="1"/>
    <col min="8716" max="8716" width="9" style="385" customWidth="1"/>
    <col min="8717" max="8719" width="8.5703125" style="385" customWidth="1"/>
    <col min="8720" max="8720" width="9.42578125" style="385" customWidth="1"/>
    <col min="8721" max="8960" width="8.85546875" style="385"/>
    <col min="8961" max="8961" width="9.85546875" style="385" customWidth="1"/>
    <col min="8962" max="8965" width="8.42578125" style="385" customWidth="1"/>
    <col min="8966" max="8971" width="8.5703125" style="385" customWidth="1"/>
    <col min="8972" max="8972" width="9" style="385" customWidth="1"/>
    <col min="8973" max="8975" width="8.5703125" style="385" customWidth="1"/>
    <col min="8976" max="8976" width="9.42578125" style="385" customWidth="1"/>
    <col min="8977" max="9216" width="8.85546875" style="385"/>
    <col min="9217" max="9217" width="9.85546875" style="385" customWidth="1"/>
    <col min="9218" max="9221" width="8.42578125" style="385" customWidth="1"/>
    <col min="9222" max="9227" width="8.5703125" style="385" customWidth="1"/>
    <col min="9228" max="9228" width="9" style="385" customWidth="1"/>
    <col min="9229" max="9231" width="8.5703125" style="385" customWidth="1"/>
    <col min="9232" max="9232" width="9.42578125" style="385" customWidth="1"/>
    <col min="9233" max="9472" width="8.85546875" style="385"/>
    <col min="9473" max="9473" width="9.85546875" style="385" customWidth="1"/>
    <col min="9474" max="9477" width="8.42578125" style="385" customWidth="1"/>
    <col min="9478" max="9483" width="8.5703125" style="385" customWidth="1"/>
    <col min="9484" max="9484" width="9" style="385" customWidth="1"/>
    <col min="9485" max="9487" width="8.5703125" style="385" customWidth="1"/>
    <col min="9488" max="9488" width="9.42578125" style="385" customWidth="1"/>
    <col min="9489" max="9728" width="8.85546875" style="385"/>
    <col min="9729" max="9729" width="9.85546875" style="385" customWidth="1"/>
    <col min="9730" max="9733" width="8.42578125" style="385" customWidth="1"/>
    <col min="9734" max="9739" width="8.5703125" style="385" customWidth="1"/>
    <col min="9740" max="9740" width="9" style="385" customWidth="1"/>
    <col min="9741" max="9743" width="8.5703125" style="385" customWidth="1"/>
    <col min="9744" max="9744" width="9.42578125" style="385" customWidth="1"/>
    <col min="9745" max="9984" width="8.85546875" style="385"/>
    <col min="9985" max="9985" width="9.85546875" style="385" customWidth="1"/>
    <col min="9986" max="9989" width="8.42578125" style="385" customWidth="1"/>
    <col min="9990" max="9995" width="8.5703125" style="385" customWidth="1"/>
    <col min="9996" max="9996" width="9" style="385" customWidth="1"/>
    <col min="9997" max="9999" width="8.5703125" style="385" customWidth="1"/>
    <col min="10000" max="10000" width="9.42578125" style="385" customWidth="1"/>
    <col min="10001" max="10240" width="8.85546875" style="385"/>
    <col min="10241" max="10241" width="9.85546875" style="385" customWidth="1"/>
    <col min="10242" max="10245" width="8.42578125" style="385" customWidth="1"/>
    <col min="10246" max="10251" width="8.5703125" style="385" customWidth="1"/>
    <col min="10252" max="10252" width="9" style="385" customWidth="1"/>
    <col min="10253" max="10255" width="8.5703125" style="385" customWidth="1"/>
    <col min="10256" max="10256" width="9.42578125" style="385" customWidth="1"/>
    <col min="10257" max="10496" width="8.85546875" style="385"/>
    <col min="10497" max="10497" width="9.85546875" style="385" customWidth="1"/>
    <col min="10498" max="10501" width="8.42578125" style="385" customWidth="1"/>
    <col min="10502" max="10507" width="8.5703125" style="385" customWidth="1"/>
    <col min="10508" max="10508" width="9" style="385" customWidth="1"/>
    <col min="10509" max="10511" width="8.5703125" style="385" customWidth="1"/>
    <col min="10512" max="10512" width="9.42578125" style="385" customWidth="1"/>
    <col min="10513" max="10752" width="8.85546875" style="385"/>
    <col min="10753" max="10753" width="9.85546875" style="385" customWidth="1"/>
    <col min="10754" max="10757" width="8.42578125" style="385" customWidth="1"/>
    <col min="10758" max="10763" width="8.5703125" style="385" customWidth="1"/>
    <col min="10764" max="10764" width="9" style="385" customWidth="1"/>
    <col min="10765" max="10767" width="8.5703125" style="385" customWidth="1"/>
    <col min="10768" max="10768" width="9.42578125" style="385" customWidth="1"/>
    <col min="10769" max="11008" width="8.85546875" style="385"/>
    <col min="11009" max="11009" width="9.85546875" style="385" customWidth="1"/>
    <col min="11010" max="11013" width="8.42578125" style="385" customWidth="1"/>
    <col min="11014" max="11019" width="8.5703125" style="385" customWidth="1"/>
    <col min="11020" max="11020" width="9" style="385" customWidth="1"/>
    <col min="11021" max="11023" width="8.5703125" style="385" customWidth="1"/>
    <col min="11024" max="11024" width="9.42578125" style="385" customWidth="1"/>
    <col min="11025" max="11264" width="8.85546875" style="385"/>
    <col min="11265" max="11265" width="9.85546875" style="385" customWidth="1"/>
    <col min="11266" max="11269" width="8.42578125" style="385" customWidth="1"/>
    <col min="11270" max="11275" width="8.5703125" style="385" customWidth="1"/>
    <col min="11276" max="11276" width="9" style="385" customWidth="1"/>
    <col min="11277" max="11279" width="8.5703125" style="385" customWidth="1"/>
    <col min="11280" max="11280" width="9.42578125" style="385" customWidth="1"/>
    <col min="11281" max="11520" width="8.85546875" style="385"/>
    <col min="11521" max="11521" width="9.85546875" style="385" customWidth="1"/>
    <col min="11522" max="11525" width="8.42578125" style="385" customWidth="1"/>
    <col min="11526" max="11531" width="8.5703125" style="385" customWidth="1"/>
    <col min="11532" max="11532" width="9" style="385" customWidth="1"/>
    <col min="11533" max="11535" width="8.5703125" style="385" customWidth="1"/>
    <col min="11536" max="11536" width="9.42578125" style="385" customWidth="1"/>
    <col min="11537" max="11776" width="8.85546875" style="385"/>
    <col min="11777" max="11777" width="9.85546875" style="385" customWidth="1"/>
    <col min="11778" max="11781" width="8.42578125" style="385" customWidth="1"/>
    <col min="11782" max="11787" width="8.5703125" style="385" customWidth="1"/>
    <col min="11788" max="11788" width="9" style="385" customWidth="1"/>
    <col min="11789" max="11791" width="8.5703125" style="385" customWidth="1"/>
    <col min="11792" max="11792" width="9.42578125" style="385" customWidth="1"/>
    <col min="11793" max="12032" width="8.85546875" style="385"/>
    <col min="12033" max="12033" width="9.85546875" style="385" customWidth="1"/>
    <col min="12034" max="12037" width="8.42578125" style="385" customWidth="1"/>
    <col min="12038" max="12043" width="8.5703125" style="385" customWidth="1"/>
    <col min="12044" max="12044" width="9" style="385" customWidth="1"/>
    <col min="12045" max="12047" width="8.5703125" style="385" customWidth="1"/>
    <col min="12048" max="12048" width="9.42578125" style="385" customWidth="1"/>
    <col min="12049" max="12288" width="8.85546875" style="385"/>
    <col min="12289" max="12289" width="9.85546875" style="385" customWidth="1"/>
    <col min="12290" max="12293" width="8.42578125" style="385" customWidth="1"/>
    <col min="12294" max="12299" width="8.5703125" style="385" customWidth="1"/>
    <col min="12300" max="12300" width="9" style="385" customWidth="1"/>
    <col min="12301" max="12303" width="8.5703125" style="385" customWidth="1"/>
    <col min="12304" max="12304" width="9.42578125" style="385" customWidth="1"/>
    <col min="12305" max="12544" width="8.85546875" style="385"/>
    <col min="12545" max="12545" width="9.85546875" style="385" customWidth="1"/>
    <col min="12546" max="12549" width="8.42578125" style="385" customWidth="1"/>
    <col min="12550" max="12555" width="8.5703125" style="385" customWidth="1"/>
    <col min="12556" max="12556" width="9" style="385" customWidth="1"/>
    <col min="12557" max="12559" width="8.5703125" style="385" customWidth="1"/>
    <col min="12560" max="12560" width="9.42578125" style="385" customWidth="1"/>
    <col min="12561" max="12800" width="8.85546875" style="385"/>
    <col min="12801" max="12801" width="9.85546875" style="385" customWidth="1"/>
    <col min="12802" max="12805" width="8.42578125" style="385" customWidth="1"/>
    <col min="12806" max="12811" width="8.5703125" style="385" customWidth="1"/>
    <col min="12812" max="12812" width="9" style="385" customWidth="1"/>
    <col min="12813" max="12815" width="8.5703125" style="385" customWidth="1"/>
    <col min="12816" max="12816" width="9.42578125" style="385" customWidth="1"/>
    <col min="12817" max="13056" width="8.85546875" style="385"/>
    <col min="13057" max="13057" width="9.85546875" style="385" customWidth="1"/>
    <col min="13058" max="13061" width="8.42578125" style="385" customWidth="1"/>
    <col min="13062" max="13067" width="8.5703125" style="385" customWidth="1"/>
    <col min="13068" max="13068" width="9" style="385" customWidth="1"/>
    <col min="13069" max="13071" width="8.5703125" style="385" customWidth="1"/>
    <col min="13072" max="13072" width="9.42578125" style="385" customWidth="1"/>
    <col min="13073" max="13312" width="8.85546875" style="385"/>
    <col min="13313" max="13313" width="9.85546875" style="385" customWidth="1"/>
    <col min="13314" max="13317" width="8.42578125" style="385" customWidth="1"/>
    <col min="13318" max="13323" width="8.5703125" style="385" customWidth="1"/>
    <col min="13324" max="13324" width="9" style="385" customWidth="1"/>
    <col min="13325" max="13327" width="8.5703125" style="385" customWidth="1"/>
    <col min="13328" max="13328" width="9.42578125" style="385" customWidth="1"/>
    <col min="13329" max="13568" width="8.85546875" style="385"/>
    <col min="13569" max="13569" width="9.85546875" style="385" customWidth="1"/>
    <col min="13570" max="13573" width="8.42578125" style="385" customWidth="1"/>
    <col min="13574" max="13579" width="8.5703125" style="385" customWidth="1"/>
    <col min="13580" max="13580" width="9" style="385" customWidth="1"/>
    <col min="13581" max="13583" width="8.5703125" style="385" customWidth="1"/>
    <col min="13584" max="13584" width="9.42578125" style="385" customWidth="1"/>
    <col min="13585" max="13824" width="8.85546875" style="385"/>
    <col min="13825" max="13825" width="9.85546875" style="385" customWidth="1"/>
    <col min="13826" max="13829" width="8.42578125" style="385" customWidth="1"/>
    <col min="13830" max="13835" width="8.5703125" style="385" customWidth="1"/>
    <col min="13836" max="13836" width="9" style="385" customWidth="1"/>
    <col min="13837" max="13839" width="8.5703125" style="385" customWidth="1"/>
    <col min="13840" max="13840" width="9.42578125" style="385" customWidth="1"/>
    <col min="13841" max="14080" width="8.85546875" style="385"/>
    <col min="14081" max="14081" width="9.85546875" style="385" customWidth="1"/>
    <col min="14082" max="14085" width="8.42578125" style="385" customWidth="1"/>
    <col min="14086" max="14091" width="8.5703125" style="385" customWidth="1"/>
    <col min="14092" max="14092" width="9" style="385" customWidth="1"/>
    <col min="14093" max="14095" width="8.5703125" style="385" customWidth="1"/>
    <col min="14096" max="14096" width="9.42578125" style="385" customWidth="1"/>
    <col min="14097" max="14336" width="8.85546875" style="385"/>
    <col min="14337" max="14337" width="9.85546875" style="385" customWidth="1"/>
    <col min="14338" max="14341" width="8.42578125" style="385" customWidth="1"/>
    <col min="14342" max="14347" width="8.5703125" style="385" customWidth="1"/>
    <col min="14348" max="14348" width="9" style="385" customWidth="1"/>
    <col min="14349" max="14351" width="8.5703125" style="385" customWidth="1"/>
    <col min="14352" max="14352" width="9.42578125" style="385" customWidth="1"/>
    <col min="14353" max="14592" width="8.85546875" style="385"/>
    <col min="14593" max="14593" width="9.85546875" style="385" customWidth="1"/>
    <col min="14594" max="14597" width="8.42578125" style="385" customWidth="1"/>
    <col min="14598" max="14603" width="8.5703125" style="385" customWidth="1"/>
    <col min="14604" max="14604" width="9" style="385" customWidth="1"/>
    <col min="14605" max="14607" width="8.5703125" style="385" customWidth="1"/>
    <col min="14608" max="14608" width="9.42578125" style="385" customWidth="1"/>
    <col min="14609" max="14848" width="8.85546875" style="385"/>
    <col min="14849" max="14849" width="9.85546875" style="385" customWidth="1"/>
    <col min="14850" max="14853" width="8.42578125" style="385" customWidth="1"/>
    <col min="14854" max="14859" width="8.5703125" style="385" customWidth="1"/>
    <col min="14860" max="14860" width="9" style="385" customWidth="1"/>
    <col min="14861" max="14863" width="8.5703125" style="385" customWidth="1"/>
    <col min="14864" max="14864" width="9.42578125" style="385" customWidth="1"/>
    <col min="14865" max="15104" width="8.85546875" style="385"/>
    <col min="15105" max="15105" width="9.85546875" style="385" customWidth="1"/>
    <col min="15106" max="15109" width="8.42578125" style="385" customWidth="1"/>
    <col min="15110" max="15115" width="8.5703125" style="385" customWidth="1"/>
    <col min="15116" max="15116" width="9" style="385" customWidth="1"/>
    <col min="15117" max="15119" width="8.5703125" style="385" customWidth="1"/>
    <col min="15120" max="15120" width="9.42578125" style="385" customWidth="1"/>
    <col min="15121" max="15360" width="8.85546875" style="385"/>
    <col min="15361" max="15361" width="9.85546875" style="385" customWidth="1"/>
    <col min="15362" max="15365" width="8.42578125" style="385" customWidth="1"/>
    <col min="15366" max="15371" width="8.5703125" style="385" customWidth="1"/>
    <col min="15372" max="15372" width="9" style="385" customWidth="1"/>
    <col min="15373" max="15375" width="8.5703125" style="385" customWidth="1"/>
    <col min="15376" max="15376" width="9.42578125" style="385" customWidth="1"/>
    <col min="15377" max="15616" width="8.85546875" style="385"/>
    <col min="15617" max="15617" width="9.85546875" style="385" customWidth="1"/>
    <col min="15618" max="15621" width="8.42578125" style="385" customWidth="1"/>
    <col min="15622" max="15627" width="8.5703125" style="385" customWidth="1"/>
    <col min="15628" max="15628" width="9" style="385" customWidth="1"/>
    <col min="15629" max="15631" width="8.5703125" style="385" customWidth="1"/>
    <col min="15632" max="15632" width="9.42578125" style="385" customWidth="1"/>
    <col min="15633" max="15872" width="8.85546875" style="385"/>
    <col min="15873" max="15873" width="9.85546875" style="385" customWidth="1"/>
    <col min="15874" max="15877" width="8.42578125" style="385" customWidth="1"/>
    <col min="15878" max="15883" width="8.5703125" style="385" customWidth="1"/>
    <col min="15884" max="15884" width="9" style="385" customWidth="1"/>
    <col min="15885" max="15887" width="8.5703125" style="385" customWidth="1"/>
    <col min="15888" max="15888" width="9.42578125" style="385" customWidth="1"/>
    <col min="15889" max="16128" width="8.85546875" style="385"/>
    <col min="16129" max="16129" width="9.85546875" style="385" customWidth="1"/>
    <col min="16130" max="16133" width="8.42578125" style="385" customWidth="1"/>
    <col min="16134" max="16139" width="8.5703125" style="385" customWidth="1"/>
    <col min="16140" max="16140" width="9" style="385" customWidth="1"/>
    <col min="16141" max="16143" width="8.5703125" style="385" customWidth="1"/>
    <col min="16144" max="16144" width="9.42578125" style="385" customWidth="1"/>
    <col min="16145" max="16384" width="8.85546875" style="385"/>
  </cols>
  <sheetData>
    <row r="1" spans="1:16384" ht="48" customHeight="1">
      <c r="A1" s="4485" t="s">
        <v>0</v>
      </c>
      <c r="B1" s="4486"/>
      <c r="C1" s="4486"/>
      <c r="D1" s="4486"/>
      <c r="E1" s="4486"/>
      <c r="F1" s="4486"/>
      <c r="G1" s="4486"/>
      <c r="H1" s="4486"/>
      <c r="I1" s="4486"/>
      <c r="J1" s="4486"/>
      <c r="K1" s="4486"/>
      <c r="L1" s="4486"/>
      <c r="M1" s="4486"/>
      <c r="N1" s="4486"/>
      <c r="O1" s="4486"/>
      <c r="P1" s="4487"/>
    </row>
    <row r="2" spans="1:16384" s="463" customFormat="1" ht="15.75">
      <c r="A2" s="4488" t="s">
        <v>1406</v>
      </c>
      <c r="B2" s="4489"/>
      <c r="C2" s="4489"/>
      <c r="D2" s="4489"/>
      <c r="E2" s="4489"/>
      <c r="F2" s="4489"/>
      <c r="G2" s="4489"/>
      <c r="H2" s="4489"/>
      <c r="I2" s="4489"/>
      <c r="J2" s="4489"/>
      <c r="K2" s="4489"/>
      <c r="L2" s="4489"/>
      <c r="M2" s="4489"/>
      <c r="N2" s="4489"/>
      <c r="O2" s="4489"/>
      <c r="P2" s="4490"/>
    </row>
    <row r="3" spans="1:16384" s="463" customFormat="1" ht="15.75">
      <c r="A3" s="4491" t="s">
        <v>1407</v>
      </c>
      <c r="B3" s="4492"/>
      <c r="C3" s="4492"/>
      <c r="D3" s="4492"/>
      <c r="E3" s="4492"/>
      <c r="F3" s="4492"/>
      <c r="G3" s="4492"/>
      <c r="H3" s="4492"/>
      <c r="I3" s="4492"/>
      <c r="J3" s="4492"/>
      <c r="K3" s="4492"/>
      <c r="L3" s="4492"/>
      <c r="M3" s="4492"/>
      <c r="N3" s="4492"/>
      <c r="O3" s="4492"/>
      <c r="P3" s="4493"/>
    </row>
    <row r="4" spans="1:16384" s="468" customFormat="1" ht="19.5" thickBot="1">
      <c r="A4" s="563"/>
      <c r="B4" s="464"/>
      <c r="C4" s="465"/>
      <c r="D4" s="466"/>
      <c r="E4" s="467"/>
      <c r="F4" s="465"/>
      <c r="G4" s="465"/>
      <c r="H4" s="564"/>
      <c r="I4" s="465"/>
      <c r="J4" s="565"/>
      <c r="K4" s="565"/>
      <c r="L4" s="565"/>
      <c r="M4" s="565"/>
      <c r="N4" s="565"/>
      <c r="O4" s="565"/>
      <c r="P4" s="1412"/>
    </row>
    <row r="5" spans="1:16384" s="461" customFormat="1" ht="16.350000000000001" customHeight="1">
      <c r="A5" s="4494" t="s">
        <v>1408</v>
      </c>
      <c r="B5" s="4496" t="s">
        <v>884</v>
      </c>
      <c r="C5" s="4497"/>
      <c r="D5" s="4497"/>
      <c r="E5" s="4497"/>
      <c r="F5" s="4498"/>
      <c r="G5" s="4499" t="s">
        <v>885</v>
      </c>
      <c r="H5" s="4499"/>
      <c r="I5" s="4499"/>
      <c r="J5" s="4499"/>
      <c r="K5" s="4499"/>
      <c r="L5" s="4500" t="s">
        <v>886</v>
      </c>
      <c r="M5" s="4501"/>
      <c r="N5" s="4501"/>
      <c r="O5" s="4501"/>
      <c r="P5" s="4502"/>
    </row>
    <row r="6" spans="1:16384" s="461" customFormat="1" ht="16.350000000000001" customHeight="1" thickBot="1">
      <c r="A6" s="4495"/>
      <c r="B6" s="4053" t="s">
        <v>888</v>
      </c>
      <c r="C6" s="469" t="s">
        <v>889</v>
      </c>
      <c r="D6" s="4054" t="s">
        <v>890</v>
      </c>
      <c r="E6" s="4055" t="s">
        <v>891</v>
      </c>
      <c r="F6" s="4056" t="s">
        <v>286</v>
      </c>
      <c r="G6" s="4057" t="s">
        <v>243</v>
      </c>
      <c r="H6" s="4058" t="s">
        <v>892</v>
      </c>
      <c r="I6" s="4054" t="s">
        <v>893</v>
      </c>
      <c r="J6" s="4055" t="s">
        <v>894</v>
      </c>
      <c r="K6" s="4059" t="s">
        <v>286</v>
      </c>
      <c r="L6" s="4053" t="s">
        <v>243</v>
      </c>
      <c r="M6" s="4058" t="s">
        <v>892</v>
      </c>
      <c r="N6" s="4054" t="s">
        <v>893</v>
      </c>
      <c r="O6" s="4055" t="s">
        <v>894</v>
      </c>
      <c r="P6" s="4060" t="s">
        <v>286</v>
      </c>
      <c r="Q6" s="481"/>
    </row>
    <row r="7" spans="1:16384" s="461" customFormat="1" ht="18.600000000000001" customHeight="1" thickTop="1">
      <c r="A7" s="4061" t="s">
        <v>1409</v>
      </c>
      <c r="B7" s="4062">
        <f>'GC Table 8 - Primary'!E7</f>
        <v>136</v>
      </c>
      <c r="C7" s="2432">
        <f>'GC Table 6 - Secondary'!E7</f>
        <v>38</v>
      </c>
      <c r="D7" s="2432">
        <f>'GC Table 5 - Worker Training'!E7</f>
        <v>1</v>
      </c>
      <c r="E7" s="2432">
        <f>'GC Table 4 - Tertiary'!C7</f>
        <v>1</v>
      </c>
      <c r="F7" s="4063">
        <f t="shared" ref="F7:F20" si="0">SUM(B7:E7)</f>
        <v>176</v>
      </c>
      <c r="G7" s="2433">
        <f>'GC Table 8 - Primary'!E11</f>
        <v>881</v>
      </c>
      <c r="H7" s="2432">
        <f>'GC Table 6 - Secondary'!E13</f>
        <v>478</v>
      </c>
      <c r="I7" s="2434">
        <f>'GC Table 5 - Worker Training'!E11</f>
        <v>17</v>
      </c>
      <c r="J7" s="2432">
        <f>'GC Table 4 - Tertiary'!C8</f>
        <v>19</v>
      </c>
      <c r="K7" s="2435">
        <f>SUM(G7:J7)</f>
        <v>1395</v>
      </c>
      <c r="L7" s="4062">
        <f>'GC Table 8 - Primary'!E19</f>
        <v>18254</v>
      </c>
      <c r="M7" s="2432">
        <f>'GC Table 6 - Secondary'!E21</f>
        <v>7892</v>
      </c>
      <c r="N7" s="2432">
        <f>'GC Table 5 - Worker Training'!E19</f>
        <v>217</v>
      </c>
      <c r="O7" s="2432">
        <f>'GC Table 4 - Tertiary'!C16</f>
        <v>551</v>
      </c>
      <c r="P7" s="4064">
        <f t="shared" ref="P7:P20" si="1">SUM(L7:O7)</f>
        <v>26914</v>
      </c>
      <c r="Q7" s="470" t="s">
        <v>1410</v>
      </c>
      <c r="R7" s="470"/>
      <c r="S7" s="470"/>
    </row>
    <row r="8" spans="1:16384" s="461" customFormat="1" ht="18.600000000000001" customHeight="1">
      <c r="A8" s="4061">
        <v>2018</v>
      </c>
      <c r="B8" s="4062">
        <v>130</v>
      </c>
      <c r="C8" s="2432">
        <v>27</v>
      </c>
      <c r="D8" s="2432">
        <v>2</v>
      </c>
      <c r="E8" s="2432">
        <v>1</v>
      </c>
      <c r="F8" s="4063">
        <v>160</v>
      </c>
      <c r="G8" s="2433">
        <v>779</v>
      </c>
      <c r="H8" s="2432">
        <v>403</v>
      </c>
      <c r="I8" s="2434">
        <v>29</v>
      </c>
      <c r="J8" s="2432">
        <v>19</v>
      </c>
      <c r="K8" s="2435">
        <v>1230</v>
      </c>
      <c r="L8" s="4062">
        <v>18441</v>
      </c>
      <c r="M8" s="2432">
        <v>5825</v>
      </c>
      <c r="N8" s="2432">
        <v>510</v>
      </c>
      <c r="O8" s="2432">
        <v>542</v>
      </c>
      <c r="P8" s="4064">
        <v>25318</v>
      </c>
      <c r="Q8" s="470"/>
      <c r="R8" s="470"/>
      <c r="S8" s="470"/>
    </row>
    <row r="9" spans="1:16384" s="461" customFormat="1" ht="18.600000000000001" customHeight="1">
      <c r="A9" s="4065">
        <v>2017</v>
      </c>
      <c r="B9" s="4066">
        <v>133</v>
      </c>
      <c r="C9" s="2436">
        <v>28</v>
      </c>
      <c r="D9" s="2436">
        <v>2</v>
      </c>
      <c r="E9" s="2436">
        <v>1</v>
      </c>
      <c r="F9" s="4067">
        <v>164</v>
      </c>
      <c r="G9" s="2437">
        <v>792</v>
      </c>
      <c r="H9" s="2436">
        <v>403</v>
      </c>
      <c r="I9" s="2438">
        <v>29</v>
      </c>
      <c r="J9" s="2436">
        <v>21</v>
      </c>
      <c r="K9" s="2439">
        <v>1245</v>
      </c>
      <c r="L9" s="4066">
        <v>18278</v>
      </c>
      <c r="M9" s="2436">
        <v>6680</v>
      </c>
      <c r="N9" s="2436">
        <v>510</v>
      </c>
      <c r="O9" s="2436">
        <v>440</v>
      </c>
      <c r="P9" s="4068">
        <v>25908</v>
      </c>
      <c r="Q9" s="470"/>
      <c r="R9" s="470"/>
      <c r="S9" s="470"/>
    </row>
    <row r="10" spans="1:16384" s="461" customFormat="1" ht="18.600000000000001" customHeight="1">
      <c r="A10" s="4065">
        <v>2016</v>
      </c>
      <c r="B10" s="4066">
        <v>138</v>
      </c>
      <c r="C10" s="2436">
        <v>27</v>
      </c>
      <c r="D10" s="2436">
        <v>2</v>
      </c>
      <c r="E10" s="2436">
        <v>1</v>
      </c>
      <c r="F10" s="4067">
        <v>168</v>
      </c>
      <c r="G10" s="2437">
        <v>760</v>
      </c>
      <c r="H10" s="2436">
        <v>370</v>
      </c>
      <c r="I10" s="2438">
        <v>20</v>
      </c>
      <c r="J10" s="2436">
        <v>28</v>
      </c>
      <c r="K10" s="2439">
        <v>1178</v>
      </c>
      <c r="L10" s="4066">
        <v>18848</v>
      </c>
      <c r="M10" s="2436">
        <v>5155</v>
      </c>
      <c r="N10" s="2436">
        <v>477</v>
      </c>
      <c r="O10" s="2436">
        <v>329</v>
      </c>
      <c r="P10" s="4068">
        <v>24809</v>
      </c>
      <c r="Q10" s="470"/>
      <c r="R10" s="470"/>
      <c r="S10" s="470"/>
    </row>
    <row r="11" spans="1:16384" s="461" customFormat="1" ht="18.600000000000001" customHeight="1">
      <c r="A11" s="4065">
        <v>2015</v>
      </c>
      <c r="B11" s="4066">
        <v>132</v>
      </c>
      <c r="C11" s="2436">
        <v>28</v>
      </c>
      <c r="D11" s="2436">
        <v>2</v>
      </c>
      <c r="E11" s="2436">
        <v>1</v>
      </c>
      <c r="F11" s="4067">
        <v>163</v>
      </c>
      <c r="G11" s="2437">
        <v>773</v>
      </c>
      <c r="H11" s="2436">
        <v>363</v>
      </c>
      <c r="I11" s="2438">
        <v>20</v>
      </c>
      <c r="J11" s="2436">
        <v>24</v>
      </c>
      <c r="K11" s="2439">
        <v>1180</v>
      </c>
      <c r="L11" s="4066">
        <v>17333</v>
      </c>
      <c r="M11" s="2436">
        <v>5950</v>
      </c>
      <c r="N11" s="2436">
        <v>477</v>
      </c>
      <c r="O11" s="2436">
        <v>394</v>
      </c>
      <c r="P11" s="4068">
        <v>24154</v>
      </c>
      <c r="Q11" s="470"/>
      <c r="R11" s="470"/>
      <c r="S11" s="470"/>
    </row>
    <row r="12" spans="1:16384" s="461" customFormat="1" ht="18.600000000000001" customHeight="1">
      <c r="A12" s="4065">
        <v>2014</v>
      </c>
      <c r="B12" s="4066">
        <v>131</v>
      </c>
      <c r="C12" s="2436">
        <v>27</v>
      </c>
      <c r="D12" s="2436">
        <v>3</v>
      </c>
      <c r="E12" s="2436">
        <v>1</v>
      </c>
      <c r="F12" s="4067">
        <v>162</v>
      </c>
      <c r="G12" s="2437">
        <v>733</v>
      </c>
      <c r="H12" s="2436">
        <v>295</v>
      </c>
      <c r="I12" s="2438">
        <v>35</v>
      </c>
      <c r="J12" s="2436">
        <v>21</v>
      </c>
      <c r="K12" s="2439">
        <v>1084</v>
      </c>
      <c r="L12" s="4066">
        <v>16677</v>
      </c>
      <c r="M12" s="2436">
        <v>5480</v>
      </c>
      <c r="N12" s="2436">
        <v>503</v>
      </c>
      <c r="O12" s="2436">
        <v>387</v>
      </c>
      <c r="P12" s="4068">
        <v>23047</v>
      </c>
      <c r="Q12" s="4061">
        <v>2014</v>
      </c>
      <c r="R12" s="4062">
        <f>'GC Table 8 - Primary'!U8</f>
        <v>0</v>
      </c>
      <c r="S12" s="2432">
        <f>'GC Table 6 - Secondary'!U8</f>
        <v>0</v>
      </c>
      <c r="T12" s="2432">
        <f>'GC Table 5 - Worker Training'!U8</f>
        <v>0</v>
      </c>
      <c r="U12" s="2432">
        <f>'GC Table 4 - Tertiary'!T8</f>
        <v>0</v>
      </c>
      <c r="V12" s="4063">
        <f>SUM(R12:U12)</f>
        <v>0</v>
      </c>
      <c r="W12" s="2433">
        <f>'GC Table 8 - Primary'!U12</f>
        <v>0</v>
      </c>
      <c r="X12" s="2432">
        <f>'GC Table 6 - Secondary'!U14</f>
        <v>0</v>
      </c>
      <c r="Y12" s="2434">
        <f>'GC Table 5 - Worker Training'!U12</f>
        <v>0</v>
      </c>
      <c r="Z12" s="2432">
        <f>'GC Table 4 - Tertiary'!T9</f>
        <v>0</v>
      </c>
      <c r="AA12" s="2435">
        <f>SUM(W12:Z12)</f>
        <v>0</v>
      </c>
      <c r="AB12" s="4062">
        <f>'GC Table 8 - Primary'!U20</f>
        <v>0</v>
      </c>
      <c r="AC12" s="2432">
        <f>'GC Table 6 - Secondary'!U22</f>
        <v>0</v>
      </c>
      <c r="AD12" s="2432">
        <f>'GC Table 5 - Worker Training'!U20</f>
        <v>0</v>
      </c>
      <c r="AE12" s="2432">
        <f>'GC Table 4 - Tertiary'!T17</f>
        <v>0</v>
      </c>
      <c r="AF12" s="4064">
        <f>SUM(AB12:AE12)</f>
        <v>0</v>
      </c>
      <c r="AG12" s="4061">
        <v>2014</v>
      </c>
      <c r="AH12" s="4062">
        <f>'GC Table 8 - Primary'!AK8</f>
        <v>0</v>
      </c>
      <c r="AI12" s="2432">
        <f>'GC Table 6 - Secondary'!AK8</f>
        <v>0</v>
      </c>
      <c r="AJ12" s="2432">
        <f>'GC Table 5 - Worker Training'!AK8</f>
        <v>0</v>
      </c>
      <c r="AK12" s="2432">
        <f>'GC Table 4 - Tertiary'!AJ8</f>
        <v>0</v>
      </c>
      <c r="AL12" s="4063">
        <f>SUM(AH12:AK12)</f>
        <v>0</v>
      </c>
      <c r="AM12" s="2433">
        <f>'GC Table 8 - Primary'!AK12</f>
        <v>0</v>
      </c>
      <c r="AN12" s="2432">
        <f>'GC Table 6 - Secondary'!AK14</f>
        <v>0</v>
      </c>
      <c r="AO12" s="2434">
        <f>'GC Table 5 - Worker Training'!AK12</f>
        <v>0</v>
      </c>
      <c r="AP12" s="2432">
        <f>'GC Table 4 - Tertiary'!AJ9</f>
        <v>0</v>
      </c>
      <c r="AQ12" s="2435">
        <f>SUM(AM12:AP12)</f>
        <v>0</v>
      </c>
      <c r="AR12" s="4062">
        <f>'GC Table 8 - Primary'!AK20</f>
        <v>0</v>
      </c>
      <c r="AS12" s="2432">
        <f>'GC Table 6 - Secondary'!AK22</f>
        <v>0</v>
      </c>
      <c r="AT12" s="2432">
        <f>'GC Table 5 - Worker Training'!AK20</f>
        <v>0</v>
      </c>
      <c r="AU12" s="2432">
        <f>'GC Table 4 - Tertiary'!AJ17</f>
        <v>0</v>
      </c>
      <c r="AV12" s="4064">
        <f>SUM(AR12:AU12)</f>
        <v>0</v>
      </c>
      <c r="AW12" s="4061">
        <v>2014</v>
      </c>
      <c r="AX12" s="4062">
        <f>'GC Table 8 - Primary'!BA8</f>
        <v>0</v>
      </c>
      <c r="AY12" s="2432">
        <f>'GC Table 6 - Secondary'!BA8</f>
        <v>0</v>
      </c>
      <c r="AZ12" s="2432">
        <f>'GC Table 5 - Worker Training'!BA8</f>
        <v>0</v>
      </c>
      <c r="BA12" s="2432">
        <f>'GC Table 4 - Tertiary'!AZ8</f>
        <v>0</v>
      </c>
      <c r="BB12" s="4063">
        <f>SUM(AX12:BA12)</f>
        <v>0</v>
      </c>
      <c r="BC12" s="2433">
        <f>'GC Table 8 - Primary'!BA12</f>
        <v>0</v>
      </c>
      <c r="BD12" s="2432">
        <f>'GC Table 6 - Secondary'!BA14</f>
        <v>0</v>
      </c>
      <c r="BE12" s="2434">
        <f>'GC Table 5 - Worker Training'!BA12</f>
        <v>0</v>
      </c>
      <c r="BF12" s="2432">
        <f>'GC Table 4 - Tertiary'!AZ9</f>
        <v>0</v>
      </c>
      <c r="BG12" s="2435">
        <f>SUM(BC12:BF12)</f>
        <v>0</v>
      </c>
      <c r="BH12" s="4062">
        <f>'GC Table 8 - Primary'!BA20</f>
        <v>0</v>
      </c>
      <c r="BI12" s="2432">
        <f>'GC Table 6 - Secondary'!BA22</f>
        <v>0</v>
      </c>
      <c r="BJ12" s="2432">
        <f>'GC Table 5 - Worker Training'!BA20</f>
        <v>0</v>
      </c>
      <c r="BK12" s="2432">
        <f>'GC Table 4 - Tertiary'!AZ17</f>
        <v>0</v>
      </c>
      <c r="BL12" s="4064">
        <f>SUM(BH12:BK12)</f>
        <v>0</v>
      </c>
      <c r="BM12" s="4061">
        <v>2014</v>
      </c>
      <c r="BN12" s="4062">
        <f>'GC Table 8 - Primary'!BQ8</f>
        <v>0</v>
      </c>
      <c r="BO12" s="2432">
        <f>'GC Table 6 - Secondary'!BQ8</f>
        <v>0</v>
      </c>
      <c r="BP12" s="2432">
        <f>'GC Table 5 - Worker Training'!BQ8</f>
        <v>0</v>
      </c>
      <c r="BQ12" s="2432">
        <f>'GC Table 4 - Tertiary'!BP8</f>
        <v>0</v>
      </c>
      <c r="BR12" s="4063">
        <f>SUM(BN12:BQ12)</f>
        <v>0</v>
      </c>
      <c r="BS12" s="2433">
        <f>'GC Table 8 - Primary'!BQ12</f>
        <v>0</v>
      </c>
      <c r="BT12" s="2432">
        <f>'GC Table 6 - Secondary'!BQ14</f>
        <v>0</v>
      </c>
      <c r="BU12" s="2434">
        <f>'GC Table 5 - Worker Training'!BQ12</f>
        <v>0</v>
      </c>
      <c r="BV12" s="2432">
        <f>'GC Table 4 - Tertiary'!BP9</f>
        <v>0</v>
      </c>
      <c r="BW12" s="2435">
        <f>SUM(BS12:BV12)</f>
        <v>0</v>
      </c>
      <c r="BX12" s="4062">
        <f>'GC Table 8 - Primary'!BQ20</f>
        <v>0</v>
      </c>
      <c r="BY12" s="2432">
        <f>'GC Table 6 - Secondary'!BQ22</f>
        <v>0</v>
      </c>
      <c r="BZ12" s="2432">
        <f>'GC Table 5 - Worker Training'!BQ20</f>
        <v>0</v>
      </c>
      <c r="CA12" s="2432">
        <f>'GC Table 4 - Tertiary'!BP17</f>
        <v>0</v>
      </c>
      <c r="CB12" s="4064">
        <f>SUM(BX12:CA12)</f>
        <v>0</v>
      </c>
      <c r="CC12" s="4061">
        <v>2014</v>
      </c>
      <c r="CD12" s="4062">
        <f>'GC Table 8 - Primary'!CG8</f>
        <v>0</v>
      </c>
      <c r="CE12" s="2432">
        <f>'GC Table 6 - Secondary'!CG8</f>
        <v>0</v>
      </c>
      <c r="CF12" s="2432">
        <f>'GC Table 5 - Worker Training'!CG8</f>
        <v>0</v>
      </c>
      <c r="CG12" s="2432">
        <f>'GC Table 4 - Tertiary'!CF8</f>
        <v>0</v>
      </c>
      <c r="CH12" s="4063">
        <f>SUM(CD12:CG12)</f>
        <v>0</v>
      </c>
      <c r="CI12" s="2433">
        <f>'GC Table 8 - Primary'!CG12</f>
        <v>0</v>
      </c>
      <c r="CJ12" s="2432">
        <f>'GC Table 6 - Secondary'!CG14</f>
        <v>0</v>
      </c>
      <c r="CK12" s="2434">
        <f>'GC Table 5 - Worker Training'!CG12</f>
        <v>0</v>
      </c>
      <c r="CL12" s="2432">
        <f>'GC Table 4 - Tertiary'!CF9</f>
        <v>0</v>
      </c>
      <c r="CM12" s="2435">
        <f>SUM(CI12:CL12)</f>
        <v>0</v>
      </c>
      <c r="CN12" s="4062">
        <f>'GC Table 8 - Primary'!CG20</f>
        <v>0</v>
      </c>
      <c r="CO12" s="2432">
        <f>'GC Table 6 - Secondary'!CG22</f>
        <v>0</v>
      </c>
      <c r="CP12" s="2432">
        <f>'GC Table 5 - Worker Training'!CG20</f>
        <v>0</v>
      </c>
      <c r="CQ12" s="2432">
        <f>'GC Table 4 - Tertiary'!CF17</f>
        <v>0</v>
      </c>
      <c r="CR12" s="4064">
        <f>SUM(CN12:CQ12)</f>
        <v>0</v>
      </c>
      <c r="CS12" s="4061">
        <v>2014</v>
      </c>
      <c r="CT12" s="4062">
        <f>'GC Table 8 - Primary'!CW8</f>
        <v>0</v>
      </c>
      <c r="CU12" s="2432">
        <f>'GC Table 6 - Secondary'!CW8</f>
        <v>0</v>
      </c>
      <c r="CV12" s="2432">
        <f>'GC Table 5 - Worker Training'!CW8</f>
        <v>0</v>
      </c>
      <c r="CW12" s="2432">
        <f>'GC Table 4 - Tertiary'!CV8</f>
        <v>0</v>
      </c>
      <c r="CX12" s="4063">
        <f>SUM(CT12:CW12)</f>
        <v>0</v>
      </c>
      <c r="CY12" s="2433">
        <f>'GC Table 8 - Primary'!CW12</f>
        <v>0</v>
      </c>
      <c r="CZ12" s="2432">
        <f>'GC Table 6 - Secondary'!CW14</f>
        <v>0</v>
      </c>
      <c r="DA12" s="2434">
        <f>'GC Table 5 - Worker Training'!CW12</f>
        <v>0</v>
      </c>
      <c r="DB12" s="2432">
        <f>'GC Table 4 - Tertiary'!CV9</f>
        <v>0</v>
      </c>
      <c r="DC12" s="2435">
        <f>SUM(CY12:DB12)</f>
        <v>0</v>
      </c>
      <c r="DD12" s="4062">
        <f>'GC Table 8 - Primary'!CW20</f>
        <v>0</v>
      </c>
      <c r="DE12" s="2432">
        <f>'GC Table 6 - Secondary'!CW22</f>
        <v>0</v>
      </c>
      <c r="DF12" s="2432">
        <f>'GC Table 5 - Worker Training'!CW20</f>
        <v>0</v>
      </c>
      <c r="DG12" s="2432">
        <f>'GC Table 4 - Tertiary'!CV17</f>
        <v>0</v>
      </c>
      <c r="DH12" s="4064">
        <f>SUM(DD12:DG12)</f>
        <v>0</v>
      </c>
      <c r="DI12" s="4061">
        <v>2014</v>
      </c>
      <c r="DJ12" s="4062">
        <f>'GC Table 8 - Primary'!DM8</f>
        <v>0</v>
      </c>
      <c r="DK12" s="2432">
        <f>'GC Table 6 - Secondary'!DM8</f>
        <v>0</v>
      </c>
      <c r="DL12" s="2432">
        <f>'GC Table 5 - Worker Training'!DM8</f>
        <v>0</v>
      </c>
      <c r="DM12" s="2432">
        <f>'GC Table 4 - Tertiary'!DL8</f>
        <v>0</v>
      </c>
      <c r="DN12" s="4063">
        <f>SUM(DJ12:DM12)</f>
        <v>0</v>
      </c>
      <c r="DO12" s="2433">
        <f>'GC Table 8 - Primary'!DM12</f>
        <v>0</v>
      </c>
      <c r="DP12" s="2432">
        <f>'GC Table 6 - Secondary'!DM14</f>
        <v>0</v>
      </c>
      <c r="DQ12" s="2434">
        <f>'GC Table 5 - Worker Training'!DM12</f>
        <v>0</v>
      </c>
      <c r="DR12" s="2432">
        <f>'GC Table 4 - Tertiary'!DL9</f>
        <v>0</v>
      </c>
      <c r="DS12" s="2435">
        <f>SUM(DO12:DR12)</f>
        <v>0</v>
      </c>
      <c r="DT12" s="4062">
        <f>'GC Table 8 - Primary'!DM20</f>
        <v>0</v>
      </c>
      <c r="DU12" s="2432">
        <f>'GC Table 6 - Secondary'!DM22</f>
        <v>0</v>
      </c>
      <c r="DV12" s="2432">
        <f>'GC Table 5 - Worker Training'!DM20</f>
        <v>0</v>
      </c>
      <c r="DW12" s="2432">
        <f>'GC Table 4 - Tertiary'!DL17</f>
        <v>0</v>
      </c>
      <c r="DX12" s="4064">
        <f>SUM(DT12:DW12)</f>
        <v>0</v>
      </c>
      <c r="DY12" s="4061">
        <v>2014</v>
      </c>
      <c r="DZ12" s="4062">
        <f>'GC Table 8 - Primary'!EC8</f>
        <v>0</v>
      </c>
      <c r="EA12" s="2432">
        <f>'GC Table 6 - Secondary'!EC8</f>
        <v>0</v>
      </c>
      <c r="EB12" s="2432">
        <f>'GC Table 5 - Worker Training'!EC8</f>
        <v>0</v>
      </c>
      <c r="EC12" s="2432">
        <f>'GC Table 4 - Tertiary'!EB8</f>
        <v>0</v>
      </c>
      <c r="ED12" s="4063">
        <f>SUM(DZ12:EC12)</f>
        <v>0</v>
      </c>
      <c r="EE12" s="2433">
        <f>'GC Table 8 - Primary'!EC12</f>
        <v>0</v>
      </c>
      <c r="EF12" s="2432">
        <f>'GC Table 6 - Secondary'!EC14</f>
        <v>0</v>
      </c>
      <c r="EG12" s="2434">
        <f>'GC Table 5 - Worker Training'!EC12</f>
        <v>0</v>
      </c>
      <c r="EH12" s="2432">
        <f>'GC Table 4 - Tertiary'!EB9</f>
        <v>0</v>
      </c>
      <c r="EI12" s="2435">
        <f>SUM(EE12:EH12)</f>
        <v>0</v>
      </c>
      <c r="EJ12" s="4062">
        <f>'GC Table 8 - Primary'!EC20</f>
        <v>0</v>
      </c>
      <c r="EK12" s="2432">
        <f>'GC Table 6 - Secondary'!EC22</f>
        <v>0</v>
      </c>
      <c r="EL12" s="2432">
        <f>'GC Table 5 - Worker Training'!EC20</f>
        <v>0</v>
      </c>
      <c r="EM12" s="2432">
        <f>'GC Table 4 - Tertiary'!EB17</f>
        <v>0</v>
      </c>
      <c r="EN12" s="4064">
        <f>SUM(EJ12:EM12)</f>
        <v>0</v>
      </c>
      <c r="EO12" s="4061">
        <v>2014</v>
      </c>
      <c r="EP12" s="4062">
        <f>'GC Table 8 - Primary'!ES8</f>
        <v>0</v>
      </c>
      <c r="EQ12" s="2432">
        <f>'GC Table 6 - Secondary'!ES8</f>
        <v>0</v>
      </c>
      <c r="ER12" s="2432">
        <f>'GC Table 5 - Worker Training'!ES8</f>
        <v>0</v>
      </c>
      <c r="ES12" s="2432">
        <f>'GC Table 4 - Tertiary'!ER8</f>
        <v>0</v>
      </c>
      <c r="ET12" s="4063">
        <f>SUM(EP12:ES12)</f>
        <v>0</v>
      </c>
      <c r="EU12" s="2433">
        <f>'GC Table 8 - Primary'!ES12</f>
        <v>0</v>
      </c>
      <c r="EV12" s="2432">
        <f>'GC Table 6 - Secondary'!ES14</f>
        <v>0</v>
      </c>
      <c r="EW12" s="2434">
        <f>'GC Table 5 - Worker Training'!ES12</f>
        <v>0</v>
      </c>
      <c r="EX12" s="2432">
        <f>'GC Table 4 - Tertiary'!ER9</f>
        <v>0</v>
      </c>
      <c r="EY12" s="2435">
        <f>SUM(EU12:EX12)</f>
        <v>0</v>
      </c>
      <c r="EZ12" s="4062">
        <f>'GC Table 8 - Primary'!ES20</f>
        <v>0</v>
      </c>
      <c r="FA12" s="2432">
        <f>'GC Table 6 - Secondary'!ES22</f>
        <v>0</v>
      </c>
      <c r="FB12" s="2432">
        <f>'GC Table 5 - Worker Training'!ES20</f>
        <v>0</v>
      </c>
      <c r="FC12" s="2432">
        <f>'GC Table 4 - Tertiary'!ER17</f>
        <v>0</v>
      </c>
      <c r="FD12" s="4064">
        <f>SUM(EZ12:FC12)</f>
        <v>0</v>
      </c>
      <c r="FE12" s="4061">
        <v>2014</v>
      </c>
      <c r="FF12" s="4062">
        <f>'GC Table 8 - Primary'!FI8</f>
        <v>0</v>
      </c>
      <c r="FG12" s="2432">
        <f>'GC Table 6 - Secondary'!FI8</f>
        <v>0</v>
      </c>
      <c r="FH12" s="2432">
        <f>'GC Table 5 - Worker Training'!FI8</f>
        <v>0</v>
      </c>
      <c r="FI12" s="2432">
        <f>'GC Table 4 - Tertiary'!FH8</f>
        <v>0</v>
      </c>
      <c r="FJ12" s="4063">
        <f>SUM(FF12:FI12)</f>
        <v>0</v>
      </c>
      <c r="FK12" s="2433">
        <f>'GC Table 8 - Primary'!FI12</f>
        <v>0</v>
      </c>
      <c r="FL12" s="2432">
        <f>'GC Table 6 - Secondary'!FI14</f>
        <v>0</v>
      </c>
      <c r="FM12" s="2434">
        <f>'GC Table 5 - Worker Training'!FI12</f>
        <v>0</v>
      </c>
      <c r="FN12" s="2432">
        <f>'GC Table 4 - Tertiary'!FH9</f>
        <v>0</v>
      </c>
      <c r="FO12" s="2435">
        <f>SUM(FK12:FN12)</f>
        <v>0</v>
      </c>
      <c r="FP12" s="4062">
        <f>'GC Table 8 - Primary'!FI20</f>
        <v>0</v>
      </c>
      <c r="FQ12" s="2432">
        <f>'GC Table 6 - Secondary'!FI22</f>
        <v>0</v>
      </c>
      <c r="FR12" s="2432">
        <f>'GC Table 5 - Worker Training'!FI20</f>
        <v>0</v>
      </c>
      <c r="FS12" s="2432">
        <f>'GC Table 4 - Tertiary'!FH17</f>
        <v>0</v>
      </c>
      <c r="FT12" s="4064">
        <f>SUM(FP12:FS12)</f>
        <v>0</v>
      </c>
      <c r="FU12" s="4061">
        <v>2014</v>
      </c>
      <c r="FV12" s="4062">
        <f>'GC Table 8 - Primary'!FY8</f>
        <v>0</v>
      </c>
      <c r="FW12" s="2432">
        <f>'GC Table 6 - Secondary'!FY8</f>
        <v>0</v>
      </c>
      <c r="FX12" s="2432">
        <f>'GC Table 5 - Worker Training'!FY8</f>
        <v>0</v>
      </c>
      <c r="FY12" s="2432">
        <f>'GC Table 4 - Tertiary'!FX8</f>
        <v>0</v>
      </c>
      <c r="FZ12" s="4063">
        <f>SUM(FV12:FY12)</f>
        <v>0</v>
      </c>
      <c r="GA12" s="2433">
        <f>'GC Table 8 - Primary'!FY12</f>
        <v>0</v>
      </c>
      <c r="GB12" s="2432">
        <f>'GC Table 6 - Secondary'!FY14</f>
        <v>0</v>
      </c>
      <c r="GC12" s="2434">
        <f>'GC Table 5 - Worker Training'!FY12</f>
        <v>0</v>
      </c>
      <c r="GD12" s="2432">
        <f>'GC Table 4 - Tertiary'!FX9</f>
        <v>0</v>
      </c>
      <c r="GE12" s="2435">
        <f>SUM(GA12:GD12)</f>
        <v>0</v>
      </c>
      <c r="GF12" s="4062">
        <f>'GC Table 8 - Primary'!FY20</f>
        <v>0</v>
      </c>
      <c r="GG12" s="2432">
        <f>'GC Table 6 - Secondary'!FY22</f>
        <v>0</v>
      </c>
      <c r="GH12" s="2432">
        <f>'GC Table 5 - Worker Training'!FY20</f>
        <v>0</v>
      </c>
      <c r="GI12" s="2432">
        <f>'GC Table 4 - Tertiary'!FX17</f>
        <v>0</v>
      </c>
      <c r="GJ12" s="4064">
        <f>SUM(GF12:GI12)</f>
        <v>0</v>
      </c>
      <c r="GK12" s="4061">
        <v>2014</v>
      </c>
      <c r="GL12" s="4062">
        <f>'GC Table 8 - Primary'!GO8</f>
        <v>0</v>
      </c>
      <c r="GM12" s="2432">
        <f>'GC Table 6 - Secondary'!GO8</f>
        <v>0</v>
      </c>
      <c r="GN12" s="2432">
        <f>'GC Table 5 - Worker Training'!GO8</f>
        <v>0</v>
      </c>
      <c r="GO12" s="2432">
        <f>'GC Table 4 - Tertiary'!GN8</f>
        <v>0</v>
      </c>
      <c r="GP12" s="4063">
        <f>SUM(GL12:GO12)</f>
        <v>0</v>
      </c>
      <c r="GQ12" s="2433">
        <f>'GC Table 8 - Primary'!GO12</f>
        <v>0</v>
      </c>
      <c r="GR12" s="2432">
        <f>'GC Table 6 - Secondary'!GO14</f>
        <v>0</v>
      </c>
      <c r="GS12" s="2434">
        <f>'GC Table 5 - Worker Training'!GO12</f>
        <v>0</v>
      </c>
      <c r="GT12" s="2432">
        <f>'GC Table 4 - Tertiary'!GN9</f>
        <v>0</v>
      </c>
      <c r="GU12" s="2435">
        <f>SUM(GQ12:GT12)</f>
        <v>0</v>
      </c>
      <c r="GV12" s="4062">
        <f>'GC Table 8 - Primary'!GO20</f>
        <v>0</v>
      </c>
      <c r="GW12" s="2432">
        <f>'GC Table 6 - Secondary'!GO22</f>
        <v>0</v>
      </c>
      <c r="GX12" s="2432">
        <f>'GC Table 5 - Worker Training'!GO20</f>
        <v>0</v>
      </c>
      <c r="GY12" s="2432">
        <f>'GC Table 4 - Tertiary'!GN17</f>
        <v>0</v>
      </c>
      <c r="GZ12" s="4064">
        <f>SUM(GV12:GY12)</f>
        <v>0</v>
      </c>
      <c r="HA12" s="4061">
        <v>2014</v>
      </c>
      <c r="HB12" s="4062">
        <f>'GC Table 8 - Primary'!HE8</f>
        <v>0</v>
      </c>
      <c r="HC12" s="2432">
        <f>'GC Table 6 - Secondary'!HE8</f>
        <v>0</v>
      </c>
      <c r="HD12" s="2432">
        <f>'GC Table 5 - Worker Training'!HE8</f>
        <v>0</v>
      </c>
      <c r="HE12" s="2432">
        <f>'GC Table 4 - Tertiary'!HD8</f>
        <v>0</v>
      </c>
      <c r="HF12" s="4063">
        <f>SUM(HB12:HE12)</f>
        <v>0</v>
      </c>
      <c r="HG12" s="2433">
        <f>'GC Table 8 - Primary'!HE12</f>
        <v>0</v>
      </c>
      <c r="HH12" s="2432">
        <f>'GC Table 6 - Secondary'!HE14</f>
        <v>0</v>
      </c>
      <c r="HI12" s="2434">
        <f>'GC Table 5 - Worker Training'!HE12</f>
        <v>0</v>
      </c>
      <c r="HJ12" s="2432">
        <f>'GC Table 4 - Tertiary'!HD9</f>
        <v>0</v>
      </c>
      <c r="HK12" s="2435">
        <f>SUM(HG12:HJ12)</f>
        <v>0</v>
      </c>
      <c r="HL12" s="4062">
        <f>'GC Table 8 - Primary'!HE20</f>
        <v>0</v>
      </c>
      <c r="HM12" s="2432">
        <f>'GC Table 6 - Secondary'!HE22</f>
        <v>0</v>
      </c>
      <c r="HN12" s="2432">
        <f>'GC Table 5 - Worker Training'!HE20</f>
        <v>0</v>
      </c>
      <c r="HO12" s="2432">
        <f>'GC Table 4 - Tertiary'!HD17</f>
        <v>0</v>
      </c>
      <c r="HP12" s="4064">
        <f>SUM(HL12:HO12)</f>
        <v>0</v>
      </c>
      <c r="HQ12" s="4061">
        <v>2014</v>
      </c>
      <c r="HR12" s="4062">
        <f>'GC Table 8 - Primary'!HU8</f>
        <v>0</v>
      </c>
      <c r="HS12" s="2432">
        <f>'GC Table 6 - Secondary'!HU8</f>
        <v>0</v>
      </c>
      <c r="HT12" s="2432">
        <f>'GC Table 5 - Worker Training'!HU8</f>
        <v>0</v>
      </c>
      <c r="HU12" s="2432">
        <f>'GC Table 4 - Tertiary'!HT8</f>
        <v>0</v>
      </c>
      <c r="HV12" s="4063">
        <f>SUM(HR12:HU12)</f>
        <v>0</v>
      </c>
      <c r="HW12" s="2433">
        <f>'GC Table 8 - Primary'!HU12</f>
        <v>0</v>
      </c>
      <c r="HX12" s="2432">
        <f>'GC Table 6 - Secondary'!HU14</f>
        <v>0</v>
      </c>
      <c r="HY12" s="2434">
        <f>'GC Table 5 - Worker Training'!HU12</f>
        <v>0</v>
      </c>
      <c r="HZ12" s="2432">
        <f>'GC Table 4 - Tertiary'!HT9</f>
        <v>0</v>
      </c>
      <c r="IA12" s="2435">
        <f>SUM(HW12:HZ12)</f>
        <v>0</v>
      </c>
      <c r="IB12" s="4062">
        <f>'GC Table 8 - Primary'!HU20</f>
        <v>0</v>
      </c>
      <c r="IC12" s="2432">
        <f>'GC Table 6 - Secondary'!HU22</f>
        <v>0</v>
      </c>
      <c r="ID12" s="2432">
        <f>'GC Table 5 - Worker Training'!HU20</f>
        <v>0</v>
      </c>
      <c r="IE12" s="2432">
        <f>'GC Table 4 - Tertiary'!HT17</f>
        <v>0</v>
      </c>
      <c r="IF12" s="4064">
        <f>SUM(IB12:IE12)</f>
        <v>0</v>
      </c>
      <c r="IG12" s="4061">
        <v>2014</v>
      </c>
      <c r="IH12" s="4062">
        <f>'GC Table 8 - Primary'!IK8</f>
        <v>0</v>
      </c>
      <c r="II12" s="2432">
        <f>'GC Table 6 - Secondary'!IK8</f>
        <v>0</v>
      </c>
      <c r="IJ12" s="2432">
        <f>'GC Table 5 - Worker Training'!IK8</f>
        <v>0</v>
      </c>
      <c r="IK12" s="2432">
        <f>'GC Table 4 - Tertiary'!IJ8</f>
        <v>0</v>
      </c>
      <c r="IL12" s="4063">
        <f>SUM(IH12:IK12)</f>
        <v>0</v>
      </c>
      <c r="IM12" s="2433">
        <f>'GC Table 8 - Primary'!IK12</f>
        <v>0</v>
      </c>
      <c r="IN12" s="2432">
        <f>'GC Table 6 - Secondary'!IK14</f>
        <v>0</v>
      </c>
      <c r="IO12" s="2434">
        <f>'GC Table 5 - Worker Training'!IK12</f>
        <v>0</v>
      </c>
      <c r="IP12" s="2432">
        <f>'GC Table 4 - Tertiary'!IJ9</f>
        <v>0</v>
      </c>
      <c r="IQ12" s="2435">
        <f>SUM(IM12:IP12)</f>
        <v>0</v>
      </c>
      <c r="IR12" s="4062">
        <f>'GC Table 8 - Primary'!IK20</f>
        <v>0</v>
      </c>
      <c r="IS12" s="2432">
        <f>'GC Table 6 - Secondary'!IK22</f>
        <v>0</v>
      </c>
      <c r="IT12" s="2432">
        <f>'GC Table 5 - Worker Training'!IK20</f>
        <v>0</v>
      </c>
      <c r="IU12" s="2432">
        <f>'GC Table 4 - Tertiary'!IJ17</f>
        <v>0</v>
      </c>
      <c r="IV12" s="4064">
        <f>SUM(IR12:IU12)</f>
        <v>0</v>
      </c>
      <c r="IW12" s="4061">
        <v>2014</v>
      </c>
      <c r="IX12" s="4062">
        <f>'GC Table 8 - Primary'!JA8</f>
        <v>0</v>
      </c>
      <c r="IY12" s="2432">
        <f>'GC Table 6 - Secondary'!JA8</f>
        <v>0</v>
      </c>
      <c r="IZ12" s="2432">
        <f>'GC Table 5 - Worker Training'!JA8</f>
        <v>0</v>
      </c>
      <c r="JA12" s="2432">
        <f>'GC Table 4 - Tertiary'!IZ8</f>
        <v>0</v>
      </c>
      <c r="JB12" s="4063">
        <f>SUM(IX12:JA12)</f>
        <v>0</v>
      </c>
      <c r="JC12" s="2433">
        <f>'GC Table 8 - Primary'!JA12</f>
        <v>0</v>
      </c>
      <c r="JD12" s="2432">
        <f>'GC Table 6 - Secondary'!JA14</f>
        <v>0</v>
      </c>
      <c r="JE12" s="2434">
        <f>'GC Table 5 - Worker Training'!JA12</f>
        <v>0</v>
      </c>
      <c r="JF12" s="2432">
        <f>'GC Table 4 - Tertiary'!IZ9</f>
        <v>0</v>
      </c>
      <c r="JG12" s="2435">
        <f>SUM(JC12:JF12)</f>
        <v>0</v>
      </c>
      <c r="JH12" s="4062">
        <f>'GC Table 8 - Primary'!JA20</f>
        <v>0</v>
      </c>
      <c r="JI12" s="2432">
        <f>'GC Table 6 - Secondary'!JA22</f>
        <v>0</v>
      </c>
      <c r="JJ12" s="2432">
        <f>'GC Table 5 - Worker Training'!JA20</f>
        <v>0</v>
      </c>
      <c r="JK12" s="2432">
        <f>'GC Table 4 - Tertiary'!IZ17</f>
        <v>0</v>
      </c>
      <c r="JL12" s="4064">
        <f>SUM(JH12:JK12)</f>
        <v>0</v>
      </c>
      <c r="JM12" s="4061">
        <v>2014</v>
      </c>
      <c r="JN12" s="4062">
        <f>'GC Table 8 - Primary'!JQ8</f>
        <v>0</v>
      </c>
      <c r="JO12" s="2432">
        <f>'GC Table 6 - Secondary'!JQ8</f>
        <v>0</v>
      </c>
      <c r="JP12" s="2432">
        <f>'GC Table 5 - Worker Training'!JQ8</f>
        <v>0</v>
      </c>
      <c r="JQ12" s="2432">
        <f>'GC Table 4 - Tertiary'!JP8</f>
        <v>0</v>
      </c>
      <c r="JR12" s="4063">
        <f>SUM(JN12:JQ12)</f>
        <v>0</v>
      </c>
      <c r="JS12" s="2433">
        <f>'GC Table 8 - Primary'!JQ12</f>
        <v>0</v>
      </c>
      <c r="JT12" s="2432">
        <f>'GC Table 6 - Secondary'!JQ14</f>
        <v>0</v>
      </c>
      <c r="JU12" s="2434">
        <f>'GC Table 5 - Worker Training'!JQ12</f>
        <v>0</v>
      </c>
      <c r="JV12" s="2432">
        <f>'GC Table 4 - Tertiary'!JP9</f>
        <v>0</v>
      </c>
      <c r="JW12" s="2435">
        <f>SUM(JS12:JV12)</f>
        <v>0</v>
      </c>
      <c r="JX12" s="4062">
        <f>'GC Table 8 - Primary'!JQ20</f>
        <v>0</v>
      </c>
      <c r="JY12" s="2432">
        <f>'GC Table 6 - Secondary'!JQ22</f>
        <v>0</v>
      </c>
      <c r="JZ12" s="2432">
        <f>'GC Table 5 - Worker Training'!JQ20</f>
        <v>0</v>
      </c>
      <c r="KA12" s="2432">
        <f>'GC Table 4 - Tertiary'!JP17</f>
        <v>0</v>
      </c>
      <c r="KB12" s="4064">
        <f>SUM(JX12:KA12)</f>
        <v>0</v>
      </c>
      <c r="KC12" s="4061">
        <v>2014</v>
      </c>
      <c r="KD12" s="4062">
        <f>'GC Table 8 - Primary'!KG8</f>
        <v>0</v>
      </c>
      <c r="KE12" s="2432">
        <f>'GC Table 6 - Secondary'!KG8</f>
        <v>0</v>
      </c>
      <c r="KF12" s="2432">
        <f>'GC Table 5 - Worker Training'!KG8</f>
        <v>0</v>
      </c>
      <c r="KG12" s="2432">
        <f>'GC Table 4 - Tertiary'!KF8</f>
        <v>0</v>
      </c>
      <c r="KH12" s="4063">
        <f>SUM(KD12:KG12)</f>
        <v>0</v>
      </c>
      <c r="KI12" s="2433">
        <f>'GC Table 8 - Primary'!KG12</f>
        <v>0</v>
      </c>
      <c r="KJ12" s="2432">
        <f>'GC Table 6 - Secondary'!KG14</f>
        <v>0</v>
      </c>
      <c r="KK12" s="2434">
        <f>'GC Table 5 - Worker Training'!KG12</f>
        <v>0</v>
      </c>
      <c r="KL12" s="2432">
        <f>'GC Table 4 - Tertiary'!KF9</f>
        <v>0</v>
      </c>
      <c r="KM12" s="2435">
        <f>SUM(KI12:KL12)</f>
        <v>0</v>
      </c>
      <c r="KN12" s="4062">
        <f>'GC Table 8 - Primary'!KG20</f>
        <v>0</v>
      </c>
      <c r="KO12" s="2432">
        <f>'GC Table 6 - Secondary'!KG22</f>
        <v>0</v>
      </c>
      <c r="KP12" s="2432">
        <f>'GC Table 5 - Worker Training'!KG20</f>
        <v>0</v>
      </c>
      <c r="KQ12" s="2432">
        <f>'GC Table 4 - Tertiary'!KF17</f>
        <v>0</v>
      </c>
      <c r="KR12" s="4064">
        <f>SUM(KN12:KQ12)</f>
        <v>0</v>
      </c>
      <c r="KS12" s="4061">
        <v>2014</v>
      </c>
      <c r="KT12" s="4062">
        <f>'GC Table 8 - Primary'!KW8</f>
        <v>0</v>
      </c>
      <c r="KU12" s="2432">
        <f>'GC Table 6 - Secondary'!KW8</f>
        <v>0</v>
      </c>
      <c r="KV12" s="2432">
        <f>'GC Table 5 - Worker Training'!KW8</f>
        <v>0</v>
      </c>
      <c r="KW12" s="2432">
        <f>'GC Table 4 - Tertiary'!KV8</f>
        <v>0</v>
      </c>
      <c r="KX12" s="4063">
        <f>SUM(KT12:KW12)</f>
        <v>0</v>
      </c>
      <c r="KY12" s="2433">
        <f>'GC Table 8 - Primary'!KW12</f>
        <v>0</v>
      </c>
      <c r="KZ12" s="2432">
        <f>'GC Table 6 - Secondary'!KW14</f>
        <v>0</v>
      </c>
      <c r="LA12" s="2434">
        <f>'GC Table 5 - Worker Training'!KW12</f>
        <v>0</v>
      </c>
      <c r="LB12" s="2432">
        <f>'GC Table 4 - Tertiary'!KV9</f>
        <v>0</v>
      </c>
      <c r="LC12" s="2435">
        <f>SUM(KY12:LB12)</f>
        <v>0</v>
      </c>
      <c r="LD12" s="4062">
        <f>'GC Table 8 - Primary'!KW20</f>
        <v>0</v>
      </c>
      <c r="LE12" s="2432">
        <f>'GC Table 6 - Secondary'!KW22</f>
        <v>0</v>
      </c>
      <c r="LF12" s="2432">
        <f>'GC Table 5 - Worker Training'!KW20</f>
        <v>0</v>
      </c>
      <c r="LG12" s="2432">
        <f>'GC Table 4 - Tertiary'!KV17</f>
        <v>0</v>
      </c>
      <c r="LH12" s="4064">
        <f>SUM(LD12:LG12)</f>
        <v>0</v>
      </c>
      <c r="LI12" s="4061">
        <v>2014</v>
      </c>
      <c r="LJ12" s="4062">
        <f>'GC Table 8 - Primary'!LM8</f>
        <v>0</v>
      </c>
      <c r="LK12" s="2432">
        <f>'GC Table 6 - Secondary'!LM8</f>
        <v>0</v>
      </c>
      <c r="LL12" s="2432">
        <f>'GC Table 5 - Worker Training'!LM8</f>
        <v>0</v>
      </c>
      <c r="LM12" s="2432">
        <f>'GC Table 4 - Tertiary'!LL8</f>
        <v>0</v>
      </c>
      <c r="LN12" s="4063">
        <f>SUM(LJ12:LM12)</f>
        <v>0</v>
      </c>
      <c r="LO12" s="2433">
        <f>'GC Table 8 - Primary'!LM12</f>
        <v>0</v>
      </c>
      <c r="LP12" s="2432">
        <f>'GC Table 6 - Secondary'!LM14</f>
        <v>0</v>
      </c>
      <c r="LQ12" s="2434">
        <f>'GC Table 5 - Worker Training'!LM12</f>
        <v>0</v>
      </c>
      <c r="LR12" s="2432">
        <f>'GC Table 4 - Tertiary'!LL9</f>
        <v>0</v>
      </c>
      <c r="LS12" s="2435">
        <f>SUM(LO12:LR12)</f>
        <v>0</v>
      </c>
      <c r="LT12" s="4062">
        <f>'GC Table 8 - Primary'!LM20</f>
        <v>0</v>
      </c>
      <c r="LU12" s="2432">
        <f>'GC Table 6 - Secondary'!LM22</f>
        <v>0</v>
      </c>
      <c r="LV12" s="2432">
        <f>'GC Table 5 - Worker Training'!LM20</f>
        <v>0</v>
      </c>
      <c r="LW12" s="2432">
        <f>'GC Table 4 - Tertiary'!LL17</f>
        <v>0</v>
      </c>
      <c r="LX12" s="4064">
        <f>SUM(LT12:LW12)</f>
        <v>0</v>
      </c>
      <c r="LY12" s="4061">
        <v>2014</v>
      </c>
      <c r="LZ12" s="4062">
        <f>'GC Table 8 - Primary'!MC8</f>
        <v>0</v>
      </c>
      <c r="MA12" s="2432">
        <f>'GC Table 6 - Secondary'!MC8</f>
        <v>0</v>
      </c>
      <c r="MB12" s="2432">
        <f>'GC Table 5 - Worker Training'!MC8</f>
        <v>0</v>
      </c>
      <c r="MC12" s="2432">
        <f>'GC Table 4 - Tertiary'!MB8</f>
        <v>0</v>
      </c>
      <c r="MD12" s="4063">
        <f>SUM(LZ12:MC12)</f>
        <v>0</v>
      </c>
      <c r="ME12" s="2433">
        <f>'GC Table 8 - Primary'!MC12</f>
        <v>0</v>
      </c>
      <c r="MF12" s="2432">
        <f>'GC Table 6 - Secondary'!MC14</f>
        <v>0</v>
      </c>
      <c r="MG12" s="2434">
        <f>'GC Table 5 - Worker Training'!MC12</f>
        <v>0</v>
      </c>
      <c r="MH12" s="2432">
        <f>'GC Table 4 - Tertiary'!MB9</f>
        <v>0</v>
      </c>
      <c r="MI12" s="2435">
        <f>SUM(ME12:MH12)</f>
        <v>0</v>
      </c>
      <c r="MJ12" s="4062">
        <f>'GC Table 8 - Primary'!MC20</f>
        <v>0</v>
      </c>
      <c r="MK12" s="2432">
        <f>'GC Table 6 - Secondary'!MC22</f>
        <v>0</v>
      </c>
      <c r="ML12" s="2432">
        <f>'GC Table 5 - Worker Training'!MC20</f>
        <v>0</v>
      </c>
      <c r="MM12" s="2432">
        <f>'GC Table 4 - Tertiary'!MB17</f>
        <v>0</v>
      </c>
      <c r="MN12" s="4064">
        <f>SUM(MJ12:MM12)</f>
        <v>0</v>
      </c>
      <c r="MO12" s="4061">
        <v>2014</v>
      </c>
      <c r="MP12" s="4062">
        <f>'GC Table 8 - Primary'!MS8</f>
        <v>0</v>
      </c>
      <c r="MQ12" s="2432">
        <f>'GC Table 6 - Secondary'!MS8</f>
        <v>0</v>
      </c>
      <c r="MR12" s="2432">
        <f>'GC Table 5 - Worker Training'!MS8</f>
        <v>0</v>
      </c>
      <c r="MS12" s="2432">
        <f>'GC Table 4 - Tertiary'!MR8</f>
        <v>0</v>
      </c>
      <c r="MT12" s="4063">
        <f>SUM(MP12:MS12)</f>
        <v>0</v>
      </c>
      <c r="MU12" s="2433">
        <f>'GC Table 8 - Primary'!MS12</f>
        <v>0</v>
      </c>
      <c r="MV12" s="2432">
        <f>'GC Table 6 - Secondary'!MS14</f>
        <v>0</v>
      </c>
      <c r="MW12" s="2434">
        <f>'GC Table 5 - Worker Training'!MS12</f>
        <v>0</v>
      </c>
      <c r="MX12" s="2432">
        <f>'GC Table 4 - Tertiary'!MR9</f>
        <v>0</v>
      </c>
      <c r="MY12" s="2435">
        <f>SUM(MU12:MX12)</f>
        <v>0</v>
      </c>
      <c r="MZ12" s="4062">
        <f>'GC Table 8 - Primary'!MS20</f>
        <v>0</v>
      </c>
      <c r="NA12" s="2432">
        <f>'GC Table 6 - Secondary'!MS22</f>
        <v>0</v>
      </c>
      <c r="NB12" s="2432">
        <f>'GC Table 5 - Worker Training'!MS20</f>
        <v>0</v>
      </c>
      <c r="NC12" s="2432">
        <f>'GC Table 4 - Tertiary'!MR17</f>
        <v>0</v>
      </c>
      <c r="ND12" s="4064">
        <f>SUM(MZ12:NC12)</f>
        <v>0</v>
      </c>
      <c r="NE12" s="4061">
        <v>2014</v>
      </c>
      <c r="NF12" s="4062">
        <f>'GC Table 8 - Primary'!NI8</f>
        <v>0</v>
      </c>
      <c r="NG12" s="2432">
        <f>'GC Table 6 - Secondary'!NI8</f>
        <v>0</v>
      </c>
      <c r="NH12" s="2432">
        <f>'GC Table 5 - Worker Training'!NI8</f>
        <v>0</v>
      </c>
      <c r="NI12" s="2432">
        <f>'GC Table 4 - Tertiary'!NH8</f>
        <v>0</v>
      </c>
      <c r="NJ12" s="4063">
        <f>SUM(NF12:NI12)</f>
        <v>0</v>
      </c>
      <c r="NK12" s="2433">
        <f>'GC Table 8 - Primary'!NI12</f>
        <v>0</v>
      </c>
      <c r="NL12" s="2432">
        <f>'GC Table 6 - Secondary'!NI14</f>
        <v>0</v>
      </c>
      <c r="NM12" s="2434">
        <f>'GC Table 5 - Worker Training'!NI12</f>
        <v>0</v>
      </c>
      <c r="NN12" s="2432">
        <f>'GC Table 4 - Tertiary'!NH9</f>
        <v>0</v>
      </c>
      <c r="NO12" s="2435">
        <f>SUM(NK12:NN12)</f>
        <v>0</v>
      </c>
      <c r="NP12" s="4062">
        <f>'GC Table 8 - Primary'!NI20</f>
        <v>0</v>
      </c>
      <c r="NQ12" s="2432">
        <f>'GC Table 6 - Secondary'!NI22</f>
        <v>0</v>
      </c>
      <c r="NR12" s="2432">
        <f>'GC Table 5 - Worker Training'!NI20</f>
        <v>0</v>
      </c>
      <c r="NS12" s="2432">
        <f>'GC Table 4 - Tertiary'!NH17</f>
        <v>0</v>
      </c>
      <c r="NT12" s="4064">
        <f>SUM(NP12:NS12)</f>
        <v>0</v>
      </c>
      <c r="NU12" s="4061">
        <v>2014</v>
      </c>
      <c r="NV12" s="4062">
        <f>'GC Table 8 - Primary'!NY8</f>
        <v>0</v>
      </c>
      <c r="NW12" s="2432">
        <f>'GC Table 6 - Secondary'!NY8</f>
        <v>0</v>
      </c>
      <c r="NX12" s="2432">
        <f>'GC Table 5 - Worker Training'!NY8</f>
        <v>0</v>
      </c>
      <c r="NY12" s="2432">
        <f>'GC Table 4 - Tertiary'!NX8</f>
        <v>0</v>
      </c>
      <c r="NZ12" s="4063">
        <f>SUM(NV12:NY12)</f>
        <v>0</v>
      </c>
      <c r="OA12" s="2433">
        <f>'GC Table 8 - Primary'!NY12</f>
        <v>0</v>
      </c>
      <c r="OB12" s="2432">
        <f>'GC Table 6 - Secondary'!NY14</f>
        <v>0</v>
      </c>
      <c r="OC12" s="2434">
        <f>'GC Table 5 - Worker Training'!NY12</f>
        <v>0</v>
      </c>
      <c r="OD12" s="2432">
        <f>'GC Table 4 - Tertiary'!NX9</f>
        <v>0</v>
      </c>
      <c r="OE12" s="2435">
        <f>SUM(OA12:OD12)</f>
        <v>0</v>
      </c>
      <c r="OF12" s="4062">
        <f>'GC Table 8 - Primary'!NY20</f>
        <v>0</v>
      </c>
      <c r="OG12" s="2432">
        <f>'GC Table 6 - Secondary'!NY22</f>
        <v>0</v>
      </c>
      <c r="OH12" s="2432">
        <f>'GC Table 5 - Worker Training'!NY20</f>
        <v>0</v>
      </c>
      <c r="OI12" s="2432">
        <f>'GC Table 4 - Tertiary'!NX17</f>
        <v>0</v>
      </c>
      <c r="OJ12" s="4064">
        <f>SUM(OF12:OI12)</f>
        <v>0</v>
      </c>
      <c r="OK12" s="4061">
        <v>2014</v>
      </c>
      <c r="OL12" s="4062">
        <f>'GC Table 8 - Primary'!OO8</f>
        <v>0</v>
      </c>
      <c r="OM12" s="2432">
        <f>'GC Table 6 - Secondary'!OO8</f>
        <v>0</v>
      </c>
      <c r="ON12" s="2432">
        <f>'GC Table 5 - Worker Training'!OO8</f>
        <v>0</v>
      </c>
      <c r="OO12" s="2432">
        <f>'GC Table 4 - Tertiary'!ON8</f>
        <v>0</v>
      </c>
      <c r="OP12" s="4063">
        <f>SUM(OL12:OO12)</f>
        <v>0</v>
      </c>
      <c r="OQ12" s="2433">
        <f>'GC Table 8 - Primary'!OO12</f>
        <v>0</v>
      </c>
      <c r="OR12" s="2432">
        <f>'GC Table 6 - Secondary'!OO14</f>
        <v>0</v>
      </c>
      <c r="OS12" s="2434">
        <f>'GC Table 5 - Worker Training'!OO12</f>
        <v>0</v>
      </c>
      <c r="OT12" s="2432">
        <f>'GC Table 4 - Tertiary'!ON9</f>
        <v>0</v>
      </c>
      <c r="OU12" s="2435">
        <f>SUM(OQ12:OT12)</f>
        <v>0</v>
      </c>
      <c r="OV12" s="4062">
        <f>'GC Table 8 - Primary'!OO20</f>
        <v>0</v>
      </c>
      <c r="OW12" s="2432">
        <f>'GC Table 6 - Secondary'!OO22</f>
        <v>0</v>
      </c>
      <c r="OX12" s="2432">
        <f>'GC Table 5 - Worker Training'!OO20</f>
        <v>0</v>
      </c>
      <c r="OY12" s="2432">
        <f>'GC Table 4 - Tertiary'!ON17</f>
        <v>0</v>
      </c>
      <c r="OZ12" s="4064">
        <f>SUM(OV12:OY12)</f>
        <v>0</v>
      </c>
      <c r="PA12" s="4061">
        <v>2014</v>
      </c>
      <c r="PB12" s="4062">
        <f>'GC Table 8 - Primary'!PE8</f>
        <v>0</v>
      </c>
      <c r="PC12" s="2432">
        <f>'GC Table 6 - Secondary'!PE8</f>
        <v>0</v>
      </c>
      <c r="PD12" s="2432">
        <f>'GC Table 5 - Worker Training'!PE8</f>
        <v>0</v>
      </c>
      <c r="PE12" s="2432">
        <f>'GC Table 4 - Tertiary'!PD8</f>
        <v>0</v>
      </c>
      <c r="PF12" s="4063">
        <f>SUM(PB12:PE12)</f>
        <v>0</v>
      </c>
      <c r="PG12" s="2433">
        <f>'GC Table 8 - Primary'!PE12</f>
        <v>0</v>
      </c>
      <c r="PH12" s="2432">
        <f>'GC Table 6 - Secondary'!PE14</f>
        <v>0</v>
      </c>
      <c r="PI12" s="2434">
        <f>'GC Table 5 - Worker Training'!PE12</f>
        <v>0</v>
      </c>
      <c r="PJ12" s="2432">
        <f>'GC Table 4 - Tertiary'!PD9</f>
        <v>0</v>
      </c>
      <c r="PK12" s="2435">
        <f>SUM(PG12:PJ12)</f>
        <v>0</v>
      </c>
      <c r="PL12" s="4062">
        <f>'GC Table 8 - Primary'!PE20</f>
        <v>0</v>
      </c>
      <c r="PM12" s="2432">
        <f>'GC Table 6 - Secondary'!PE22</f>
        <v>0</v>
      </c>
      <c r="PN12" s="2432">
        <f>'GC Table 5 - Worker Training'!PE20</f>
        <v>0</v>
      </c>
      <c r="PO12" s="2432">
        <f>'GC Table 4 - Tertiary'!PD17</f>
        <v>0</v>
      </c>
      <c r="PP12" s="4064">
        <f>SUM(PL12:PO12)</f>
        <v>0</v>
      </c>
      <c r="PQ12" s="4061">
        <v>2014</v>
      </c>
      <c r="PR12" s="4062">
        <f>'GC Table 8 - Primary'!PU8</f>
        <v>0</v>
      </c>
      <c r="PS12" s="2432">
        <f>'GC Table 6 - Secondary'!PU8</f>
        <v>0</v>
      </c>
      <c r="PT12" s="2432">
        <f>'GC Table 5 - Worker Training'!PU8</f>
        <v>0</v>
      </c>
      <c r="PU12" s="2432">
        <f>'GC Table 4 - Tertiary'!PT8</f>
        <v>0</v>
      </c>
      <c r="PV12" s="4063">
        <f>SUM(PR12:PU12)</f>
        <v>0</v>
      </c>
      <c r="PW12" s="2433">
        <f>'GC Table 8 - Primary'!PU12</f>
        <v>0</v>
      </c>
      <c r="PX12" s="2432">
        <f>'GC Table 6 - Secondary'!PU14</f>
        <v>0</v>
      </c>
      <c r="PY12" s="2434">
        <f>'GC Table 5 - Worker Training'!PU12</f>
        <v>0</v>
      </c>
      <c r="PZ12" s="2432">
        <f>'GC Table 4 - Tertiary'!PT9</f>
        <v>0</v>
      </c>
      <c r="QA12" s="2435">
        <f>SUM(PW12:PZ12)</f>
        <v>0</v>
      </c>
      <c r="QB12" s="4062">
        <f>'GC Table 8 - Primary'!PU20</f>
        <v>0</v>
      </c>
      <c r="QC12" s="2432">
        <f>'GC Table 6 - Secondary'!PU22</f>
        <v>0</v>
      </c>
      <c r="QD12" s="2432">
        <f>'GC Table 5 - Worker Training'!PU20</f>
        <v>0</v>
      </c>
      <c r="QE12" s="2432">
        <f>'GC Table 4 - Tertiary'!PT17</f>
        <v>0</v>
      </c>
      <c r="QF12" s="4064">
        <f>SUM(QB12:QE12)</f>
        <v>0</v>
      </c>
      <c r="QG12" s="4061">
        <v>2014</v>
      </c>
      <c r="QH12" s="4062">
        <f>'GC Table 8 - Primary'!QK8</f>
        <v>0</v>
      </c>
      <c r="QI12" s="2432">
        <f>'GC Table 6 - Secondary'!QK8</f>
        <v>0</v>
      </c>
      <c r="QJ12" s="2432">
        <f>'GC Table 5 - Worker Training'!QK8</f>
        <v>0</v>
      </c>
      <c r="QK12" s="2432">
        <f>'GC Table 4 - Tertiary'!QJ8</f>
        <v>0</v>
      </c>
      <c r="QL12" s="4063">
        <f>SUM(QH12:QK12)</f>
        <v>0</v>
      </c>
      <c r="QM12" s="2433">
        <f>'GC Table 8 - Primary'!QK12</f>
        <v>0</v>
      </c>
      <c r="QN12" s="2432">
        <f>'GC Table 6 - Secondary'!QK14</f>
        <v>0</v>
      </c>
      <c r="QO12" s="2434">
        <f>'GC Table 5 - Worker Training'!QK12</f>
        <v>0</v>
      </c>
      <c r="QP12" s="2432">
        <f>'GC Table 4 - Tertiary'!QJ9</f>
        <v>0</v>
      </c>
      <c r="QQ12" s="2435">
        <f>SUM(QM12:QP12)</f>
        <v>0</v>
      </c>
      <c r="QR12" s="4062">
        <f>'GC Table 8 - Primary'!QK20</f>
        <v>0</v>
      </c>
      <c r="QS12" s="2432">
        <f>'GC Table 6 - Secondary'!QK22</f>
        <v>0</v>
      </c>
      <c r="QT12" s="2432">
        <f>'GC Table 5 - Worker Training'!QK20</f>
        <v>0</v>
      </c>
      <c r="QU12" s="2432">
        <f>'GC Table 4 - Tertiary'!QJ17</f>
        <v>0</v>
      </c>
      <c r="QV12" s="4064">
        <f>SUM(QR12:QU12)</f>
        <v>0</v>
      </c>
      <c r="QW12" s="4061">
        <v>2014</v>
      </c>
      <c r="QX12" s="4062">
        <f>'GC Table 8 - Primary'!RA8</f>
        <v>0</v>
      </c>
      <c r="QY12" s="2432">
        <f>'GC Table 6 - Secondary'!RA8</f>
        <v>0</v>
      </c>
      <c r="QZ12" s="2432">
        <f>'GC Table 5 - Worker Training'!RA8</f>
        <v>0</v>
      </c>
      <c r="RA12" s="2432">
        <f>'GC Table 4 - Tertiary'!QZ8</f>
        <v>0</v>
      </c>
      <c r="RB12" s="4063">
        <f>SUM(QX12:RA12)</f>
        <v>0</v>
      </c>
      <c r="RC12" s="2433">
        <f>'GC Table 8 - Primary'!RA12</f>
        <v>0</v>
      </c>
      <c r="RD12" s="2432">
        <f>'GC Table 6 - Secondary'!RA14</f>
        <v>0</v>
      </c>
      <c r="RE12" s="2434">
        <f>'GC Table 5 - Worker Training'!RA12</f>
        <v>0</v>
      </c>
      <c r="RF12" s="2432">
        <f>'GC Table 4 - Tertiary'!QZ9</f>
        <v>0</v>
      </c>
      <c r="RG12" s="2435">
        <f>SUM(RC12:RF12)</f>
        <v>0</v>
      </c>
      <c r="RH12" s="4062">
        <f>'GC Table 8 - Primary'!RA20</f>
        <v>0</v>
      </c>
      <c r="RI12" s="2432">
        <f>'GC Table 6 - Secondary'!RA22</f>
        <v>0</v>
      </c>
      <c r="RJ12" s="2432">
        <f>'GC Table 5 - Worker Training'!RA20</f>
        <v>0</v>
      </c>
      <c r="RK12" s="2432">
        <f>'GC Table 4 - Tertiary'!QZ17</f>
        <v>0</v>
      </c>
      <c r="RL12" s="4064">
        <f>SUM(RH12:RK12)</f>
        <v>0</v>
      </c>
      <c r="RM12" s="4061">
        <v>2014</v>
      </c>
      <c r="RN12" s="4062">
        <f>'GC Table 8 - Primary'!RQ8</f>
        <v>0</v>
      </c>
      <c r="RO12" s="2432">
        <f>'GC Table 6 - Secondary'!RQ8</f>
        <v>0</v>
      </c>
      <c r="RP12" s="2432">
        <f>'GC Table 5 - Worker Training'!RQ8</f>
        <v>0</v>
      </c>
      <c r="RQ12" s="2432">
        <f>'GC Table 4 - Tertiary'!RP8</f>
        <v>0</v>
      </c>
      <c r="RR12" s="4063">
        <f>SUM(RN12:RQ12)</f>
        <v>0</v>
      </c>
      <c r="RS12" s="2433">
        <f>'GC Table 8 - Primary'!RQ12</f>
        <v>0</v>
      </c>
      <c r="RT12" s="2432">
        <f>'GC Table 6 - Secondary'!RQ14</f>
        <v>0</v>
      </c>
      <c r="RU12" s="2434">
        <f>'GC Table 5 - Worker Training'!RQ12</f>
        <v>0</v>
      </c>
      <c r="RV12" s="2432">
        <f>'GC Table 4 - Tertiary'!RP9</f>
        <v>0</v>
      </c>
      <c r="RW12" s="2435">
        <f>SUM(RS12:RV12)</f>
        <v>0</v>
      </c>
      <c r="RX12" s="4062">
        <f>'GC Table 8 - Primary'!RQ20</f>
        <v>0</v>
      </c>
      <c r="RY12" s="2432">
        <f>'GC Table 6 - Secondary'!RQ22</f>
        <v>0</v>
      </c>
      <c r="RZ12" s="2432">
        <f>'GC Table 5 - Worker Training'!RQ20</f>
        <v>0</v>
      </c>
      <c r="SA12" s="2432">
        <f>'GC Table 4 - Tertiary'!RP17</f>
        <v>0</v>
      </c>
      <c r="SB12" s="4064">
        <f>SUM(RX12:SA12)</f>
        <v>0</v>
      </c>
      <c r="SC12" s="4061">
        <v>2014</v>
      </c>
      <c r="SD12" s="4062">
        <f>'GC Table 8 - Primary'!SG8</f>
        <v>0</v>
      </c>
      <c r="SE12" s="2432">
        <f>'GC Table 6 - Secondary'!SG8</f>
        <v>0</v>
      </c>
      <c r="SF12" s="2432">
        <f>'GC Table 5 - Worker Training'!SG8</f>
        <v>0</v>
      </c>
      <c r="SG12" s="2432">
        <f>'GC Table 4 - Tertiary'!SF8</f>
        <v>0</v>
      </c>
      <c r="SH12" s="4063">
        <f>SUM(SD12:SG12)</f>
        <v>0</v>
      </c>
      <c r="SI12" s="2433">
        <f>'GC Table 8 - Primary'!SG12</f>
        <v>0</v>
      </c>
      <c r="SJ12" s="2432">
        <f>'GC Table 6 - Secondary'!SG14</f>
        <v>0</v>
      </c>
      <c r="SK12" s="2434">
        <f>'GC Table 5 - Worker Training'!SG12</f>
        <v>0</v>
      </c>
      <c r="SL12" s="2432">
        <f>'GC Table 4 - Tertiary'!SF9</f>
        <v>0</v>
      </c>
      <c r="SM12" s="2435">
        <f>SUM(SI12:SL12)</f>
        <v>0</v>
      </c>
      <c r="SN12" s="4062">
        <f>'GC Table 8 - Primary'!SG20</f>
        <v>0</v>
      </c>
      <c r="SO12" s="2432">
        <f>'GC Table 6 - Secondary'!SG22</f>
        <v>0</v>
      </c>
      <c r="SP12" s="2432">
        <f>'GC Table 5 - Worker Training'!SG20</f>
        <v>0</v>
      </c>
      <c r="SQ12" s="2432">
        <f>'GC Table 4 - Tertiary'!SF17</f>
        <v>0</v>
      </c>
      <c r="SR12" s="4064">
        <f>SUM(SN12:SQ12)</f>
        <v>0</v>
      </c>
      <c r="SS12" s="4061">
        <v>2014</v>
      </c>
      <c r="ST12" s="4062">
        <f>'GC Table 8 - Primary'!SW8</f>
        <v>0</v>
      </c>
      <c r="SU12" s="2432">
        <f>'GC Table 6 - Secondary'!SW8</f>
        <v>0</v>
      </c>
      <c r="SV12" s="2432">
        <f>'GC Table 5 - Worker Training'!SW8</f>
        <v>0</v>
      </c>
      <c r="SW12" s="2432">
        <f>'GC Table 4 - Tertiary'!SV8</f>
        <v>0</v>
      </c>
      <c r="SX12" s="4063">
        <f>SUM(ST12:SW12)</f>
        <v>0</v>
      </c>
      <c r="SY12" s="2433">
        <f>'GC Table 8 - Primary'!SW12</f>
        <v>0</v>
      </c>
      <c r="SZ12" s="2432">
        <f>'GC Table 6 - Secondary'!SW14</f>
        <v>0</v>
      </c>
      <c r="TA12" s="2434">
        <f>'GC Table 5 - Worker Training'!SW12</f>
        <v>0</v>
      </c>
      <c r="TB12" s="2432">
        <f>'GC Table 4 - Tertiary'!SV9</f>
        <v>0</v>
      </c>
      <c r="TC12" s="2435">
        <f>SUM(SY12:TB12)</f>
        <v>0</v>
      </c>
      <c r="TD12" s="4062">
        <f>'GC Table 8 - Primary'!SW20</f>
        <v>0</v>
      </c>
      <c r="TE12" s="2432">
        <f>'GC Table 6 - Secondary'!SW22</f>
        <v>0</v>
      </c>
      <c r="TF12" s="2432">
        <f>'GC Table 5 - Worker Training'!SW20</f>
        <v>0</v>
      </c>
      <c r="TG12" s="2432">
        <f>'GC Table 4 - Tertiary'!SV17</f>
        <v>0</v>
      </c>
      <c r="TH12" s="4064">
        <f>SUM(TD12:TG12)</f>
        <v>0</v>
      </c>
      <c r="TI12" s="4061">
        <v>2014</v>
      </c>
      <c r="TJ12" s="4062">
        <f>'GC Table 8 - Primary'!TM8</f>
        <v>0</v>
      </c>
      <c r="TK12" s="2432">
        <f>'GC Table 6 - Secondary'!TM8</f>
        <v>0</v>
      </c>
      <c r="TL12" s="2432">
        <f>'GC Table 5 - Worker Training'!TM8</f>
        <v>0</v>
      </c>
      <c r="TM12" s="2432">
        <f>'GC Table 4 - Tertiary'!TL8</f>
        <v>0</v>
      </c>
      <c r="TN12" s="4063">
        <f>SUM(TJ12:TM12)</f>
        <v>0</v>
      </c>
      <c r="TO12" s="2433">
        <f>'GC Table 8 - Primary'!TM12</f>
        <v>0</v>
      </c>
      <c r="TP12" s="2432">
        <f>'GC Table 6 - Secondary'!TM14</f>
        <v>0</v>
      </c>
      <c r="TQ12" s="2434">
        <f>'GC Table 5 - Worker Training'!TM12</f>
        <v>0</v>
      </c>
      <c r="TR12" s="2432">
        <f>'GC Table 4 - Tertiary'!TL9</f>
        <v>0</v>
      </c>
      <c r="TS12" s="2435">
        <f>SUM(TO12:TR12)</f>
        <v>0</v>
      </c>
      <c r="TT12" s="4062">
        <f>'GC Table 8 - Primary'!TM20</f>
        <v>0</v>
      </c>
      <c r="TU12" s="2432">
        <f>'GC Table 6 - Secondary'!TM22</f>
        <v>0</v>
      </c>
      <c r="TV12" s="2432">
        <f>'GC Table 5 - Worker Training'!TM20</f>
        <v>0</v>
      </c>
      <c r="TW12" s="2432">
        <f>'GC Table 4 - Tertiary'!TL17</f>
        <v>0</v>
      </c>
      <c r="TX12" s="4064">
        <f>SUM(TT12:TW12)</f>
        <v>0</v>
      </c>
      <c r="TY12" s="4061">
        <v>2014</v>
      </c>
      <c r="TZ12" s="4062">
        <f>'GC Table 8 - Primary'!UC8</f>
        <v>0</v>
      </c>
      <c r="UA12" s="2432">
        <f>'GC Table 6 - Secondary'!UC8</f>
        <v>0</v>
      </c>
      <c r="UB12" s="2432">
        <f>'GC Table 5 - Worker Training'!UC8</f>
        <v>0</v>
      </c>
      <c r="UC12" s="2432">
        <f>'GC Table 4 - Tertiary'!UB8</f>
        <v>0</v>
      </c>
      <c r="UD12" s="4063">
        <f>SUM(TZ12:UC12)</f>
        <v>0</v>
      </c>
      <c r="UE12" s="2433">
        <f>'GC Table 8 - Primary'!UC12</f>
        <v>0</v>
      </c>
      <c r="UF12" s="2432">
        <f>'GC Table 6 - Secondary'!UC14</f>
        <v>0</v>
      </c>
      <c r="UG12" s="2434">
        <f>'GC Table 5 - Worker Training'!UC12</f>
        <v>0</v>
      </c>
      <c r="UH12" s="2432">
        <f>'GC Table 4 - Tertiary'!UB9</f>
        <v>0</v>
      </c>
      <c r="UI12" s="2435">
        <f>SUM(UE12:UH12)</f>
        <v>0</v>
      </c>
      <c r="UJ12" s="4062">
        <f>'GC Table 8 - Primary'!UC20</f>
        <v>0</v>
      </c>
      <c r="UK12" s="2432">
        <f>'GC Table 6 - Secondary'!UC22</f>
        <v>0</v>
      </c>
      <c r="UL12" s="2432">
        <f>'GC Table 5 - Worker Training'!UC20</f>
        <v>0</v>
      </c>
      <c r="UM12" s="2432">
        <f>'GC Table 4 - Tertiary'!UB17</f>
        <v>0</v>
      </c>
      <c r="UN12" s="4064">
        <f>SUM(UJ12:UM12)</f>
        <v>0</v>
      </c>
      <c r="UO12" s="4061">
        <v>2014</v>
      </c>
      <c r="UP12" s="4062">
        <f>'GC Table 8 - Primary'!US8</f>
        <v>0</v>
      </c>
      <c r="UQ12" s="2432">
        <f>'GC Table 6 - Secondary'!US8</f>
        <v>0</v>
      </c>
      <c r="UR12" s="2432">
        <f>'GC Table 5 - Worker Training'!US8</f>
        <v>0</v>
      </c>
      <c r="US12" s="2432">
        <f>'GC Table 4 - Tertiary'!UR8</f>
        <v>0</v>
      </c>
      <c r="UT12" s="4063">
        <f>SUM(UP12:US12)</f>
        <v>0</v>
      </c>
      <c r="UU12" s="2433">
        <f>'GC Table 8 - Primary'!US12</f>
        <v>0</v>
      </c>
      <c r="UV12" s="2432">
        <f>'GC Table 6 - Secondary'!US14</f>
        <v>0</v>
      </c>
      <c r="UW12" s="2434">
        <f>'GC Table 5 - Worker Training'!US12</f>
        <v>0</v>
      </c>
      <c r="UX12" s="2432">
        <f>'GC Table 4 - Tertiary'!UR9</f>
        <v>0</v>
      </c>
      <c r="UY12" s="2435">
        <f>SUM(UU12:UX12)</f>
        <v>0</v>
      </c>
      <c r="UZ12" s="4062">
        <f>'GC Table 8 - Primary'!US20</f>
        <v>0</v>
      </c>
      <c r="VA12" s="2432">
        <f>'GC Table 6 - Secondary'!US22</f>
        <v>0</v>
      </c>
      <c r="VB12" s="2432">
        <f>'GC Table 5 - Worker Training'!US20</f>
        <v>0</v>
      </c>
      <c r="VC12" s="2432">
        <f>'GC Table 4 - Tertiary'!UR17</f>
        <v>0</v>
      </c>
      <c r="VD12" s="4064">
        <f>SUM(UZ12:VC12)</f>
        <v>0</v>
      </c>
      <c r="VE12" s="4061">
        <v>2014</v>
      </c>
      <c r="VF12" s="4062">
        <f>'GC Table 8 - Primary'!VI8</f>
        <v>0</v>
      </c>
      <c r="VG12" s="2432">
        <f>'GC Table 6 - Secondary'!VI8</f>
        <v>0</v>
      </c>
      <c r="VH12" s="2432">
        <f>'GC Table 5 - Worker Training'!VI8</f>
        <v>0</v>
      </c>
      <c r="VI12" s="2432">
        <f>'GC Table 4 - Tertiary'!VH8</f>
        <v>0</v>
      </c>
      <c r="VJ12" s="4063">
        <f>SUM(VF12:VI12)</f>
        <v>0</v>
      </c>
      <c r="VK12" s="2433">
        <f>'GC Table 8 - Primary'!VI12</f>
        <v>0</v>
      </c>
      <c r="VL12" s="2432">
        <f>'GC Table 6 - Secondary'!VI14</f>
        <v>0</v>
      </c>
      <c r="VM12" s="2434">
        <f>'GC Table 5 - Worker Training'!VI12</f>
        <v>0</v>
      </c>
      <c r="VN12" s="2432">
        <f>'GC Table 4 - Tertiary'!VH9</f>
        <v>0</v>
      </c>
      <c r="VO12" s="2435">
        <f>SUM(VK12:VN12)</f>
        <v>0</v>
      </c>
      <c r="VP12" s="4062">
        <f>'GC Table 8 - Primary'!VI20</f>
        <v>0</v>
      </c>
      <c r="VQ12" s="2432">
        <f>'GC Table 6 - Secondary'!VI22</f>
        <v>0</v>
      </c>
      <c r="VR12" s="2432">
        <f>'GC Table 5 - Worker Training'!VI20</f>
        <v>0</v>
      </c>
      <c r="VS12" s="2432">
        <f>'GC Table 4 - Tertiary'!VH17</f>
        <v>0</v>
      </c>
      <c r="VT12" s="4064">
        <f>SUM(VP12:VS12)</f>
        <v>0</v>
      </c>
      <c r="VU12" s="4061">
        <v>2014</v>
      </c>
      <c r="VV12" s="4062">
        <f>'GC Table 8 - Primary'!VY8</f>
        <v>0</v>
      </c>
      <c r="VW12" s="2432">
        <f>'GC Table 6 - Secondary'!VY8</f>
        <v>0</v>
      </c>
      <c r="VX12" s="2432">
        <f>'GC Table 5 - Worker Training'!VY8</f>
        <v>0</v>
      </c>
      <c r="VY12" s="2432">
        <f>'GC Table 4 - Tertiary'!VX8</f>
        <v>0</v>
      </c>
      <c r="VZ12" s="4063">
        <f>SUM(VV12:VY12)</f>
        <v>0</v>
      </c>
      <c r="WA12" s="2433">
        <f>'GC Table 8 - Primary'!VY12</f>
        <v>0</v>
      </c>
      <c r="WB12" s="2432">
        <f>'GC Table 6 - Secondary'!VY14</f>
        <v>0</v>
      </c>
      <c r="WC12" s="2434">
        <f>'GC Table 5 - Worker Training'!VY12</f>
        <v>0</v>
      </c>
      <c r="WD12" s="2432">
        <f>'GC Table 4 - Tertiary'!VX9</f>
        <v>0</v>
      </c>
      <c r="WE12" s="2435">
        <f>SUM(WA12:WD12)</f>
        <v>0</v>
      </c>
      <c r="WF12" s="4062">
        <f>'GC Table 8 - Primary'!VY20</f>
        <v>0</v>
      </c>
      <c r="WG12" s="2432">
        <f>'GC Table 6 - Secondary'!VY22</f>
        <v>0</v>
      </c>
      <c r="WH12" s="2432">
        <f>'GC Table 5 - Worker Training'!VY20</f>
        <v>0</v>
      </c>
      <c r="WI12" s="2432">
        <f>'GC Table 4 - Tertiary'!VX17</f>
        <v>0</v>
      </c>
      <c r="WJ12" s="4064">
        <f>SUM(WF12:WI12)</f>
        <v>0</v>
      </c>
      <c r="WK12" s="4061">
        <v>2014</v>
      </c>
      <c r="WL12" s="4062">
        <f>'GC Table 8 - Primary'!WO8</f>
        <v>0</v>
      </c>
      <c r="WM12" s="2432">
        <f>'GC Table 6 - Secondary'!WO8</f>
        <v>0</v>
      </c>
      <c r="WN12" s="2432">
        <f>'GC Table 5 - Worker Training'!WO8</f>
        <v>0</v>
      </c>
      <c r="WO12" s="2432">
        <f>'GC Table 4 - Tertiary'!WN8</f>
        <v>0</v>
      </c>
      <c r="WP12" s="4063">
        <f>SUM(WL12:WO12)</f>
        <v>0</v>
      </c>
      <c r="WQ12" s="2433">
        <f>'GC Table 8 - Primary'!WO12</f>
        <v>0</v>
      </c>
      <c r="WR12" s="2432">
        <f>'GC Table 6 - Secondary'!WO14</f>
        <v>0</v>
      </c>
      <c r="WS12" s="2434">
        <f>'GC Table 5 - Worker Training'!WO12</f>
        <v>0</v>
      </c>
      <c r="WT12" s="2432">
        <f>'GC Table 4 - Tertiary'!WN9</f>
        <v>0</v>
      </c>
      <c r="WU12" s="2435">
        <f>SUM(WQ12:WT12)</f>
        <v>0</v>
      </c>
      <c r="WV12" s="4062">
        <f>'GC Table 8 - Primary'!WO20</f>
        <v>0</v>
      </c>
      <c r="WW12" s="2432">
        <f>'GC Table 6 - Secondary'!WO22</f>
        <v>0</v>
      </c>
      <c r="WX12" s="2432">
        <f>'GC Table 5 - Worker Training'!WO20</f>
        <v>0</v>
      </c>
      <c r="WY12" s="2432">
        <f>'GC Table 4 - Tertiary'!WN17</f>
        <v>0</v>
      </c>
      <c r="WZ12" s="4064">
        <f>SUM(WV12:WY12)</f>
        <v>0</v>
      </c>
      <c r="XA12" s="4061">
        <v>2014</v>
      </c>
      <c r="XB12" s="4062">
        <f>'GC Table 8 - Primary'!XE8</f>
        <v>0</v>
      </c>
      <c r="XC12" s="2432">
        <f>'GC Table 6 - Secondary'!XE8</f>
        <v>0</v>
      </c>
      <c r="XD12" s="2432">
        <f>'GC Table 5 - Worker Training'!XE8</f>
        <v>0</v>
      </c>
      <c r="XE12" s="2432">
        <f>'GC Table 4 - Tertiary'!XD8</f>
        <v>0</v>
      </c>
      <c r="XF12" s="4063">
        <f>SUM(XB12:XE12)</f>
        <v>0</v>
      </c>
      <c r="XG12" s="2433">
        <f>'GC Table 8 - Primary'!XE12</f>
        <v>0</v>
      </c>
      <c r="XH12" s="2432">
        <f>'GC Table 6 - Secondary'!XE14</f>
        <v>0</v>
      </c>
      <c r="XI12" s="2434">
        <f>'GC Table 5 - Worker Training'!XE12</f>
        <v>0</v>
      </c>
      <c r="XJ12" s="2432">
        <f>'GC Table 4 - Tertiary'!XD9</f>
        <v>0</v>
      </c>
      <c r="XK12" s="2435">
        <f>SUM(XG12:XJ12)</f>
        <v>0</v>
      </c>
      <c r="XL12" s="4062">
        <f>'GC Table 8 - Primary'!XE20</f>
        <v>0</v>
      </c>
      <c r="XM12" s="2432">
        <f>'GC Table 6 - Secondary'!XE22</f>
        <v>0</v>
      </c>
      <c r="XN12" s="2432">
        <f>'GC Table 5 - Worker Training'!XE20</f>
        <v>0</v>
      </c>
      <c r="XO12" s="2432">
        <f>'GC Table 4 - Tertiary'!XD17</f>
        <v>0</v>
      </c>
      <c r="XP12" s="4064">
        <f>SUM(XL12:XO12)</f>
        <v>0</v>
      </c>
      <c r="XQ12" s="4061">
        <v>2014</v>
      </c>
      <c r="XR12" s="4062">
        <f>'GC Table 8 - Primary'!XU8</f>
        <v>0</v>
      </c>
      <c r="XS12" s="2432">
        <f>'GC Table 6 - Secondary'!XU8</f>
        <v>0</v>
      </c>
      <c r="XT12" s="2432">
        <f>'GC Table 5 - Worker Training'!XU8</f>
        <v>0</v>
      </c>
      <c r="XU12" s="2432">
        <f>'GC Table 4 - Tertiary'!XT8</f>
        <v>0</v>
      </c>
      <c r="XV12" s="4063">
        <f>SUM(XR12:XU12)</f>
        <v>0</v>
      </c>
      <c r="XW12" s="2433">
        <f>'GC Table 8 - Primary'!XU12</f>
        <v>0</v>
      </c>
      <c r="XX12" s="2432">
        <f>'GC Table 6 - Secondary'!XU14</f>
        <v>0</v>
      </c>
      <c r="XY12" s="2434">
        <f>'GC Table 5 - Worker Training'!XU12</f>
        <v>0</v>
      </c>
      <c r="XZ12" s="2432">
        <f>'GC Table 4 - Tertiary'!XT9</f>
        <v>0</v>
      </c>
      <c r="YA12" s="2435">
        <f>SUM(XW12:XZ12)</f>
        <v>0</v>
      </c>
      <c r="YB12" s="4062">
        <f>'GC Table 8 - Primary'!XU20</f>
        <v>0</v>
      </c>
      <c r="YC12" s="2432">
        <f>'GC Table 6 - Secondary'!XU22</f>
        <v>0</v>
      </c>
      <c r="YD12" s="2432">
        <f>'GC Table 5 - Worker Training'!XU20</f>
        <v>0</v>
      </c>
      <c r="YE12" s="2432">
        <f>'GC Table 4 - Tertiary'!XT17</f>
        <v>0</v>
      </c>
      <c r="YF12" s="4064">
        <f>SUM(YB12:YE12)</f>
        <v>0</v>
      </c>
      <c r="YG12" s="4061">
        <v>2014</v>
      </c>
      <c r="YH12" s="4062">
        <f>'GC Table 8 - Primary'!YK8</f>
        <v>0</v>
      </c>
      <c r="YI12" s="2432">
        <f>'GC Table 6 - Secondary'!YK8</f>
        <v>0</v>
      </c>
      <c r="YJ12" s="2432">
        <f>'GC Table 5 - Worker Training'!YK8</f>
        <v>0</v>
      </c>
      <c r="YK12" s="2432">
        <f>'GC Table 4 - Tertiary'!YJ8</f>
        <v>0</v>
      </c>
      <c r="YL12" s="4063">
        <f>SUM(YH12:YK12)</f>
        <v>0</v>
      </c>
      <c r="YM12" s="2433">
        <f>'GC Table 8 - Primary'!YK12</f>
        <v>0</v>
      </c>
      <c r="YN12" s="2432">
        <f>'GC Table 6 - Secondary'!YK14</f>
        <v>0</v>
      </c>
      <c r="YO12" s="2434">
        <f>'GC Table 5 - Worker Training'!YK12</f>
        <v>0</v>
      </c>
      <c r="YP12" s="2432">
        <f>'GC Table 4 - Tertiary'!YJ9</f>
        <v>0</v>
      </c>
      <c r="YQ12" s="2435">
        <f>SUM(YM12:YP12)</f>
        <v>0</v>
      </c>
      <c r="YR12" s="4062">
        <f>'GC Table 8 - Primary'!YK20</f>
        <v>0</v>
      </c>
      <c r="YS12" s="2432">
        <f>'GC Table 6 - Secondary'!YK22</f>
        <v>0</v>
      </c>
      <c r="YT12" s="2432">
        <f>'GC Table 5 - Worker Training'!YK20</f>
        <v>0</v>
      </c>
      <c r="YU12" s="2432">
        <f>'GC Table 4 - Tertiary'!YJ17</f>
        <v>0</v>
      </c>
      <c r="YV12" s="4064">
        <f>SUM(YR12:YU12)</f>
        <v>0</v>
      </c>
      <c r="YW12" s="4061">
        <v>2014</v>
      </c>
      <c r="YX12" s="4062">
        <f>'GC Table 8 - Primary'!ZA8</f>
        <v>0</v>
      </c>
      <c r="YY12" s="2432">
        <f>'GC Table 6 - Secondary'!ZA8</f>
        <v>0</v>
      </c>
      <c r="YZ12" s="2432">
        <f>'GC Table 5 - Worker Training'!ZA8</f>
        <v>0</v>
      </c>
      <c r="ZA12" s="2432">
        <f>'GC Table 4 - Tertiary'!YZ8</f>
        <v>0</v>
      </c>
      <c r="ZB12" s="4063">
        <f>SUM(YX12:ZA12)</f>
        <v>0</v>
      </c>
      <c r="ZC12" s="2433">
        <f>'GC Table 8 - Primary'!ZA12</f>
        <v>0</v>
      </c>
      <c r="ZD12" s="2432">
        <f>'GC Table 6 - Secondary'!ZA14</f>
        <v>0</v>
      </c>
      <c r="ZE12" s="2434">
        <f>'GC Table 5 - Worker Training'!ZA12</f>
        <v>0</v>
      </c>
      <c r="ZF12" s="2432">
        <f>'GC Table 4 - Tertiary'!YZ9</f>
        <v>0</v>
      </c>
      <c r="ZG12" s="2435">
        <f>SUM(ZC12:ZF12)</f>
        <v>0</v>
      </c>
      <c r="ZH12" s="4062">
        <f>'GC Table 8 - Primary'!ZA20</f>
        <v>0</v>
      </c>
      <c r="ZI12" s="2432">
        <f>'GC Table 6 - Secondary'!ZA22</f>
        <v>0</v>
      </c>
      <c r="ZJ12" s="2432">
        <f>'GC Table 5 - Worker Training'!ZA20</f>
        <v>0</v>
      </c>
      <c r="ZK12" s="2432">
        <f>'GC Table 4 - Tertiary'!YZ17</f>
        <v>0</v>
      </c>
      <c r="ZL12" s="4064">
        <f>SUM(ZH12:ZK12)</f>
        <v>0</v>
      </c>
      <c r="ZM12" s="4061">
        <v>2014</v>
      </c>
      <c r="ZN12" s="4062">
        <f>'GC Table 8 - Primary'!ZQ8</f>
        <v>0</v>
      </c>
      <c r="ZO12" s="2432">
        <f>'GC Table 6 - Secondary'!ZQ8</f>
        <v>0</v>
      </c>
      <c r="ZP12" s="2432">
        <f>'GC Table 5 - Worker Training'!ZQ8</f>
        <v>0</v>
      </c>
      <c r="ZQ12" s="2432">
        <f>'GC Table 4 - Tertiary'!ZP8</f>
        <v>0</v>
      </c>
      <c r="ZR12" s="4063">
        <f>SUM(ZN12:ZQ12)</f>
        <v>0</v>
      </c>
      <c r="ZS12" s="2433">
        <f>'GC Table 8 - Primary'!ZQ12</f>
        <v>0</v>
      </c>
      <c r="ZT12" s="2432">
        <f>'GC Table 6 - Secondary'!ZQ14</f>
        <v>0</v>
      </c>
      <c r="ZU12" s="2434">
        <f>'GC Table 5 - Worker Training'!ZQ12</f>
        <v>0</v>
      </c>
      <c r="ZV12" s="2432">
        <f>'GC Table 4 - Tertiary'!ZP9</f>
        <v>0</v>
      </c>
      <c r="ZW12" s="2435">
        <f>SUM(ZS12:ZV12)</f>
        <v>0</v>
      </c>
      <c r="ZX12" s="4062">
        <f>'GC Table 8 - Primary'!ZQ20</f>
        <v>0</v>
      </c>
      <c r="ZY12" s="2432">
        <f>'GC Table 6 - Secondary'!ZQ22</f>
        <v>0</v>
      </c>
      <c r="ZZ12" s="2432">
        <f>'GC Table 5 - Worker Training'!ZQ20</f>
        <v>0</v>
      </c>
      <c r="AAA12" s="2432">
        <f>'GC Table 4 - Tertiary'!ZP17</f>
        <v>0</v>
      </c>
      <c r="AAB12" s="4064">
        <f>SUM(ZX12:AAA12)</f>
        <v>0</v>
      </c>
      <c r="AAC12" s="4061">
        <v>2014</v>
      </c>
      <c r="AAD12" s="4062">
        <f>'GC Table 8 - Primary'!AAG8</f>
        <v>0</v>
      </c>
      <c r="AAE12" s="2432">
        <f>'GC Table 6 - Secondary'!AAG8</f>
        <v>0</v>
      </c>
      <c r="AAF12" s="2432">
        <f>'GC Table 5 - Worker Training'!AAG8</f>
        <v>0</v>
      </c>
      <c r="AAG12" s="2432">
        <f>'GC Table 4 - Tertiary'!AAF8</f>
        <v>0</v>
      </c>
      <c r="AAH12" s="4063">
        <f>SUM(AAD12:AAG12)</f>
        <v>0</v>
      </c>
      <c r="AAI12" s="2433">
        <f>'GC Table 8 - Primary'!AAG12</f>
        <v>0</v>
      </c>
      <c r="AAJ12" s="2432">
        <f>'GC Table 6 - Secondary'!AAG14</f>
        <v>0</v>
      </c>
      <c r="AAK12" s="2434">
        <f>'GC Table 5 - Worker Training'!AAG12</f>
        <v>0</v>
      </c>
      <c r="AAL12" s="2432">
        <f>'GC Table 4 - Tertiary'!AAF9</f>
        <v>0</v>
      </c>
      <c r="AAM12" s="2435">
        <f>SUM(AAI12:AAL12)</f>
        <v>0</v>
      </c>
      <c r="AAN12" s="4062">
        <f>'GC Table 8 - Primary'!AAG20</f>
        <v>0</v>
      </c>
      <c r="AAO12" s="2432">
        <f>'GC Table 6 - Secondary'!AAG22</f>
        <v>0</v>
      </c>
      <c r="AAP12" s="2432">
        <f>'GC Table 5 - Worker Training'!AAG20</f>
        <v>0</v>
      </c>
      <c r="AAQ12" s="2432">
        <f>'GC Table 4 - Tertiary'!AAF17</f>
        <v>0</v>
      </c>
      <c r="AAR12" s="4064">
        <f>SUM(AAN12:AAQ12)</f>
        <v>0</v>
      </c>
      <c r="AAS12" s="4061">
        <v>2014</v>
      </c>
      <c r="AAT12" s="4062">
        <f>'GC Table 8 - Primary'!AAW8</f>
        <v>0</v>
      </c>
      <c r="AAU12" s="2432">
        <f>'GC Table 6 - Secondary'!AAW8</f>
        <v>0</v>
      </c>
      <c r="AAV12" s="2432">
        <f>'GC Table 5 - Worker Training'!AAW8</f>
        <v>0</v>
      </c>
      <c r="AAW12" s="2432">
        <f>'GC Table 4 - Tertiary'!AAV8</f>
        <v>0</v>
      </c>
      <c r="AAX12" s="4063">
        <f>SUM(AAT12:AAW12)</f>
        <v>0</v>
      </c>
      <c r="AAY12" s="2433">
        <f>'GC Table 8 - Primary'!AAW12</f>
        <v>0</v>
      </c>
      <c r="AAZ12" s="2432">
        <f>'GC Table 6 - Secondary'!AAW14</f>
        <v>0</v>
      </c>
      <c r="ABA12" s="2434">
        <f>'GC Table 5 - Worker Training'!AAW12</f>
        <v>0</v>
      </c>
      <c r="ABB12" s="2432">
        <f>'GC Table 4 - Tertiary'!AAV9</f>
        <v>0</v>
      </c>
      <c r="ABC12" s="2435">
        <f>SUM(AAY12:ABB12)</f>
        <v>0</v>
      </c>
      <c r="ABD12" s="4062">
        <f>'GC Table 8 - Primary'!AAW20</f>
        <v>0</v>
      </c>
      <c r="ABE12" s="2432">
        <f>'GC Table 6 - Secondary'!AAW22</f>
        <v>0</v>
      </c>
      <c r="ABF12" s="2432">
        <f>'GC Table 5 - Worker Training'!AAW20</f>
        <v>0</v>
      </c>
      <c r="ABG12" s="2432">
        <f>'GC Table 4 - Tertiary'!AAV17</f>
        <v>0</v>
      </c>
      <c r="ABH12" s="4064">
        <f>SUM(ABD12:ABG12)</f>
        <v>0</v>
      </c>
      <c r="ABI12" s="4061">
        <v>2014</v>
      </c>
      <c r="ABJ12" s="4062">
        <f>'GC Table 8 - Primary'!ABM8</f>
        <v>0</v>
      </c>
      <c r="ABK12" s="2432">
        <f>'GC Table 6 - Secondary'!ABM8</f>
        <v>0</v>
      </c>
      <c r="ABL12" s="2432">
        <f>'GC Table 5 - Worker Training'!ABM8</f>
        <v>0</v>
      </c>
      <c r="ABM12" s="2432">
        <f>'GC Table 4 - Tertiary'!ABL8</f>
        <v>0</v>
      </c>
      <c r="ABN12" s="4063">
        <f>SUM(ABJ12:ABM12)</f>
        <v>0</v>
      </c>
      <c r="ABO12" s="2433">
        <f>'GC Table 8 - Primary'!ABM12</f>
        <v>0</v>
      </c>
      <c r="ABP12" s="2432">
        <f>'GC Table 6 - Secondary'!ABM14</f>
        <v>0</v>
      </c>
      <c r="ABQ12" s="2434">
        <f>'GC Table 5 - Worker Training'!ABM12</f>
        <v>0</v>
      </c>
      <c r="ABR12" s="2432">
        <f>'GC Table 4 - Tertiary'!ABL9</f>
        <v>0</v>
      </c>
      <c r="ABS12" s="2435">
        <f>SUM(ABO12:ABR12)</f>
        <v>0</v>
      </c>
      <c r="ABT12" s="4062">
        <f>'GC Table 8 - Primary'!ABM20</f>
        <v>0</v>
      </c>
      <c r="ABU12" s="2432">
        <f>'GC Table 6 - Secondary'!ABM22</f>
        <v>0</v>
      </c>
      <c r="ABV12" s="2432">
        <f>'GC Table 5 - Worker Training'!ABM20</f>
        <v>0</v>
      </c>
      <c r="ABW12" s="2432">
        <f>'GC Table 4 - Tertiary'!ABL17</f>
        <v>0</v>
      </c>
      <c r="ABX12" s="4064">
        <f>SUM(ABT12:ABW12)</f>
        <v>0</v>
      </c>
      <c r="ABY12" s="4061">
        <v>2014</v>
      </c>
      <c r="ABZ12" s="4062">
        <f>'GC Table 8 - Primary'!ACC8</f>
        <v>0</v>
      </c>
      <c r="ACA12" s="2432">
        <f>'GC Table 6 - Secondary'!ACC8</f>
        <v>0</v>
      </c>
      <c r="ACB12" s="2432">
        <f>'GC Table 5 - Worker Training'!ACC8</f>
        <v>0</v>
      </c>
      <c r="ACC12" s="2432">
        <f>'GC Table 4 - Tertiary'!ACB8</f>
        <v>0</v>
      </c>
      <c r="ACD12" s="4063">
        <f>SUM(ABZ12:ACC12)</f>
        <v>0</v>
      </c>
      <c r="ACE12" s="2433">
        <f>'GC Table 8 - Primary'!ACC12</f>
        <v>0</v>
      </c>
      <c r="ACF12" s="2432">
        <f>'GC Table 6 - Secondary'!ACC14</f>
        <v>0</v>
      </c>
      <c r="ACG12" s="2434">
        <f>'GC Table 5 - Worker Training'!ACC12</f>
        <v>0</v>
      </c>
      <c r="ACH12" s="2432">
        <f>'GC Table 4 - Tertiary'!ACB9</f>
        <v>0</v>
      </c>
      <c r="ACI12" s="2435">
        <f>SUM(ACE12:ACH12)</f>
        <v>0</v>
      </c>
      <c r="ACJ12" s="4062">
        <f>'GC Table 8 - Primary'!ACC20</f>
        <v>0</v>
      </c>
      <c r="ACK12" s="2432">
        <f>'GC Table 6 - Secondary'!ACC22</f>
        <v>0</v>
      </c>
      <c r="ACL12" s="2432">
        <f>'GC Table 5 - Worker Training'!ACC20</f>
        <v>0</v>
      </c>
      <c r="ACM12" s="2432">
        <f>'GC Table 4 - Tertiary'!ACB17</f>
        <v>0</v>
      </c>
      <c r="ACN12" s="4064">
        <f>SUM(ACJ12:ACM12)</f>
        <v>0</v>
      </c>
      <c r="ACO12" s="4061">
        <v>2014</v>
      </c>
      <c r="ACP12" s="4062">
        <f>'GC Table 8 - Primary'!ACS8</f>
        <v>0</v>
      </c>
      <c r="ACQ12" s="2432">
        <f>'GC Table 6 - Secondary'!ACS8</f>
        <v>0</v>
      </c>
      <c r="ACR12" s="2432">
        <f>'GC Table 5 - Worker Training'!ACS8</f>
        <v>0</v>
      </c>
      <c r="ACS12" s="2432">
        <f>'GC Table 4 - Tertiary'!ACR8</f>
        <v>0</v>
      </c>
      <c r="ACT12" s="4063">
        <f>SUM(ACP12:ACS12)</f>
        <v>0</v>
      </c>
      <c r="ACU12" s="2433">
        <f>'GC Table 8 - Primary'!ACS12</f>
        <v>0</v>
      </c>
      <c r="ACV12" s="2432">
        <f>'GC Table 6 - Secondary'!ACS14</f>
        <v>0</v>
      </c>
      <c r="ACW12" s="2434">
        <f>'GC Table 5 - Worker Training'!ACS12</f>
        <v>0</v>
      </c>
      <c r="ACX12" s="2432">
        <f>'GC Table 4 - Tertiary'!ACR9</f>
        <v>0</v>
      </c>
      <c r="ACY12" s="2435">
        <f>SUM(ACU12:ACX12)</f>
        <v>0</v>
      </c>
      <c r="ACZ12" s="4062">
        <f>'GC Table 8 - Primary'!ACS20</f>
        <v>0</v>
      </c>
      <c r="ADA12" s="2432">
        <f>'GC Table 6 - Secondary'!ACS22</f>
        <v>0</v>
      </c>
      <c r="ADB12" s="2432">
        <f>'GC Table 5 - Worker Training'!ACS20</f>
        <v>0</v>
      </c>
      <c r="ADC12" s="2432">
        <f>'GC Table 4 - Tertiary'!ACR17</f>
        <v>0</v>
      </c>
      <c r="ADD12" s="4064">
        <f>SUM(ACZ12:ADC12)</f>
        <v>0</v>
      </c>
      <c r="ADE12" s="4061">
        <v>2014</v>
      </c>
      <c r="ADF12" s="4062">
        <f>'GC Table 8 - Primary'!ADI8</f>
        <v>0</v>
      </c>
      <c r="ADG12" s="2432">
        <f>'GC Table 6 - Secondary'!ADI8</f>
        <v>0</v>
      </c>
      <c r="ADH12" s="2432">
        <f>'GC Table 5 - Worker Training'!ADI8</f>
        <v>0</v>
      </c>
      <c r="ADI12" s="2432">
        <f>'GC Table 4 - Tertiary'!ADH8</f>
        <v>0</v>
      </c>
      <c r="ADJ12" s="4063">
        <f>SUM(ADF12:ADI12)</f>
        <v>0</v>
      </c>
      <c r="ADK12" s="2433">
        <f>'GC Table 8 - Primary'!ADI12</f>
        <v>0</v>
      </c>
      <c r="ADL12" s="2432">
        <f>'GC Table 6 - Secondary'!ADI14</f>
        <v>0</v>
      </c>
      <c r="ADM12" s="2434">
        <f>'GC Table 5 - Worker Training'!ADI12</f>
        <v>0</v>
      </c>
      <c r="ADN12" s="2432">
        <f>'GC Table 4 - Tertiary'!ADH9</f>
        <v>0</v>
      </c>
      <c r="ADO12" s="2435">
        <f>SUM(ADK12:ADN12)</f>
        <v>0</v>
      </c>
      <c r="ADP12" s="4062">
        <f>'GC Table 8 - Primary'!ADI20</f>
        <v>0</v>
      </c>
      <c r="ADQ12" s="2432">
        <f>'GC Table 6 - Secondary'!ADI22</f>
        <v>0</v>
      </c>
      <c r="ADR12" s="2432">
        <f>'GC Table 5 - Worker Training'!ADI20</f>
        <v>0</v>
      </c>
      <c r="ADS12" s="2432">
        <f>'GC Table 4 - Tertiary'!ADH17</f>
        <v>0</v>
      </c>
      <c r="ADT12" s="4064">
        <f>SUM(ADP12:ADS12)</f>
        <v>0</v>
      </c>
      <c r="ADU12" s="4061">
        <v>2014</v>
      </c>
      <c r="ADV12" s="4062">
        <f>'GC Table 8 - Primary'!ADY8</f>
        <v>0</v>
      </c>
      <c r="ADW12" s="2432">
        <f>'GC Table 6 - Secondary'!ADY8</f>
        <v>0</v>
      </c>
      <c r="ADX12" s="2432">
        <f>'GC Table 5 - Worker Training'!ADY8</f>
        <v>0</v>
      </c>
      <c r="ADY12" s="2432">
        <f>'GC Table 4 - Tertiary'!ADX8</f>
        <v>0</v>
      </c>
      <c r="ADZ12" s="4063">
        <f>SUM(ADV12:ADY12)</f>
        <v>0</v>
      </c>
      <c r="AEA12" s="2433">
        <f>'GC Table 8 - Primary'!ADY12</f>
        <v>0</v>
      </c>
      <c r="AEB12" s="2432">
        <f>'GC Table 6 - Secondary'!ADY14</f>
        <v>0</v>
      </c>
      <c r="AEC12" s="2434">
        <f>'GC Table 5 - Worker Training'!ADY12</f>
        <v>0</v>
      </c>
      <c r="AED12" s="2432">
        <f>'GC Table 4 - Tertiary'!ADX9</f>
        <v>0</v>
      </c>
      <c r="AEE12" s="2435">
        <f>SUM(AEA12:AED12)</f>
        <v>0</v>
      </c>
      <c r="AEF12" s="4062">
        <f>'GC Table 8 - Primary'!ADY20</f>
        <v>0</v>
      </c>
      <c r="AEG12" s="2432">
        <f>'GC Table 6 - Secondary'!ADY22</f>
        <v>0</v>
      </c>
      <c r="AEH12" s="2432">
        <f>'GC Table 5 - Worker Training'!ADY20</f>
        <v>0</v>
      </c>
      <c r="AEI12" s="2432">
        <f>'GC Table 4 - Tertiary'!ADX17</f>
        <v>0</v>
      </c>
      <c r="AEJ12" s="4064">
        <f>SUM(AEF12:AEI12)</f>
        <v>0</v>
      </c>
      <c r="AEK12" s="4061">
        <v>2014</v>
      </c>
      <c r="AEL12" s="4062">
        <f>'GC Table 8 - Primary'!AEO8</f>
        <v>0</v>
      </c>
      <c r="AEM12" s="2432">
        <f>'GC Table 6 - Secondary'!AEO8</f>
        <v>0</v>
      </c>
      <c r="AEN12" s="2432">
        <f>'GC Table 5 - Worker Training'!AEO8</f>
        <v>0</v>
      </c>
      <c r="AEO12" s="2432">
        <f>'GC Table 4 - Tertiary'!AEN8</f>
        <v>0</v>
      </c>
      <c r="AEP12" s="4063">
        <f>SUM(AEL12:AEO12)</f>
        <v>0</v>
      </c>
      <c r="AEQ12" s="2433">
        <f>'GC Table 8 - Primary'!AEO12</f>
        <v>0</v>
      </c>
      <c r="AER12" s="2432">
        <f>'GC Table 6 - Secondary'!AEO14</f>
        <v>0</v>
      </c>
      <c r="AES12" s="2434">
        <f>'GC Table 5 - Worker Training'!AEO12</f>
        <v>0</v>
      </c>
      <c r="AET12" s="2432">
        <f>'GC Table 4 - Tertiary'!AEN9</f>
        <v>0</v>
      </c>
      <c r="AEU12" s="2435">
        <f>SUM(AEQ12:AET12)</f>
        <v>0</v>
      </c>
      <c r="AEV12" s="4062">
        <f>'GC Table 8 - Primary'!AEO20</f>
        <v>0</v>
      </c>
      <c r="AEW12" s="2432">
        <f>'GC Table 6 - Secondary'!AEO22</f>
        <v>0</v>
      </c>
      <c r="AEX12" s="2432">
        <f>'GC Table 5 - Worker Training'!AEO20</f>
        <v>0</v>
      </c>
      <c r="AEY12" s="2432">
        <f>'GC Table 4 - Tertiary'!AEN17</f>
        <v>0</v>
      </c>
      <c r="AEZ12" s="4064">
        <f>SUM(AEV12:AEY12)</f>
        <v>0</v>
      </c>
      <c r="AFA12" s="4061">
        <v>2014</v>
      </c>
      <c r="AFB12" s="4062">
        <f>'GC Table 8 - Primary'!AFE8</f>
        <v>0</v>
      </c>
      <c r="AFC12" s="2432">
        <f>'GC Table 6 - Secondary'!AFE8</f>
        <v>0</v>
      </c>
      <c r="AFD12" s="2432">
        <f>'GC Table 5 - Worker Training'!AFE8</f>
        <v>0</v>
      </c>
      <c r="AFE12" s="2432">
        <f>'GC Table 4 - Tertiary'!AFD8</f>
        <v>0</v>
      </c>
      <c r="AFF12" s="4063">
        <f>SUM(AFB12:AFE12)</f>
        <v>0</v>
      </c>
      <c r="AFG12" s="2433">
        <f>'GC Table 8 - Primary'!AFE12</f>
        <v>0</v>
      </c>
      <c r="AFH12" s="2432">
        <f>'GC Table 6 - Secondary'!AFE14</f>
        <v>0</v>
      </c>
      <c r="AFI12" s="2434">
        <f>'GC Table 5 - Worker Training'!AFE12</f>
        <v>0</v>
      </c>
      <c r="AFJ12" s="2432">
        <f>'GC Table 4 - Tertiary'!AFD9</f>
        <v>0</v>
      </c>
      <c r="AFK12" s="2435">
        <f>SUM(AFG12:AFJ12)</f>
        <v>0</v>
      </c>
      <c r="AFL12" s="4062">
        <f>'GC Table 8 - Primary'!AFE20</f>
        <v>0</v>
      </c>
      <c r="AFM12" s="2432">
        <f>'GC Table 6 - Secondary'!AFE22</f>
        <v>0</v>
      </c>
      <c r="AFN12" s="2432">
        <f>'GC Table 5 - Worker Training'!AFE20</f>
        <v>0</v>
      </c>
      <c r="AFO12" s="2432">
        <f>'GC Table 4 - Tertiary'!AFD17</f>
        <v>0</v>
      </c>
      <c r="AFP12" s="4064">
        <f>SUM(AFL12:AFO12)</f>
        <v>0</v>
      </c>
      <c r="AFQ12" s="4061">
        <v>2014</v>
      </c>
      <c r="AFR12" s="4062">
        <f>'GC Table 8 - Primary'!AFU8</f>
        <v>0</v>
      </c>
      <c r="AFS12" s="2432">
        <f>'GC Table 6 - Secondary'!AFU8</f>
        <v>0</v>
      </c>
      <c r="AFT12" s="2432">
        <f>'GC Table 5 - Worker Training'!AFU8</f>
        <v>0</v>
      </c>
      <c r="AFU12" s="2432">
        <f>'GC Table 4 - Tertiary'!AFT8</f>
        <v>0</v>
      </c>
      <c r="AFV12" s="4063">
        <f>SUM(AFR12:AFU12)</f>
        <v>0</v>
      </c>
      <c r="AFW12" s="2433">
        <f>'GC Table 8 - Primary'!AFU12</f>
        <v>0</v>
      </c>
      <c r="AFX12" s="2432">
        <f>'GC Table 6 - Secondary'!AFU14</f>
        <v>0</v>
      </c>
      <c r="AFY12" s="2434">
        <f>'GC Table 5 - Worker Training'!AFU12</f>
        <v>0</v>
      </c>
      <c r="AFZ12" s="2432">
        <f>'GC Table 4 - Tertiary'!AFT9</f>
        <v>0</v>
      </c>
      <c r="AGA12" s="2435">
        <f>SUM(AFW12:AFZ12)</f>
        <v>0</v>
      </c>
      <c r="AGB12" s="4062">
        <f>'GC Table 8 - Primary'!AFU20</f>
        <v>0</v>
      </c>
      <c r="AGC12" s="2432">
        <f>'GC Table 6 - Secondary'!AFU22</f>
        <v>0</v>
      </c>
      <c r="AGD12" s="2432">
        <f>'GC Table 5 - Worker Training'!AFU20</f>
        <v>0</v>
      </c>
      <c r="AGE12" s="2432">
        <f>'GC Table 4 - Tertiary'!AFT17</f>
        <v>0</v>
      </c>
      <c r="AGF12" s="4064">
        <f>SUM(AGB12:AGE12)</f>
        <v>0</v>
      </c>
      <c r="AGG12" s="4061">
        <v>2014</v>
      </c>
      <c r="AGH12" s="4062">
        <f>'GC Table 8 - Primary'!AGK8</f>
        <v>0</v>
      </c>
      <c r="AGI12" s="2432">
        <f>'GC Table 6 - Secondary'!AGK8</f>
        <v>0</v>
      </c>
      <c r="AGJ12" s="2432">
        <f>'GC Table 5 - Worker Training'!AGK8</f>
        <v>0</v>
      </c>
      <c r="AGK12" s="2432">
        <f>'GC Table 4 - Tertiary'!AGJ8</f>
        <v>0</v>
      </c>
      <c r="AGL12" s="4063">
        <f>SUM(AGH12:AGK12)</f>
        <v>0</v>
      </c>
      <c r="AGM12" s="2433">
        <f>'GC Table 8 - Primary'!AGK12</f>
        <v>0</v>
      </c>
      <c r="AGN12" s="2432">
        <f>'GC Table 6 - Secondary'!AGK14</f>
        <v>0</v>
      </c>
      <c r="AGO12" s="2434">
        <f>'GC Table 5 - Worker Training'!AGK12</f>
        <v>0</v>
      </c>
      <c r="AGP12" s="2432">
        <f>'GC Table 4 - Tertiary'!AGJ9</f>
        <v>0</v>
      </c>
      <c r="AGQ12" s="2435">
        <f>SUM(AGM12:AGP12)</f>
        <v>0</v>
      </c>
      <c r="AGR12" s="4062">
        <f>'GC Table 8 - Primary'!AGK20</f>
        <v>0</v>
      </c>
      <c r="AGS12" s="2432">
        <f>'GC Table 6 - Secondary'!AGK22</f>
        <v>0</v>
      </c>
      <c r="AGT12" s="2432">
        <f>'GC Table 5 - Worker Training'!AGK20</f>
        <v>0</v>
      </c>
      <c r="AGU12" s="2432">
        <f>'GC Table 4 - Tertiary'!AGJ17</f>
        <v>0</v>
      </c>
      <c r="AGV12" s="4064">
        <f>SUM(AGR12:AGU12)</f>
        <v>0</v>
      </c>
      <c r="AGW12" s="4061">
        <v>2014</v>
      </c>
      <c r="AGX12" s="4062">
        <f>'GC Table 8 - Primary'!AHA8</f>
        <v>0</v>
      </c>
      <c r="AGY12" s="2432">
        <f>'GC Table 6 - Secondary'!AHA8</f>
        <v>0</v>
      </c>
      <c r="AGZ12" s="2432">
        <f>'GC Table 5 - Worker Training'!AHA8</f>
        <v>0</v>
      </c>
      <c r="AHA12" s="2432">
        <f>'GC Table 4 - Tertiary'!AGZ8</f>
        <v>0</v>
      </c>
      <c r="AHB12" s="4063">
        <f>SUM(AGX12:AHA12)</f>
        <v>0</v>
      </c>
      <c r="AHC12" s="2433">
        <f>'GC Table 8 - Primary'!AHA12</f>
        <v>0</v>
      </c>
      <c r="AHD12" s="2432">
        <f>'GC Table 6 - Secondary'!AHA14</f>
        <v>0</v>
      </c>
      <c r="AHE12" s="2434">
        <f>'GC Table 5 - Worker Training'!AHA12</f>
        <v>0</v>
      </c>
      <c r="AHF12" s="2432">
        <f>'GC Table 4 - Tertiary'!AGZ9</f>
        <v>0</v>
      </c>
      <c r="AHG12" s="2435">
        <f>SUM(AHC12:AHF12)</f>
        <v>0</v>
      </c>
      <c r="AHH12" s="4062">
        <f>'GC Table 8 - Primary'!AHA20</f>
        <v>0</v>
      </c>
      <c r="AHI12" s="2432">
        <f>'GC Table 6 - Secondary'!AHA22</f>
        <v>0</v>
      </c>
      <c r="AHJ12" s="2432">
        <f>'GC Table 5 - Worker Training'!AHA20</f>
        <v>0</v>
      </c>
      <c r="AHK12" s="2432">
        <f>'GC Table 4 - Tertiary'!AGZ17</f>
        <v>0</v>
      </c>
      <c r="AHL12" s="4064">
        <f>SUM(AHH12:AHK12)</f>
        <v>0</v>
      </c>
      <c r="AHM12" s="4061">
        <v>2014</v>
      </c>
      <c r="AHN12" s="4062">
        <f>'GC Table 8 - Primary'!AHQ8</f>
        <v>0</v>
      </c>
      <c r="AHO12" s="2432">
        <f>'GC Table 6 - Secondary'!AHQ8</f>
        <v>0</v>
      </c>
      <c r="AHP12" s="2432">
        <f>'GC Table 5 - Worker Training'!AHQ8</f>
        <v>0</v>
      </c>
      <c r="AHQ12" s="2432">
        <f>'GC Table 4 - Tertiary'!AHP8</f>
        <v>0</v>
      </c>
      <c r="AHR12" s="4063">
        <f>SUM(AHN12:AHQ12)</f>
        <v>0</v>
      </c>
      <c r="AHS12" s="2433">
        <f>'GC Table 8 - Primary'!AHQ12</f>
        <v>0</v>
      </c>
      <c r="AHT12" s="2432">
        <f>'GC Table 6 - Secondary'!AHQ14</f>
        <v>0</v>
      </c>
      <c r="AHU12" s="2434">
        <f>'GC Table 5 - Worker Training'!AHQ12</f>
        <v>0</v>
      </c>
      <c r="AHV12" s="2432">
        <f>'GC Table 4 - Tertiary'!AHP9</f>
        <v>0</v>
      </c>
      <c r="AHW12" s="2435">
        <f>SUM(AHS12:AHV12)</f>
        <v>0</v>
      </c>
      <c r="AHX12" s="4062">
        <f>'GC Table 8 - Primary'!AHQ20</f>
        <v>0</v>
      </c>
      <c r="AHY12" s="2432">
        <f>'GC Table 6 - Secondary'!AHQ22</f>
        <v>0</v>
      </c>
      <c r="AHZ12" s="2432">
        <f>'GC Table 5 - Worker Training'!AHQ20</f>
        <v>0</v>
      </c>
      <c r="AIA12" s="2432">
        <f>'GC Table 4 - Tertiary'!AHP17</f>
        <v>0</v>
      </c>
      <c r="AIB12" s="4064">
        <f>SUM(AHX12:AIA12)</f>
        <v>0</v>
      </c>
      <c r="AIC12" s="4061">
        <v>2014</v>
      </c>
      <c r="AID12" s="4062">
        <f>'GC Table 8 - Primary'!AIG8</f>
        <v>0</v>
      </c>
      <c r="AIE12" s="2432">
        <f>'GC Table 6 - Secondary'!AIG8</f>
        <v>0</v>
      </c>
      <c r="AIF12" s="2432">
        <f>'GC Table 5 - Worker Training'!AIG8</f>
        <v>0</v>
      </c>
      <c r="AIG12" s="2432">
        <f>'GC Table 4 - Tertiary'!AIF8</f>
        <v>0</v>
      </c>
      <c r="AIH12" s="4063">
        <f>SUM(AID12:AIG12)</f>
        <v>0</v>
      </c>
      <c r="AII12" s="2433">
        <f>'GC Table 8 - Primary'!AIG12</f>
        <v>0</v>
      </c>
      <c r="AIJ12" s="2432">
        <f>'GC Table 6 - Secondary'!AIG14</f>
        <v>0</v>
      </c>
      <c r="AIK12" s="2434">
        <f>'GC Table 5 - Worker Training'!AIG12</f>
        <v>0</v>
      </c>
      <c r="AIL12" s="2432">
        <f>'GC Table 4 - Tertiary'!AIF9</f>
        <v>0</v>
      </c>
      <c r="AIM12" s="2435">
        <f>SUM(AII12:AIL12)</f>
        <v>0</v>
      </c>
      <c r="AIN12" s="4062">
        <f>'GC Table 8 - Primary'!AIG20</f>
        <v>0</v>
      </c>
      <c r="AIO12" s="2432">
        <f>'GC Table 6 - Secondary'!AIG22</f>
        <v>0</v>
      </c>
      <c r="AIP12" s="2432">
        <f>'GC Table 5 - Worker Training'!AIG20</f>
        <v>0</v>
      </c>
      <c r="AIQ12" s="2432">
        <f>'GC Table 4 - Tertiary'!AIF17</f>
        <v>0</v>
      </c>
      <c r="AIR12" s="4064">
        <f>SUM(AIN12:AIQ12)</f>
        <v>0</v>
      </c>
      <c r="AIS12" s="4061">
        <v>2014</v>
      </c>
      <c r="AIT12" s="4062">
        <f>'GC Table 8 - Primary'!AIW8</f>
        <v>0</v>
      </c>
      <c r="AIU12" s="2432">
        <f>'GC Table 6 - Secondary'!AIW8</f>
        <v>0</v>
      </c>
      <c r="AIV12" s="2432">
        <f>'GC Table 5 - Worker Training'!AIW8</f>
        <v>0</v>
      </c>
      <c r="AIW12" s="2432">
        <f>'GC Table 4 - Tertiary'!AIV8</f>
        <v>0</v>
      </c>
      <c r="AIX12" s="4063">
        <f>SUM(AIT12:AIW12)</f>
        <v>0</v>
      </c>
      <c r="AIY12" s="2433">
        <f>'GC Table 8 - Primary'!AIW12</f>
        <v>0</v>
      </c>
      <c r="AIZ12" s="2432">
        <f>'GC Table 6 - Secondary'!AIW14</f>
        <v>0</v>
      </c>
      <c r="AJA12" s="2434">
        <f>'GC Table 5 - Worker Training'!AIW12</f>
        <v>0</v>
      </c>
      <c r="AJB12" s="2432">
        <f>'GC Table 4 - Tertiary'!AIV9</f>
        <v>0</v>
      </c>
      <c r="AJC12" s="2435">
        <f>SUM(AIY12:AJB12)</f>
        <v>0</v>
      </c>
      <c r="AJD12" s="4062">
        <f>'GC Table 8 - Primary'!AIW20</f>
        <v>0</v>
      </c>
      <c r="AJE12" s="2432">
        <f>'GC Table 6 - Secondary'!AIW22</f>
        <v>0</v>
      </c>
      <c r="AJF12" s="2432">
        <f>'GC Table 5 - Worker Training'!AIW20</f>
        <v>0</v>
      </c>
      <c r="AJG12" s="2432">
        <f>'GC Table 4 - Tertiary'!AIV17</f>
        <v>0</v>
      </c>
      <c r="AJH12" s="4064">
        <f>SUM(AJD12:AJG12)</f>
        <v>0</v>
      </c>
      <c r="AJI12" s="4061">
        <v>2014</v>
      </c>
      <c r="AJJ12" s="4062">
        <f>'GC Table 8 - Primary'!AJM8</f>
        <v>0</v>
      </c>
      <c r="AJK12" s="2432">
        <f>'GC Table 6 - Secondary'!AJM8</f>
        <v>0</v>
      </c>
      <c r="AJL12" s="2432">
        <f>'GC Table 5 - Worker Training'!AJM8</f>
        <v>0</v>
      </c>
      <c r="AJM12" s="2432">
        <f>'GC Table 4 - Tertiary'!AJL8</f>
        <v>0</v>
      </c>
      <c r="AJN12" s="4063">
        <f>SUM(AJJ12:AJM12)</f>
        <v>0</v>
      </c>
      <c r="AJO12" s="2433">
        <f>'GC Table 8 - Primary'!AJM12</f>
        <v>0</v>
      </c>
      <c r="AJP12" s="2432">
        <f>'GC Table 6 - Secondary'!AJM14</f>
        <v>0</v>
      </c>
      <c r="AJQ12" s="2434">
        <f>'GC Table 5 - Worker Training'!AJM12</f>
        <v>0</v>
      </c>
      <c r="AJR12" s="2432">
        <f>'GC Table 4 - Tertiary'!AJL9</f>
        <v>0</v>
      </c>
      <c r="AJS12" s="2435">
        <f>SUM(AJO12:AJR12)</f>
        <v>0</v>
      </c>
      <c r="AJT12" s="4062">
        <f>'GC Table 8 - Primary'!AJM20</f>
        <v>0</v>
      </c>
      <c r="AJU12" s="2432">
        <f>'GC Table 6 - Secondary'!AJM22</f>
        <v>0</v>
      </c>
      <c r="AJV12" s="2432">
        <f>'GC Table 5 - Worker Training'!AJM20</f>
        <v>0</v>
      </c>
      <c r="AJW12" s="2432">
        <f>'GC Table 4 - Tertiary'!AJL17</f>
        <v>0</v>
      </c>
      <c r="AJX12" s="4064">
        <f>SUM(AJT12:AJW12)</f>
        <v>0</v>
      </c>
      <c r="AJY12" s="4061">
        <v>2014</v>
      </c>
      <c r="AJZ12" s="4062">
        <f>'GC Table 8 - Primary'!AKC8</f>
        <v>0</v>
      </c>
      <c r="AKA12" s="2432">
        <f>'GC Table 6 - Secondary'!AKC8</f>
        <v>0</v>
      </c>
      <c r="AKB12" s="2432">
        <f>'GC Table 5 - Worker Training'!AKC8</f>
        <v>0</v>
      </c>
      <c r="AKC12" s="2432">
        <f>'GC Table 4 - Tertiary'!AKB8</f>
        <v>0</v>
      </c>
      <c r="AKD12" s="4063">
        <f>SUM(AJZ12:AKC12)</f>
        <v>0</v>
      </c>
      <c r="AKE12" s="2433">
        <f>'GC Table 8 - Primary'!AKC12</f>
        <v>0</v>
      </c>
      <c r="AKF12" s="2432">
        <f>'GC Table 6 - Secondary'!AKC14</f>
        <v>0</v>
      </c>
      <c r="AKG12" s="2434">
        <f>'GC Table 5 - Worker Training'!AKC12</f>
        <v>0</v>
      </c>
      <c r="AKH12" s="2432">
        <f>'GC Table 4 - Tertiary'!AKB9</f>
        <v>0</v>
      </c>
      <c r="AKI12" s="2435">
        <f>SUM(AKE12:AKH12)</f>
        <v>0</v>
      </c>
      <c r="AKJ12" s="4062">
        <f>'GC Table 8 - Primary'!AKC20</f>
        <v>0</v>
      </c>
      <c r="AKK12" s="2432">
        <f>'GC Table 6 - Secondary'!AKC22</f>
        <v>0</v>
      </c>
      <c r="AKL12" s="2432">
        <f>'GC Table 5 - Worker Training'!AKC20</f>
        <v>0</v>
      </c>
      <c r="AKM12" s="2432">
        <f>'GC Table 4 - Tertiary'!AKB17</f>
        <v>0</v>
      </c>
      <c r="AKN12" s="4064">
        <f>SUM(AKJ12:AKM12)</f>
        <v>0</v>
      </c>
      <c r="AKO12" s="4061">
        <v>2014</v>
      </c>
      <c r="AKP12" s="4062">
        <f>'GC Table 8 - Primary'!AKS8</f>
        <v>0</v>
      </c>
      <c r="AKQ12" s="2432">
        <f>'GC Table 6 - Secondary'!AKS8</f>
        <v>0</v>
      </c>
      <c r="AKR12" s="2432">
        <f>'GC Table 5 - Worker Training'!AKS8</f>
        <v>0</v>
      </c>
      <c r="AKS12" s="2432">
        <f>'GC Table 4 - Tertiary'!AKR8</f>
        <v>0</v>
      </c>
      <c r="AKT12" s="4063">
        <f>SUM(AKP12:AKS12)</f>
        <v>0</v>
      </c>
      <c r="AKU12" s="2433">
        <f>'GC Table 8 - Primary'!AKS12</f>
        <v>0</v>
      </c>
      <c r="AKV12" s="2432">
        <f>'GC Table 6 - Secondary'!AKS14</f>
        <v>0</v>
      </c>
      <c r="AKW12" s="2434">
        <f>'GC Table 5 - Worker Training'!AKS12</f>
        <v>0</v>
      </c>
      <c r="AKX12" s="2432">
        <f>'GC Table 4 - Tertiary'!AKR9</f>
        <v>0</v>
      </c>
      <c r="AKY12" s="2435">
        <f>SUM(AKU12:AKX12)</f>
        <v>0</v>
      </c>
      <c r="AKZ12" s="4062">
        <f>'GC Table 8 - Primary'!AKS20</f>
        <v>0</v>
      </c>
      <c r="ALA12" s="2432">
        <f>'GC Table 6 - Secondary'!AKS22</f>
        <v>0</v>
      </c>
      <c r="ALB12" s="2432">
        <f>'GC Table 5 - Worker Training'!AKS20</f>
        <v>0</v>
      </c>
      <c r="ALC12" s="2432">
        <f>'GC Table 4 - Tertiary'!AKR17</f>
        <v>0</v>
      </c>
      <c r="ALD12" s="4064">
        <f>SUM(AKZ12:ALC12)</f>
        <v>0</v>
      </c>
      <c r="ALE12" s="4061">
        <v>2014</v>
      </c>
      <c r="ALF12" s="4062">
        <f>'GC Table 8 - Primary'!ALI8</f>
        <v>0</v>
      </c>
      <c r="ALG12" s="2432">
        <f>'GC Table 6 - Secondary'!ALI8</f>
        <v>0</v>
      </c>
      <c r="ALH12" s="2432">
        <f>'GC Table 5 - Worker Training'!ALI8</f>
        <v>0</v>
      </c>
      <c r="ALI12" s="2432">
        <f>'GC Table 4 - Tertiary'!ALH8</f>
        <v>0</v>
      </c>
      <c r="ALJ12" s="4063">
        <f>SUM(ALF12:ALI12)</f>
        <v>0</v>
      </c>
      <c r="ALK12" s="2433">
        <f>'GC Table 8 - Primary'!ALI12</f>
        <v>0</v>
      </c>
      <c r="ALL12" s="2432">
        <f>'GC Table 6 - Secondary'!ALI14</f>
        <v>0</v>
      </c>
      <c r="ALM12" s="2434">
        <f>'GC Table 5 - Worker Training'!ALI12</f>
        <v>0</v>
      </c>
      <c r="ALN12" s="2432">
        <f>'GC Table 4 - Tertiary'!ALH9</f>
        <v>0</v>
      </c>
      <c r="ALO12" s="2435">
        <f>SUM(ALK12:ALN12)</f>
        <v>0</v>
      </c>
      <c r="ALP12" s="4062">
        <f>'GC Table 8 - Primary'!ALI20</f>
        <v>0</v>
      </c>
      <c r="ALQ12" s="2432">
        <f>'GC Table 6 - Secondary'!ALI22</f>
        <v>0</v>
      </c>
      <c r="ALR12" s="2432">
        <f>'GC Table 5 - Worker Training'!ALI20</f>
        <v>0</v>
      </c>
      <c r="ALS12" s="2432">
        <f>'GC Table 4 - Tertiary'!ALH17</f>
        <v>0</v>
      </c>
      <c r="ALT12" s="4064">
        <f>SUM(ALP12:ALS12)</f>
        <v>0</v>
      </c>
      <c r="ALU12" s="4061">
        <v>2014</v>
      </c>
      <c r="ALV12" s="4062">
        <f>'GC Table 8 - Primary'!ALY8</f>
        <v>0</v>
      </c>
      <c r="ALW12" s="2432">
        <f>'GC Table 6 - Secondary'!ALY8</f>
        <v>0</v>
      </c>
      <c r="ALX12" s="2432">
        <f>'GC Table 5 - Worker Training'!ALY8</f>
        <v>0</v>
      </c>
      <c r="ALY12" s="2432">
        <f>'GC Table 4 - Tertiary'!ALX8</f>
        <v>0</v>
      </c>
      <c r="ALZ12" s="4063">
        <f>SUM(ALV12:ALY12)</f>
        <v>0</v>
      </c>
      <c r="AMA12" s="2433">
        <f>'GC Table 8 - Primary'!ALY12</f>
        <v>0</v>
      </c>
      <c r="AMB12" s="2432">
        <f>'GC Table 6 - Secondary'!ALY14</f>
        <v>0</v>
      </c>
      <c r="AMC12" s="2434">
        <f>'GC Table 5 - Worker Training'!ALY12</f>
        <v>0</v>
      </c>
      <c r="AMD12" s="2432">
        <f>'GC Table 4 - Tertiary'!ALX9</f>
        <v>0</v>
      </c>
      <c r="AME12" s="2435">
        <f>SUM(AMA12:AMD12)</f>
        <v>0</v>
      </c>
      <c r="AMF12" s="4062">
        <f>'GC Table 8 - Primary'!ALY20</f>
        <v>0</v>
      </c>
      <c r="AMG12" s="2432">
        <f>'GC Table 6 - Secondary'!ALY22</f>
        <v>0</v>
      </c>
      <c r="AMH12" s="2432">
        <f>'GC Table 5 - Worker Training'!ALY20</f>
        <v>0</v>
      </c>
      <c r="AMI12" s="2432">
        <f>'GC Table 4 - Tertiary'!ALX17</f>
        <v>0</v>
      </c>
      <c r="AMJ12" s="4064">
        <f>SUM(AMF12:AMI12)</f>
        <v>0</v>
      </c>
      <c r="AMK12" s="4061">
        <v>2014</v>
      </c>
      <c r="AML12" s="4062">
        <f>'GC Table 8 - Primary'!AMO8</f>
        <v>0</v>
      </c>
      <c r="AMM12" s="2432">
        <f>'GC Table 6 - Secondary'!AMO8</f>
        <v>0</v>
      </c>
      <c r="AMN12" s="2432">
        <f>'GC Table 5 - Worker Training'!AMO8</f>
        <v>0</v>
      </c>
      <c r="AMO12" s="2432">
        <f>'GC Table 4 - Tertiary'!AMN8</f>
        <v>0</v>
      </c>
      <c r="AMP12" s="4063">
        <f>SUM(AML12:AMO12)</f>
        <v>0</v>
      </c>
      <c r="AMQ12" s="2433">
        <f>'GC Table 8 - Primary'!AMO12</f>
        <v>0</v>
      </c>
      <c r="AMR12" s="2432">
        <f>'GC Table 6 - Secondary'!AMO14</f>
        <v>0</v>
      </c>
      <c r="AMS12" s="2434">
        <f>'GC Table 5 - Worker Training'!AMO12</f>
        <v>0</v>
      </c>
      <c r="AMT12" s="2432">
        <f>'GC Table 4 - Tertiary'!AMN9</f>
        <v>0</v>
      </c>
      <c r="AMU12" s="2435">
        <f>SUM(AMQ12:AMT12)</f>
        <v>0</v>
      </c>
      <c r="AMV12" s="4062">
        <f>'GC Table 8 - Primary'!AMO20</f>
        <v>0</v>
      </c>
      <c r="AMW12" s="2432">
        <f>'GC Table 6 - Secondary'!AMO22</f>
        <v>0</v>
      </c>
      <c r="AMX12" s="2432">
        <f>'GC Table 5 - Worker Training'!AMO20</f>
        <v>0</v>
      </c>
      <c r="AMY12" s="2432">
        <f>'GC Table 4 - Tertiary'!AMN17</f>
        <v>0</v>
      </c>
      <c r="AMZ12" s="4064">
        <f>SUM(AMV12:AMY12)</f>
        <v>0</v>
      </c>
      <c r="ANA12" s="4061">
        <v>2014</v>
      </c>
      <c r="ANB12" s="4062">
        <f>'GC Table 8 - Primary'!ANE8</f>
        <v>0</v>
      </c>
      <c r="ANC12" s="2432">
        <f>'GC Table 6 - Secondary'!ANE8</f>
        <v>0</v>
      </c>
      <c r="AND12" s="2432">
        <f>'GC Table 5 - Worker Training'!ANE8</f>
        <v>0</v>
      </c>
      <c r="ANE12" s="2432">
        <f>'GC Table 4 - Tertiary'!AND8</f>
        <v>0</v>
      </c>
      <c r="ANF12" s="4063">
        <f>SUM(ANB12:ANE12)</f>
        <v>0</v>
      </c>
      <c r="ANG12" s="2433">
        <f>'GC Table 8 - Primary'!ANE12</f>
        <v>0</v>
      </c>
      <c r="ANH12" s="2432">
        <f>'GC Table 6 - Secondary'!ANE14</f>
        <v>0</v>
      </c>
      <c r="ANI12" s="2434">
        <f>'GC Table 5 - Worker Training'!ANE12</f>
        <v>0</v>
      </c>
      <c r="ANJ12" s="2432">
        <f>'GC Table 4 - Tertiary'!AND9</f>
        <v>0</v>
      </c>
      <c r="ANK12" s="2435">
        <f>SUM(ANG12:ANJ12)</f>
        <v>0</v>
      </c>
      <c r="ANL12" s="4062">
        <f>'GC Table 8 - Primary'!ANE20</f>
        <v>0</v>
      </c>
      <c r="ANM12" s="2432">
        <f>'GC Table 6 - Secondary'!ANE22</f>
        <v>0</v>
      </c>
      <c r="ANN12" s="2432">
        <f>'GC Table 5 - Worker Training'!ANE20</f>
        <v>0</v>
      </c>
      <c r="ANO12" s="2432">
        <f>'GC Table 4 - Tertiary'!AND17</f>
        <v>0</v>
      </c>
      <c r="ANP12" s="4064">
        <f>SUM(ANL12:ANO12)</f>
        <v>0</v>
      </c>
      <c r="ANQ12" s="4061">
        <v>2014</v>
      </c>
      <c r="ANR12" s="4062">
        <f>'GC Table 8 - Primary'!ANU8</f>
        <v>0</v>
      </c>
      <c r="ANS12" s="2432">
        <f>'GC Table 6 - Secondary'!ANU8</f>
        <v>0</v>
      </c>
      <c r="ANT12" s="2432">
        <f>'GC Table 5 - Worker Training'!ANU8</f>
        <v>0</v>
      </c>
      <c r="ANU12" s="2432">
        <f>'GC Table 4 - Tertiary'!ANT8</f>
        <v>0</v>
      </c>
      <c r="ANV12" s="4063">
        <f>SUM(ANR12:ANU12)</f>
        <v>0</v>
      </c>
      <c r="ANW12" s="2433">
        <f>'GC Table 8 - Primary'!ANU12</f>
        <v>0</v>
      </c>
      <c r="ANX12" s="2432">
        <f>'GC Table 6 - Secondary'!ANU14</f>
        <v>0</v>
      </c>
      <c r="ANY12" s="2434">
        <f>'GC Table 5 - Worker Training'!ANU12</f>
        <v>0</v>
      </c>
      <c r="ANZ12" s="2432">
        <f>'GC Table 4 - Tertiary'!ANT9</f>
        <v>0</v>
      </c>
      <c r="AOA12" s="2435">
        <f>SUM(ANW12:ANZ12)</f>
        <v>0</v>
      </c>
      <c r="AOB12" s="4062">
        <f>'GC Table 8 - Primary'!ANU20</f>
        <v>0</v>
      </c>
      <c r="AOC12" s="2432">
        <f>'GC Table 6 - Secondary'!ANU22</f>
        <v>0</v>
      </c>
      <c r="AOD12" s="2432">
        <f>'GC Table 5 - Worker Training'!ANU20</f>
        <v>0</v>
      </c>
      <c r="AOE12" s="2432">
        <f>'GC Table 4 - Tertiary'!ANT17</f>
        <v>0</v>
      </c>
      <c r="AOF12" s="4064">
        <f>SUM(AOB12:AOE12)</f>
        <v>0</v>
      </c>
      <c r="AOG12" s="4061">
        <v>2014</v>
      </c>
      <c r="AOH12" s="4062">
        <f>'GC Table 8 - Primary'!AOK8</f>
        <v>0</v>
      </c>
      <c r="AOI12" s="2432">
        <f>'GC Table 6 - Secondary'!AOK8</f>
        <v>0</v>
      </c>
      <c r="AOJ12" s="2432">
        <f>'GC Table 5 - Worker Training'!AOK8</f>
        <v>0</v>
      </c>
      <c r="AOK12" s="2432">
        <f>'GC Table 4 - Tertiary'!AOJ8</f>
        <v>0</v>
      </c>
      <c r="AOL12" s="4063">
        <f>SUM(AOH12:AOK12)</f>
        <v>0</v>
      </c>
      <c r="AOM12" s="2433">
        <f>'GC Table 8 - Primary'!AOK12</f>
        <v>0</v>
      </c>
      <c r="AON12" s="2432">
        <f>'GC Table 6 - Secondary'!AOK14</f>
        <v>0</v>
      </c>
      <c r="AOO12" s="2434">
        <f>'GC Table 5 - Worker Training'!AOK12</f>
        <v>0</v>
      </c>
      <c r="AOP12" s="2432">
        <f>'GC Table 4 - Tertiary'!AOJ9</f>
        <v>0</v>
      </c>
      <c r="AOQ12" s="2435">
        <f>SUM(AOM12:AOP12)</f>
        <v>0</v>
      </c>
      <c r="AOR12" s="4062">
        <f>'GC Table 8 - Primary'!AOK20</f>
        <v>0</v>
      </c>
      <c r="AOS12" s="2432">
        <f>'GC Table 6 - Secondary'!AOK22</f>
        <v>0</v>
      </c>
      <c r="AOT12" s="2432">
        <f>'GC Table 5 - Worker Training'!AOK20</f>
        <v>0</v>
      </c>
      <c r="AOU12" s="2432">
        <f>'GC Table 4 - Tertiary'!AOJ17</f>
        <v>0</v>
      </c>
      <c r="AOV12" s="4064">
        <f>SUM(AOR12:AOU12)</f>
        <v>0</v>
      </c>
      <c r="AOW12" s="4061">
        <v>2014</v>
      </c>
      <c r="AOX12" s="4062">
        <f>'GC Table 8 - Primary'!APA8</f>
        <v>0</v>
      </c>
      <c r="AOY12" s="2432">
        <f>'GC Table 6 - Secondary'!APA8</f>
        <v>0</v>
      </c>
      <c r="AOZ12" s="2432">
        <f>'GC Table 5 - Worker Training'!APA8</f>
        <v>0</v>
      </c>
      <c r="APA12" s="2432">
        <f>'GC Table 4 - Tertiary'!AOZ8</f>
        <v>0</v>
      </c>
      <c r="APB12" s="4063">
        <f>SUM(AOX12:APA12)</f>
        <v>0</v>
      </c>
      <c r="APC12" s="2433">
        <f>'GC Table 8 - Primary'!APA12</f>
        <v>0</v>
      </c>
      <c r="APD12" s="2432">
        <f>'GC Table 6 - Secondary'!APA14</f>
        <v>0</v>
      </c>
      <c r="APE12" s="2434">
        <f>'GC Table 5 - Worker Training'!APA12</f>
        <v>0</v>
      </c>
      <c r="APF12" s="2432">
        <f>'GC Table 4 - Tertiary'!AOZ9</f>
        <v>0</v>
      </c>
      <c r="APG12" s="2435">
        <f>SUM(APC12:APF12)</f>
        <v>0</v>
      </c>
      <c r="APH12" s="4062">
        <f>'GC Table 8 - Primary'!APA20</f>
        <v>0</v>
      </c>
      <c r="API12" s="2432">
        <f>'GC Table 6 - Secondary'!APA22</f>
        <v>0</v>
      </c>
      <c r="APJ12" s="2432">
        <f>'GC Table 5 - Worker Training'!APA20</f>
        <v>0</v>
      </c>
      <c r="APK12" s="2432">
        <f>'GC Table 4 - Tertiary'!AOZ17</f>
        <v>0</v>
      </c>
      <c r="APL12" s="4064">
        <f>SUM(APH12:APK12)</f>
        <v>0</v>
      </c>
      <c r="APM12" s="4061">
        <v>2014</v>
      </c>
      <c r="APN12" s="4062">
        <f>'GC Table 8 - Primary'!APQ8</f>
        <v>0</v>
      </c>
      <c r="APO12" s="2432">
        <f>'GC Table 6 - Secondary'!APQ8</f>
        <v>0</v>
      </c>
      <c r="APP12" s="2432">
        <f>'GC Table 5 - Worker Training'!APQ8</f>
        <v>0</v>
      </c>
      <c r="APQ12" s="2432">
        <f>'GC Table 4 - Tertiary'!APP8</f>
        <v>0</v>
      </c>
      <c r="APR12" s="4063">
        <f>SUM(APN12:APQ12)</f>
        <v>0</v>
      </c>
      <c r="APS12" s="2433">
        <f>'GC Table 8 - Primary'!APQ12</f>
        <v>0</v>
      </c>
      <c r="APT12" s="2432">
        <f>'GC Table 6 - Secondary'!APQ14</f>
        <v>0</v>
      </c>
      <c r="APU12" s="2434">
        <f>'GC Table 5 - Worker Training'!APQ12</f>
        <v>0</v>
      </c>
      <c r="APV12" s="2432">
        <f>'GC Table 4 - Tertiary'!APP9</f>
        <v>0</v>
      </c>
      <c r="APW12" s="2435">
        <f>SUM(APS12:APV12)</f>
        <v>0</v>
      </c>
      <c r="APX12" s="4062">
        <f>'GC Table 8 - Primary'!APQ20</f>
        <v>0</v>
      </c>
      <c r="APY12" s="2432">
        <f>'GC Table 6 - Secondary'!APQ22</f>
        <v>0</v>
      </c>
      <c r="APZ12" s="2432">
        <f>'GC Table 5 - Worker Training'!APQ20</f>
        <v>0</v>
      </c>
      <c r="AQA12" s="2432">
        <f>'GC Table 4 - Tertiary'!APP17</f>
        <v>0</v>
      </c>
      <c r="AQB12" s="4064">
        <f>SUM(APX12:AQA12)</f>
        <v>0</v>
      </c>
      <c r="AQC12" s="4061">
        <v>2014</v>
      </c>
      <c r="AQD12" s="4062">
        <f>'GC Table 8 - Primary'!AQG8</f>
        <v>0</v>
      </c>
      <c r="AQE12" s="2432">
        <f>'GC Table 6 - Secondary'!AQG8</f>
        <v>0</v>
      </c>
      <c r="AQF12" s="2432">
        <f>'GC Table 5 - Worker Training'!AQG8</f>
        <v>0</v>
      </c>
      <c r="AQG12" s="2432">
        <f>'GC Table 4 - Tertiary'!AQF8</f>
        <v>0</v>
      </c>
      <c r="AQH12" s="4063">
        <f>SUM(AQD12:AQG12)</f>
        <v>0</v>
      </c>
      <c r="AQI12" s="2433">
        <f>'GC Table 8 - Primary'!AQG12</f>
        <v>0</v>
      </c>
      <c r="AQJ12" s="2432">
        <f>'GC Table 6 - Secondary'!AQG14</f>
        <v>0</v>
      </c>
      <c r="AQK12" s="2434">
        <f>'GC Table 5 - Worker Training'!AQG12</f>
        <v>0</v>
      </c>
      <c r="AQL12" s="2432">
        <f>'GC Table 4 - Tertiary'!AQF9</f>
        <v>0</v>
      </c>
      <c r="AQM12" s="2435">
        <f>SUM(AQI12:AQL12)</f>
        <v>0</v>
      </c>
      <c r="AQN12" s="4062">
        <f>'GC Table 8 - Primary'!AQG20</f>
        <v>0</v>
      </c>
      <c r="AQO12" s="2432">
        <f>'GC Table 6 - Secondary'!AQG22</f>
        <v>0</v>
      </c>
      <c r="AQP12" s="2432">
        <f>'GC Table 5 - Worker Training'!AQG20</f>
        <v>0</v>
      </c>
      <c r="AQQ12" s="2432">
        <f>'GC Table 4 - Tertiary'!AQF17</f>
        <v>0</v>
      </c>
      <c r="AQR12" s="4064">
        <f>SUM(AQN12:AQQ12)</f>
        <v>0</v>
      </c>
      <c r="AQS12" s="4061">
        <v>2014</v>
      </c>
      <c r="AQT12" s="4062">
        <f>'GC Table 8 - Primary'!AQW8</f>
        <v>0</v>
      </c>
      <c r="AQU12" s="2432">
        <f>'GC Table 6 - Secondary'!AQW8</f>
        <v>0</v>
      </c>
      <c r="AQV12" s="2432">
        <f>'GC Table 5 - Worker Training'!AQW8</f>
        <v>0</v>
      </c>
      <c r="AQW12" s="2432">
        <f>'GC Table 4 - Tertiary'!AQV8</f>
        <v>0</v>
      </c>
      <c r="AQX12" s="4063">
        <f>SUM(AQT12:AQW12)</f>
        <v>0</v>
      </c>
      <c r="AQY12" s="2433">
        <f>'GC Table 8 - Primary'!AQW12</f>
        <v>0</v>
      </c>
      <c r="AQZ12" s="2432">
        <f>'GC Table 6 - Secondary'!AQW14</f>
        <v>0</v>
      </c>
      <c r="ARA12" s="2434">
        <f>'GC Table 5 - Worker Training'!AQW12</f>
        <v>0</v>
      </c>
      <c r="ARB12" s="2432">
        <f>'GC Table 4 - Tertiary'!AQV9</f>
        <v>0</v>
      </c>
      <c r="ARC12" s="2435">
        <f>SUM(AQY12:ARB12)</f>
        <v>0</v>
      </c>
      <c r="ARD12" s="4062">
        <f>'GC Table 8 - Primary'!AQW20</f>
        <v>0</v>
      </c>
      <c r="ARE12" s="2432">
        <f>'GC Table 6 - Secondary'!AQW22</f>
        <v>0</v>
      </c>
      <c r="ARF12" s="2432">
        <f>'GC Table 5 - Worker Training'!AQW20</f>
        <v>0</v>
      </c>
      <c r="ARG12" s="2432">
        <f>'GC Table 4 - Tertiary'!AQV17</f>
        <v>0</v>
      </c>
      <c r="ARH12" s="4064">
        <f>SUM(ARD12:ARG12)</f>
        <v>0</v>
      </c>
      <c r="ARI12" s="4061">
        <v>2014</v>
      </c>
      <c r="ARJ12" s="4062">
        <f>'GC Table 8 - Primary'!ARM8</f>
        <v>0</v>
      </c>
      <c r="ARK12" s="2432">
        <f>'GC Table 6 - Secondary'!ARM8</f>
        <v>0</v>
      </c>
      <c r="ARL12" s="2432">
        <f>'GC Table 5 - Worker Training'!ARM8</f>
        <v>0</v>
      </c>
      <c r="ARM12" s="2432">
        <f>'GC Table 4 - Tertiary'!ARL8</f>
        <v>0</v>
      </c>
      <c r="ARN12" s="4063">
        <f>SUM(ARJ12:ARM12)</f>
        <v>0</v>
      </c>
      <c r="ARO12" s="2433">
        <f>'GC Table 8 - Primary'!ARM12</f>
        <v>0</v>
      </c>
      <c r="ARP12" s="2432">
        <f>'GC Table 6 - Secondary'!ARM14</f>
        <v>0</v>
      </c>
      <c r="ARQ12" s="2434">
        <f>'GC Table 5 - Worker Training'!ARM12</f>
        <v>0</v>
      </c>
      <c r="ARR12" s="2432">
        <f>'GC Table 4 - Tertiary'!ARL9</f>
        <v>0</v>
      </c>
      <c r="ARS12" s="2435">
        <f>SUM(ARO12:ARR12)</f>
        <v>0</v>
      </c>
      <c r="ART12" s="4062">
        <f>'GC Table 8 - Primary'!ARM20</f>
        <v>0</v>
      </c>
      <c r="ARU12" s="2432">
        <f>'GC Table 6 - Secondary'!ARM22</f>
        <v>0</v>
      </c>
      <c r="ARV12" s="2432">
        <f>'GC Table 5 - Worker Training'!ARM20</f>
        <v>0</v>
      </c>
      <c r="ARW12" s="2432">
        <f>'GC Table 4 - Tertiary'!ARL17</f>
        <v>0</v>
      </c>
      <c r="ARX12" s="4064">
        <f>SUM(ART12:ARW12)</f>
        <v>0</v>
      </c>
      <c r="ARY12" s="4061">
        <v>2014</v>
      </c>
      <c r="ARZ12" s="4062">
        <f>'GC Table 8 - Primary'!ASC8</f>
        <v>0</v>
      </c>
      <c r="ASA12" s="2432">
        <f>'GC Table 6 - Secondary'!ASC8</f>
        <v>0</v>
      </c>
      <c r="ASB12" s="2432">
        <f>'GC Table 5 - Worker Training'!ASC8</f>
        <v>0</v>
      </c>
      <c r="ASC12" s="2432">
        <f>'GC Table 4 - Tertiary'!ASB8</f>
        <v>0</v>
      </c>
      <c r="ASD12" s="4063">
        <f>SUM(ARZ12:ASC12)</f>
        <v>0</v>
      </c>
      <c r="ASE12" s="2433">
        <f>'GC Table 8 - Primary'!ASC12</f>
        <v>0</v>
      </c>
      <c r="ASF12" s="2432">
        <f>'GC Table 6 - Secondary'!ASC14</f>
        <v>0</v>
      </c>
      <c r="ASG12" s="2434">
        <f>'GC Table 5 - Worker Training'!ASC12</f>
        <v>0</v>
      </c>
      <c r="ASH12" s="2432">
        <f>'GC Table 4 - Tertiary'!ASB9</f>
        <v>0</v>
      </c>
      <c r="ASI12" s="2435">
        <f>SUM(ASE12:ASH12)</f>
        <v>0</v>
      </c>
      <c r="ASJ12" s="4062">
        <f>'GC Table 8 - Primary'!ASC20</f>
        <v>0</v>
      </c>
      <c r="ASK12" s="2432">
        <f>'GC Table 6 - Secondary'!ASC22</f>
        <v>0</v>
      </c>
      <c r="ASL12" s="2432">
        <f>'GC Table 5 - Worker Training'!ASC20</f>
        <v>0</v>
      </c>
      <c r="ASM12" s="2432">
        <f>'GC Table 4 - Tertiary'!ASB17</f>
        <v>0</v>
      </c>
      <c r="ASN12" s="4064">
        <f>SUM(ASJ12:ASM12)</f>
        <v>0</v>
      </c>
      <c r="ASO12" s="4061">
        <v>2014</v>
      </c>
      <c r="ASP12" s="4062">
        <f>'GC Table 8 - Primary'!ASS8</f>
        <v>0</v>
      </c>
      <c r="ASQ12" s="2432">
        <f>'GC Table 6 - Secondary'!ASS8</f>
        <v>0</v>
      </c>
      <c r="ASR12" s="2432">
        <f>'GC Table 5 - Worker Training'!ASS8</f>
        <v>0</v>
      </c>
      <c r="ASS12" s="2432">
        <f>'GC Table 4 - Tertiary'!ASR8</f>
        <v>0</v>
      </c>
      <c r="AST12" s="4063">
        <f>SUM(ASP12:ASS12)</f>
        <v>0</v>
      </c>
      <c r="ASU12" s="2433">
        <f>'GC Table 8 - Primary'!ASS12</f>
        <v>0</v>
      </c>
      <c r="ASV12" s="2432">
        <f>'GC Table 6 - Secondary'!ASS14</f>
        <v>0</v>
      </c>
      <c r="ASW12" s="2434">
        <f>'GC Table 5 - Worker Training'!ASS12</f>
        <v>0</v>
      </c>
      <c r="ASX12" s="2432">
        <f>'GC Table 4 - Tertiary'!ASR9</f>
        <v>0</v>
      </c>
      <c r="ASY12" s="2435">
        <f>SUM(ASU12:ASX12)</f>
        <v>0</v>
      </c>
      <c r="ASZ12" s="4062">
        <f>'GC Table 8 - Primary'!ASS20</f>
        <v>0</v>
      </c>
      <c r="ATA12" s="2432">
        <f>'GC Table 6 - Secondary'!ASS22</f>
        <v>0</v>
      </c>
      <c r="ATB12" s="2432">
        <f>'GC Table 5 - Worker Training'!ASS20</f>
        <v>0</v>
      </c>
      <c r="ATC12" s="2432">
        <f>'GC Table 4 - Tertiary'!ASR17</f>
        <v>0</v>
      </c>
      <c r="ATD12" s="4064">
        <f>SUM(ASZ12:ATC12)</f>
        <v>0</v>
      </c>
      <c r="ATE12" s="4061">
        <v>2014</v>
      </c>
      <c r="ATF12" s="4062">
        <f>'GC Table 8 - Primary'!ATI8</f>
        <v>0</v>
      </c>
      <c r="ATG12" s="2432">
        <f>'GC Table 6 - Secondary'!ATI8</f>
        <v>0</v>
      </c>
      <c r="ATH12" s="2432">
        <f>'GC Table 5 - Worker Training'!ATI8</f>
        <v>0</v>
      </c>
      <c r="ATI12" s="2432">
        <f>'GC Table 4 - Tertiary'!ATH8</f>
        <v>0</v>
      </c>
      <c r="ATJ12" s="4063">
        <f>SUM(ATF12:ATI12)</f>
        <v>0</v>
      </c>
      <c r="ATK12" s="2433">
        <f>'GC Table 8 - Primary'!ATI12</f>
        <v>0</v>
      </c>
      <c r="ATL12" s="2432">
        <f>'GC Table 6 - Secondary'!ATI14</f>
        <v>0</v>
      </c>
      <c r="ATM12" s="2434">
        <f>'GC Table 5 - Worker Training'!ATI12</f>
        <v>0</v>
      </c>
      <c r="ATN12" s="2432">
        <f>'GC Table 4 - Tertiary'!ATH9</f>
        <v>0</v>
      </c>
      <c r="ATO12" s="2435">
        <f>SUM(ATK12:ATN12)</f>
        <v>0</v>
      </c>
      <c r="ATP12" s="4062">
        <f>'GC Table 8 - Primary'!ATI20</f>
        <v>0</v>
      </c>
      <c r="ATQ12" s="2432">
        <f>'GC Table 6 - Secondary'!ATI22</f>
        <v>0</v>
      </c>
      <c r="ATR12" s="2432">
        <f>'GC Table 5 - Worker Training'!ATI20</f>
        <v>0</v>
      </c>
      <c r="ATS12" s="2432">
        <f>'GC Table 4 - Tertiary'!ATH17</f>
        <v>0</v>
      </c>
      <c r="ATT12" s="4064">
        <f>SUM(ATP12:ATS12)</f>
        <v>0</v>
      </c>
      <c r="ATU12" s="4061">
        <v>2014</v>
      </c>
      <c r="ATV12" s="4062">
        <f>'GC Table 8 - Primary'!ATY8</f>
        <v>0</v>
      </c>
      <c r="ATW12" s="2432">
        <f>'GC Table 6 - Secondary'!ATY8</f>
        <v>0</v>
      </c>
      <c r="ATX12" s="2432">
        <f>'GC Table 5 - Worker Training'!ATY8</f>
        <v>0</v>
      </c>
      <c r="ATY12" s="2432">
        <f>'GC Table 4 - Tertiary'!ATX8</f>
        <v>0</v>
      </c>
      <c r="ATZ12" s="4063">
        <f>SUM(ATV12:ATY12)</f>
        <v>0</v>
      </c>
      <c r="AUA12" s="2433">
        <f>'GC Table 8 - Primary'!ATY12</f>
        <v>0</v>
      </c>
      <c r="AUB12" s="2432">
        <f>'GC Table 6 - Secondary'!ATY14</f>
        <v>0</v>
      </c>
      <c r="AUC12" s="2434">
        <f>'GC Table 5 - Worker Training'!ATY12</f>
        <v>0</v>
      </c>
      <c r="AUD12" s="2432">
        <f>'GC Table 4 - Tertiary'!ATX9</f>
        <v>0</v>
      </c>
      <c r="AUE12" s="2435">
        <f>SUM(AUA12:AUD12)</f>
        <v>0</v>
      </c>
      <c r="AUF12" s="4062">
        <f>'GC Table 8 - Primary'!ATY20</f>
        <v>0</v>
      </c>
      <c r="AUG12" s="2432">
        <f>'GC Table 6 - Secondary'!ATY22</f>
        <v>0</v>
      </c>
      <c r="AUH12" s="2432">
        <f>'GC Table 5 - Worker Training'!ATY20</f>
        <v>0</v>
      </c>
      <c r="AUI12" s="2432">
        <f>'GC Table 4 - Tertiary'!ATX17</f>
        <v>0</v>
      </c>
      <c r="AUJ12" s="4064">
        <f>SUM(AUF12:AUI12)</f>
        <v>0</v>
      </c>
      <c r="AUK12" s="4061">
        <v>2014</v>
      </c>
      <c r="AUL12" s="4062">
        <f>'GC Table 8 - Primary'!AUO8</f>
        <v>0</v>
      </c>
      <c r="AUM12" s="2432">
        <f>'GC Table 6 - Secondary'!AUO8</f>
        <v>0</v>
      </c>
      <c r="AUN12" s="2432">
        <f>'GC Table 5 - Worker Training'!AUO8</f>
        <v>0</v>
      </c>
      <c r="AUO12" s="2432">
        <f>'GC Table 4 - Tertiary'!AUN8</f>
        <v>0</v>
      </c>
      <c r="AUP12" s="4063">
        <f>SUM(AUL12:AUO12)</f>
        <v>0</v>
      </c>
      <c r="AUQ12" s="2433">
        <f>'GC Table 8 - Primary'!AUO12</f>
        <v>0</v>
      </c>
      <c r="AUR12" s="2432">
        <f>'GC Table 6 - Secondary'!AUO14</f>
        <v>0</v>
      </c>
      <c r="AUS12" s="2434">
        <f>'GC Table 5 - Worker Training'!AUO12</f>
        <v>0</v>
      </c>
      <c r="AUT12" s="2432">
        <f>'GC Table 4 - Tertiary'!AUN9</f>
        <v>0</v>
      </c>
      <c r="AUU12" s="2435">
        <f>SUM(AUQ12:AUT12)</f>
        <v>0</v>
      </c>
      <c r="AUV12" s="4062">
        <f>'GC Table 8 - Primary'!AUO20</f>
        <v>0</v>
      </c>
      <c r="AUW12" s="2432">
        <f>'GC Table 6 - Secondary'!AUO22</f>
        <v>0</v>
      </c>
      <c r="AUX12" s="2432">
        <f>'GC Table 5 - Worker Training'!AUO20</f>
        <v>0</v>
      </c>
      <c r="AUY12" s="2432">
        <f>'GC Table 4 - Tertiary'!AUN17</f>
        <v>0</v>
      </c>
      <c r="AUZ12" s="4064">
        <f>SUM(AUV12:AUY12)</f>
        <v>0</v>
      </c>
      <c r="AVA12" s="4061">
        <v>2014</v>
      </c>
      <c r="AVB12" s="4062">
        <f>'GC Table 8 - Primary'!AVE8</f>
        <v>0</v>
      </c>
      <c r="AVC12" s="2432">
        <f>'GC Table 6 - Secondary'!AVE8</f>
        <v>0</v>
      </c>
      <c r="AVD12" s="2432">
        <f>'GC Table 5 - Worker Training'!AVE8</f>
        <v>0</v>
      </c>
      <c r="AVE12" s="2432">
        <f>'GC Table 4 - Tertiary'!AVD8</f>
        <v>0</v>
      </c>
      <c r="AVF12" s="4063">
        <f>SUM(AVB12:AVE12)</f>
        <v>0</v>
      </c>
      <c r="AVG12" s="2433">
        <f>'GC Table 8 - Primary'!AVE12</f>
        <v>0</v>
      </c>
      <c r="AVH12" s="2432">
        <f>'GC Table 6 - Secondary'!AVE14</f>
        <v>0</v>
      </c>
      <c r="AVI12" s="2434">
        <f>'GC Table 5 - Worker Training'!AVE12</f>
        <v>0</v>
      </c>
      <c r="AVJ12" s="2432">
        <f>'GC Table 4 - Tertiary'!AVD9</f>
        <v>0</v>
      </c>
      <c r="AVK12" s="2435">
        <f>SUM(AVG12:AVJ12)</f>
        <v>0</v>
      </c>
      <c r="AVL12" s="4062">
        <f>'GC Table 8 - Primary'!AVE20</f>
        <v>0</v>
      </c>
      <c r="AVM12" s="2432">
        <f>'GC Table 6 - Secondary'!AVE22</f>
        <v>0</v>
      </c>
      <c r="AVN12" s="2432">
        <f>'GC Table 5 - Worker Training'!AVE20</f>
        <v>0</v>
      </c>
      <c r="AVO12" s="2432">
        <f>'GC Table 4 - Tertiary'!AVD17</f>
        <v>0</v>
      </c>
      <c r="AVP12" s="4064">
        <f>SUM(AVL12:AVO12)</f>
        <v>0</v>
      </c>
      <c r="AVQ12" s="4061">
        <v>2014</v>
      </c>
      <c r="AVR12" s="4062">
        <f>'GC Table 8 - Primary'!AVU8</f>
        <v>0</v>
      </c>
      <c r="AVS12" s="2432">
        <f>'GC Table 6 - Secondary'!AVU8</f>
        <v>0</v>
      </c>
      <c r="AVT12" s="2432">
        <f>'GC Table 5 - Worker Training'!AVU8</f>
        <v>0</v>
      </c>
      <c r="AVU12" s="2432">
        <f>'GC Table 4 - Tertiary'!AVT8</f>
        <v>0</v>
      </c>
      <c r="AVV12" s="4063">
        <f>SUM(AVR12:AVU12)</f>
        <v>0</v>
      </c>
      <c r="AVW12" s="2433">
        <f>'GC Table 8 - Primary'!AVU12</f>
        <v>0</v>
      </c>
      <c r="AVX12" s="2432">
        <f>'GC Table 6 - Secondary'!AVU14</f>
        <v>0</v>
      </c>
      <c r="AVY12" s="2434">
        <f>'GC Table 5 - Worker Training'!AVU12</f>
        <v>0</v>
      </c>
      <c r="AVZ12" s="2432">
        <f>'GC Table 4 - Tertiary'!AVT9</f>
        <v>0</v>
      </c>
      <c r="AWA12" s="2435">
        <f>SUM(AVW12:AVZ12)</f>
        <v>0</v>
      </c>
      <c r="AWB12" s="4062">
        <f>'GC Table 8 - Primary'!AVU20</f>
        <v>0</v>
      </c>
      <c r="AWC12" s="2432">
        <f>'GC Table 6 - Secondary'!AVU22</f>
        <v>0</v>
      </c>
      <c r="AWD12" s="2432">
        <f>'GC Table 5 - Worker Training'!AVU20</f>
        <v>0</v>
      </c>
      <c r="AWE12" s="2432">
        <f>'GC Table 4 - Tertiary'!AVT17</f>
        <v>0</v>
      </c>
      <c r="AWF12" s="4064">
        <f>SUM(AWB12:AWE12)</f>
        <v>0</v>
      </c>
      <c r="AWG12" s="4061">
        <v>2014</v>
      </c>
      <c r="AWH12" s="4062">
        <f>'GC Table 8 - Primary'!AWK8</f>
        <v>0</v>
      </c>
      <c r="AWI12" s="2432">
        <f>'GC Table 6 - Secondary'!AWK8</f>
        <v>0</v>
      </c>
      <c r="AWJ12" s="2432">
        <f>'GC Table 5 - Worker Training'!AWK8</f>
        <v>0</v>
      </c>
      <c r="AWK12" s="2432">
        <f>'GC Table 4 - Tertiary'!AWJ8</f>
        <v>0</v>
      </c>
      <c r="AWL12" s="4063">
        <f>SUM(AWH12:AWK12)</f>
        <v>0</v>
      </c>
      <c r="AWM12" s="2433">
        <f>'GC Table 8 - Primary'!AWK12</f>
        <v>0</v>
      </c>
      <c r="AWN12" s="2432">
        <f>'GC Table 6 - Secondary'!AWK14</f>
        <v>0</v>
      </c>
      <c r="AWO12" s="2434">
        <f>'GC Table 5 - Worker Training'!AWK12</f>
        <v>0</v>
      </c>
      <c r="AWP12" s="2432">
        <f>'GC Table 4 - Tertiary'!AWJ9</f>
        <v>0</v>
      </c>
      <c r="AWQ12" s="2435">
        <f>SUM(AWM12:AWP12)</f>
        <v>0</v>
      </c>
      <c r="AWR12" s="4062">
        <f>'GC Table 8 - Primary'!AWK20</f>
        <v>0</v>
      </c>
      <c r="AWS12" s="2432">
        <f>'GC Table 6 - Secondary'!AWK22</f>
        <v>0</v>
      </c>
      <c r="AWT12" s="2432">
        <f>'GC Table 5 - Worker Training'!AWK20</f>
        <v>0</v>
      </c>
      <c r="AWU12" s="2432">
        <f>'GC Table 4 - Tertiary'!AWJ17</f>
        <v>0</v>
      </c>
      <c r="AWV12" s="4064">
        <f>SUM(AWR12:AWU12)</f>
        <v>0</v>
      </c>
      <c r="AWW12" s="4061">
        <v>2014</v>
      </c>
      <c r="AWX12" s="4062">
        <f>'GC Table 8 - Primary'!AXA8</f>
        <v>0</v>
      </c>
      <c r="AWY12" s="2432">
        <f>'GC Table 6 - Secondary'!AXA8</f>
        <v>0</v>
      </c>
      <c r="AWZ12" s="2432">
        <f>'GC Table 5 - Worker Training'!AXA8</f>
        <v>0</v>
      </c>
      <c r="AXA12" s="2432">
        <f>'GC Table 4 - Tertiary'!AWZ8</f>
        <v>0</v>
      </c>
      <c r="AXB12" s="4063">
        <f>SUM(AWX12:AXA12)</f>
        <v>0</v>
      </c>
      <c r="AXC12" s="2433">
        <f>'GC Table 8 - Primary'!AXA12</f>
        <v>0</v>
      </c>
      <c r="AXD12" s="2432">
        <f>'GC Table 6 - Secondary'!AXA14</f>
        <v>0</v>
      </c>
      <c r="AXE12" s="2434">
        <f>'GC Table 5 - Worker Training'!AXA12</f>
        <v>0</v>
      </c>
      <c r="AXF12" s="2432">
        <f>'GC Table 4 - Tertiary'!AWZ9</f>
        <v>0</v>
      </c>
      <c r="AXG12" s="2435">
        <f>SUM(AXC12:AXF12)</f>
        <v>0</v>
      </c>
      <c r="AXH12" s="4062">
        <f>'GC Table 8 - Primary'!AXA20</f>
        <v>0</v>
      </c>
      <c r="AXI12" s="2432">
        <f>'GC Table 6 - Secondary'!AXA22</f>
        <v>0</v>
      </c>
      <c r="AXJ12" s="2432">
        <f>'GC Table 5 - Worker Training'!AXA20</f>
        <v>0</v>
      </c>
      <c r="AXK12" s="2432">
        <f>'GC Table 4 - Tertiary'!AWZ17</f>
        <v>0</v>
      </c>
      <c r="AXL12" s="4064">
        <f>SUM(AXH12:AXK12)</f>
        <v>0</v>
      </c>
      <c r="AXM12" s="4061">
        <v>2014</v>
      </c>
      <c r="AXN12" s="4062">
        <f>'GC Table 8 - Primary'!AXQ8</f>
        <v>0</v>
      </c>
      <c r="AXO12" s="2432">
        <f>'GC Table 6 - Secondary'!AXQ8</f>
        <v>0</v>
      </c>
      <c r="AXP12" s="2432">
        <f>'GC Table 5 - Worker Training'!AXQ8</f>
        <v>0</v>
      </c>
      <c r="AXQ12" s="2432">
        <f>'GC Table 4 - Tertiary'!AXP8</f>
        <v>0</v>
      </c>
      <c r="AXR12" s="4063">
        <f>SUM(AXN12:AXQ12)</f>
        <v>0</v>
      </c>
      <c r="AXS12" s="2433">
        <f>'GC Table 8 - Primary'!AXQ12</f>
        <v>0</v>
      </c>
      <c r="AXT12" s="2432">
        <f>'GC Table 6 - Secondary'!AXQ14</f>
        <v>0</v>
      </c>
      <c r="AXU12" s="2434">
        <f>'GC Table 5 - Worker Training'!AXQ12</f>
        <v>0</v>
      </c>
      <c r="AXV12" s="2432">
        <f>'GC Table 4 - Tertiary'!AXP9</f>
        <v>0</v>
      </c>
      <c r="AXW12" s="2435">
        <f>SUM(AXS12:AXV12)</f>
        <v>0</v>
      </c>
      <c r="AXX12" s="4062">
        <f>'GC Table 8 - Primary'!AXQ20</f>
        <v>0</v>
      </c>
      <c r="AXY12" s="2432">
        <f>'GC Table 6 - Secondary'!AXQ22</f>
        <v>0</v>
      </c>
      <c r="AXZ12" s="2432">
        <f>'GC Table 5 - Worker Training'!AXQ20</f>
        <v>0</v>
      </c>
      <c r="AYA12" s="2432">
        <f>'GC Table 4 - Tertiary'!AXP17</f>
        <v>0</v>
      </c>
      <c r="AYB12" s="4064">
        <f>SUM(AXX12:AYA12)</f>
        <v>0</v>
      </c>
      <c r="AYC12" s="4061">
        <v>2014</v>
      </c>
      <c r="AYD12" s="4062">
        <f>'GC Table 8 - Primary'!AYG8</f>
        <v>0</v>
      </c>
      <c r="AYE12" s="2432">
        <f>'GC Table 6 - Secondary'!AYG8</f>
        <v>0</v>
      </c>
      <c r="AYF12" s="2432">
        <f>'GC Table 5 - Worker Training'!AYG8</f>
        <v>0</v>
      </c>
      <c r="AYG12" s="2432">
        <f>'GC Table 4 - Tertiary'!AYF8</f>
        <v>0</v>
      </c>
      <c r="AYH12" s="4063">
        <f>SUM(AYD12:AYG12)</f>
        <v>0</v>
      </c>
      <c r="AYI12" s="2433">
        <f>'GC Table 8 - Primary'!AYG12</f>
        <v>0</v>
      </c>
      <c r="AYJ12" s="2432">
        <f>'GC Table 6 - Secondary'!AYG14</f>
        <v>0</v>
      </c>
      <c r="AYK12" s="2434">
        <f>'GC Table 5 - Worker Training'!AYG12</f>
        <v>0</v>
      </c>
      <c r="AYL12" s="2432">
        <f>'GC Table 4 - Tertiary'!AYF9</f>
        <v>0</v>
      </c>
      <c r="AYM12" s="2435">
        <f>SUM(AYI12:AYL12)</f>
        <v>0</v>
      </c>
      <c r="AYN12" s="4062">
        <f>'GC Table 8 - Primary'!AYG20</f>
        <v>0</v>
      </c>
      <c r="AYO12" s="2432">
        <f>'GC Table 6 - Secondary'!AYG22</f>
        <v>0</v>
      </c>
      <c r="AYP12" s="2432">
        <f>'GC Table 5 - Worker Training'!AYG20</f>
        <v>0</v>
      </c>
      <c r="AYQ12" s="2432">
        <f>'GC Table 4 - Tertiary'!AYF17</f>
        <v>0</v>
      </c>
      <c r="AYR12" s="4064">
        <f>SUM(AYN12:AYQ12)</f>
        <v>0</v>
      </c>
      <c r="AYS12" s="4061">
        <v>2014</v>
      </c>
      <c r="AYT12" s="4062">
        <f>'GC Table 8 - Primary'!AYW8</f>
        <v>0</v>
      </c>
      <c r="AYU12" s="2432">
        <f>'GC Table 6 - Secondary'!AYW8</f>
        <v>0</v>
      </c>
      <c r="AYV12" s="2432">
        <f>'GC Table 5 - Worker Training'!AYW8</f>
        <v>0</v>
      </c>
      <c r="AYW12" s="2432">
        <f>'GC Table 4 - Tertiary'!AYV8</f>
        <v>0</v>
      </c>
      <c r="AYX12" s="4063">
        <f>SUM(AYT12:AYW12)</f>
        <v>0</v>
      </c>
      <c r="AYY12" s="2433">
        <f>'GC Table 8 - Primary'!AYW12</f>
        <v>0</v>
      </c>
      <c r="AYZ12" s="2432">
        <f>'GC Table 6 - Secondary'!AYW14</f>
        <v>0</v>
      </c>
      <c r="AZA12" s="2434">
        <f>'GC Table 5 - Worker Training'!AYW12</f>
        <v>0</v>
      </c>
      <c r="AZB12" s="2432">
        <f>'GC Table 4 - Tertiary'!AYV9</f>
        <v>0</v>
      </c>
      <c r="AZC12" s="2435">
        <f>SUM(AYY12:AZB12)</f>
        <v>0</v>
      </c>
      <c r="AZD12" s="4062">
        <f>'GC Table 8 - Primary'!AYW20</f>
        <v>0</v>
      </c>
      <c r="AZE12" s="2432">
        <f>'GC Table 6 - Secondary'!AYW22</f>
        <v>0</v>
      </c>
      <c r="AZF12" s="2432">
        <f>'GC Table 5 - Worker Training'!AYW20</f>
        <v>0</v>
      </c>
      <c r="AZG12" s="2432">
        <f>'GC Table 4 - Tertiary'!AYV17</f>
        <v>0</v>
      </c>
      <c r="AZH12" s="4064">
        <f>SUM(AZD12:AZG12)</f>
        <v>0</v>
      </c>
      <c r="AZI12" s="4061">
        <v>2014</v>
      </c>
      <c r="AZJ12" s="4062">
        <f>'GC Table 8 - Primary'!AZM8</f>
        <v>0</v>
      </c>
      <c r="AZK12" s="2432">
        <f>'GC Table 6 - Secondary'!AZM8</f>
        <v>0</v>
      </c>
      <c r="AZL12" s="2432">
        <f>'GC Table 5 - Worker Training'!AZM8</f>
        <v>0</v>
      </c>
      <c r="AZM12" s="2432">
        <f>'GC Table 4 - Tertiary'!AZL8</f>
        <v>0</v>
      </c>
      <c r="AZN12" s="4063">
        <f>SUM(AZJ12:AZM12)</f>
        <v>0</v>
      </c>
      <c r="AZO12" s="2433">
        <f>'GC Table 8 - Primary'!AZM12</f>
        <v>0</v>
      </c>
      <c r="AZP12" s="2432">
        <f>'GC Table 6 - Secondary'!AZM14</f>
        <v>0</v>
      </c>
      <c r="AZQ12" s="2434">
        <f>'GC Table 5 - Worker Training'!AZM12</f>
        <v>0</v>
      </c>
      <c r="AZR12" s="2432">
        <f>'GC Table 4 - Tertiary'!AZL9</f>
        <v>0</v>
      </c>
      <c r="AZS12" s="2435">
        <f>SUM(AZO12:AZR12)</f>
        <v>0</v>
      </c>
      <c r="AZT12" s="4062">
        <f>'GC Table 8 - Primary'!AZM20</f>
        <v>0</v>
      </c>
      <c r="AZU12" s="2432">
        <f>'GC Table 6 - Secondary'!AZM22</f>
        <v>0</v>
      </c>
      <c r="AZV12" s="2432">
        <f>'GC Table 5 - Worker Training'!AZM20</f>
        <v>0</v>
      </c>
      <c r="AZW12" s="2432">
        <f>'GC Table 4 - Tertiary'!AZL17</f>
        <v>0</v>
      </c>
      <c r="AZX12" s="4064">
        <f>SUM(AZT12:AZW12)</f>
        <v>0</v>
      </c>
      <c r="AZY12" s="4061">
        <v>2014</v>
      </c>
      <c r="AZZ12" s="4062">
        <f>'GC Table 8 - Primary'!BAC8</f>
        <v>0</v>
      </c>
      <c r="BAA12" s="2432">
        <f>'GC Table 6 - Secondary'!BAC8</f>
        <v>0</v>
      </c>
      <c r="BAB12" s="2432">
        <f>'GC Table 5 - Worker Training'!BAC8</f>
        <v>0</v>
      </c>
      <c r="BAC12" s="2432">
        <f>'GC Table 4 - Tertiary'!BAB8</f>
        <v>0</v>
      </c>
      <c r="BAD12" s="4063">
        <f>SUM(AZZ12:BAC12)</f>
        <v>0</v>
      </c>
      <c r="BAE12" s="2433">
        <f>'GC Table 8 - Primary'!BAC12</f>
        <v>0</v>
      </c>
      <c r="BAF12" s="2432">
        <f>'GC Table 6 - Secondary'!BAC14</f>
        <v>0</v>
      </c>
      <c r="BAG12" s="2434">
        <f>'GC Table 5 - Worker Training'!BAC12</f>
        <v>0</v>
      </c>
      <c r="BAH12" s="2432">
        <f>'GC Table 4 - Tertiary'!BAB9</f>
        <v>0</v>
      </c>
      <c r="BAI12" s="2435">
        <f>SUM(BAE12:BAH12)</f>
        <v>0</v>
      </c>
      <c r="BAJ12" s="4062">
        <f>'GC Table 8 - Primary'!BAC20</f>
        <v>0</v>
      </c>
      <c r="BAK12" s="2432">
        <f>'GC Table 6 - Secondary'!BAC22</f>
        <v>0</v>
      </c>
      <c r="BAL12" s="2432">
        <f>'GC Table 5 - Worker Training'!BAC20</f>
        <v>0</v>
      </c>
      <c r="BAM12" s="2432">
        <f>'GC Table 4 - Tertiary'!BAB17</f>
        <v>0</v>
      </c>
      <c r="BAN12" s="4064">
        <f>SUM(BAJ12:BAM12)</f>
        <v>0</v>
      </c>
      <c r="BAO12" s="4061">
        <v>2014</v>
      </c>
      <c r="BAP12" s="4062">
        <f>'GC Table 8 - Primary'!BAS8</f>
        <v>0</v>
      </c>
      <c r="BAQ12" s="2432">
        <f>'GC Table 6 - Secondary'!BAS8</f>
        <v>0</v>
      </c>
      <c r="BAR12" s="2432">
        <f>'GC Table 5 - Worker Training'!BAS8</f>
        <v>0</v>
      </c>
      <c r="BAS12" s="2432">
        <f>'GC Table 4 - Tertiary'!BAR8</f>
        <v>0</v>
      </c>
      <c r="BAT12" s="4063">
        <f>SUM(BAP12:BAS12)</f>
        <v>0</v>
      </c>
      <c r="BAU12" s="2433">
        <f>'GC Table 8 - Primary'!BAS12</f>
        <v>0</v>
      </c>
      <c r="BAV12" s="2432">
        <f>'GC Table 6 - Secondary'!BAS14</f>
        <v>0</v>
      </c>
      <c r="BAW12" s="2434">
        <f>'GC Table 5 - Worker Training'!BAS12</f>
        <v>0</v>
      </c>
      <c r="BAX12" s="2432">
        <f>'GC Table 4 - Tertiary'!BAR9</f>
        <v>0</v>
      </c>
      <c r="BAY12" s="2435">
        <f>SUM(BAU12:BAX12)</f>
        <v>0</v>
      </c>
      <c r="BAZ12" s="4062">
        <f>'GC Table 8 - Primary'!BAS20</f>
        <v>0</v>
      </c>
      <c r="BBA12" s="2432">
        <f>'GC Table 6 - Secondary'!BAS22</f>
        <v>0</v>
      </c>
      <c r="BBB12" s="2432">
        <f>'GC Table 5 - Worker Training'!BAS20</f>
        <v>0</v>
      </c>
      <c r="BBC12" s="2432">
        <f>'GC Table 4 - Tertiary'!BAR17</f>
        <v>0</v>
      </c>
      <c r="BBD12" s="4064">
        <f>SUM(BAZ12:BBC12)</f>
        <v>0</v>
      </c>
      <c r="BBE12" s="4061">
        <v>2014</v>
      </c>
      <c r="BBF12" s="4062">
        <f>'GC Table 8 - Primary'!BBI8</f>
        <v>0</v>
      </c>
      <c r="BBG12" s="2432">
        <f>'GC Table 6 - Secondary'!BBI8</f>
        <v>0</v>
      </c>
      <c r="BBH12" s="2432">
        <f>'GC Table 5 - Worker Training'!BBI8</f>
        <v>0</v>
      </c>
      <c r="BBI12" s="2432">
        <f>'GC Table 4 - Tertiary'!BBH8</f>
        <v>0</v>
      </c>
      <c r="BBJ12" s="4063">
        <f>SUM(BBF12:BBI12)</f>
        <v>0</v>
      </c>
      <c r="BBK12" s="2433">
        <f>'GC Table 8 - Primary'!BBI12</f>
        <v>0</v>
      </c>
      <c r="BBL12" s="2432">
        <f>'GC Table 6 - Secondary'!BBI14</f>
        <v>0</v>
      </c>
      <c r="BBM12" s="2434">
        <f>'GC Table 5 - Worker Training'!BBI12</f>
        <v>0</v>
      </c>
      <c r="BBN12" s="2432">
        <f>'GC Table 4 - Tertiary'!BBH9</f>
        <v>0</v>
      </c>
      <c r="BBO12" s="2435">
        <f>SUM(BBK12:BBN12)</f>
        <v>0</v>
      </c>
      <c r="BBP12" s="4062">
        <f>'GC Table 8 - Primary'!BBI20</f>
        <v>0</v>
      </c>
      <c r="BBQ12" s="2432">
        <f>'GC Table 6 - Secondary'!BBI22</f>
        <v>0</v>
      </c>
      <c r="BBR12" s="2432">
        <f>'GC Table 5 - Worker Training'!BBI20</f>
        <v>0</v>
      </c>
      <c r="BBS12" s="2432">
        <f>'GC Table 4 - Tertiary'!BBH17</f>
        <v>0</v>
      </c>
      <c r="BBT12" s="4064">
        <f>SUM(BBP12:BBS12)</f>
        <v>0</v>
      </c>
      <c r="BBU12" s="4061">
        <v>2014</v>
      </c>
      <c r="BBV12" s="4062">
        <f>'GC Table 8 - Primary'!BBY8</f>
        <v>0</v>
      </c>
      <c r="BBW12" s="2432">
        <f>'GC Table 6 - Secondary'!BBY8</f>
        <v>0</v>
      </c>
      <c r="BBX12" s="2432">
        <f>'GC Table 5 - Worker Training'!BBY8</f>
        <v>0</v>
      </c>
      <c r="BBY12" s="2432">
        <f>'GC Table 4 - Tertiary'!BBX8</f>
        <v>0</v>
      </c>
      <c r="BBZ12" s="4063">
        <f>SUM(BBV12:BBY12)</f>
        <v>0</v>
      </c>
      <c r="BCA12" s="2433">
        <f>'GC Table 8 - Primary'!BBY12</f>
        <v>0</v>
      </c>
      <c r="BCB12" s="2432">
        <f>'GC Table 6 - Secondary'!BBY14</f>
        <v>0</v>
      </c>
      <c r="BCC12" s="2434">
        <f>'GC Table 5 - Worker Training'!BBY12</f>
        <v>0</v>
      </c>
      <c r="BCD12" s="2432">
        <f>'GC Table 4 - Tertiary'!BBX9</f>
        <v>0</v>
      </c>
      <c r="BCE12" s="2435">
        <f>SUM(BCA12:BCD12)</f>
        <v>0</v>
      </c>
      <c r="BCF12" s="4062">
        <f>'GC Table 8 - Primary'!BBY20</f>
        <v>0</v>
      </c>
      <c r="BCG12" s="2432">
        <f>'GC Table 6 - Secondary'!BBY22</f>
        <v>0</v>
      </c>
      <c r="BCH12" s="2432">
        <f>'GC Table 5 - Worker Training'!BBY20</f>
        <v>0</v>
      </c>
      <c r="BCI12" s="2432">
        <f>'GC Table 4 - Tertiary'!BBX17</f>
        <v>0</v>
      </c>
      <c r="BCJ12" s="4064">
        <f>SUM(BCF12:BCI12)</f>
        <v>0</v>
      </c>
      <c r="BCK12" s="4061">
        <v>2014</v>
      </c>
      <c r="BCL12" s="4062">
        <f>'GC Table 8 - Primary'!BCO8</f>
        <v>0</v>
      </c>
      <c r="BCM12" s="2432">
        <f>'GC Table 6 - Secondary'!BCO8</f>
        <v>0</v>
      </c>
      <c r="BCN12" s="2432">
        <f>'GC Table 5 - Worker Training'!BCO8</f>
        <v>0</v>
      </c>
      <c r="BCO12" s="2432">
        <f>'GC Table 4 - Tertiary'!BCN8</f>
        <v>0</v>
      </c>
      <c r="BCP12" s="4063">
        <f>SUM(BCL12:BCO12)</f>
        <v>0</v>
      </c>
      <c r="BCQ12" s="2433">
        <f>'GC Table 8 - Primary'!BCO12</f>
        <v>0</v>
      </c>
      <c r="BCR12" s="2432">
        <f>'GC Table 6 - Secondary'!BCO14</f>
        <v>0</v>
      </c>
      <c r="BCS12" s="2434">
        <f>'GC Table 5 - Worker Training'!BCO12</f>
        <v>0</v>
      </c>
      <c r="BCT12" s="2432">
        <f>'GC Table 4 - Tertiary'!BCN9</f>
        <v>0</v>
      </c>
      <c r="BCU12" s="2435">
        <f>SUM(BCQ12:BCT12)</f>
        <v>0</v>
      </c>
      <c r="BCV12" s="4062">
        <f>'GC Table 8 - Primary'!BCO20</f>
        <v>0</v>
      </c>
      <c r="BCW12" s="2432">
        <f>'GC Table 6 - Secondary'!BCO22</f>
        <v>0</v>
      </c>
      <c r="BCX12" s="2432">
        <f>'GC Table 5 - Worker Training'!BCO20</f>
        <v>0</v>
      </c>
      <c r="BCY12" s="2432">
        <f>'GC Table 4 - Tertiary'!BCN17</f>
        <v>0</v>
      </c>
      <c r="BCZ12" s="4064">
        <f>SUM(BCV12:BCY12)</f>
        <v>0</v>
      </c>
      <c r="BDA12" s="4061">
        <v>2014</v>
      </c>
      <c r="BDB12" s="4062">
        <f>'GC Table 8 - Primary'!BDE8</f>
        <v>0</v>
      </c>
      <c r="BDC12" s="2432">
        <f>'GC Table 6 - Secondary'!BDE8</f>
        <v>0</v>
      </c>
      <c r="BDD12" s="2432">
        <f>'GC Table 5 - Worker Training'!BDE8</f>
        <v>0</v>
      </c>
      <c r="BDE12" s="2432">
        <f>'GC Table 4 - Tertiary'!BDD8</f>
        <v>0</v>
      </c>
      <c r="BDF12" s="4063">
        <f>SUM(BDB12:BDE12)</f>
        <v>0</v>
      </c>
      <c r="BDG12" s="2433">
        <f>'GC Table 8 - Primary'!BDE12</f>
        <v>0</v>
      </c>
      <c r="BDH12" s="2432">
        <f>'GC Table 6 - Secondary'!BDE14</f>
        <v>0</v>
      </c>
      <c r="BDI12" s="2434">
        <f>'GC Table 5 - Worker Training'!BDE12</f>
        <v>0</v>
      </c>
      <c r="BDJ12" s="2432">
        <f>'GC Table 4 - Tertiary'!BDD9</f>
        <v>0</v>
      </c>
      <c r="BDK12" s="2435">
        <f>SUM(BDG12:BDJ12)</f>
        <v>0</v>
      </c>
      <c r="BDL12" s="4062">
        <f>'GC Table 8 - Primary'!BDE20</f>
        <v>0</v>
      </c>
      <c r="BDM12" s="2432">
        <f>'GC Table 6 - Secondary'!BDE22</f>
        <v>0</v>
      </c>
      <c r="BDN12" s="2432">
        <f>'GC Table 5 - Worker Training'!BDE20</f>
        <v>0</v>
      </c>
      <c r="BDO12" s="2432">
        <f>'GC Table 4 - Tertiary'!BDD17</f>
        <v>0</v>
      </c>
      <c r="BDP12" s="4064">
        <f>SUM(BDL12:BDO12)</f>
        <v>0</v>
      </c>
      <c r="BDQ12" s="4061">
        <v>2014</v>
      </c>
      <c r="BDR12" s="4062">
        <f>'GC Table 8 - Primary'!BDU8</f>
        <v>0</v>
      </c>
      <c r="BDS12" s="2432">
        <f>'GC Table 6 - Secondary'!BDU8</f>
        <v>0</v>
      </c>
      <c r="BDT12" s="2432">
        <f>'GC Table 5 - Worker Training'!BDU8</f>
        <v>0</v>
      </c>
      <c r="BDU12" s="2432">
        <f>'GC Table 4 - Tertiary'!BDT8</f>
        <v>0</v>
      </c>
      <c r="BDV12" s="4063">
        <f>SUM(BDR12:BDU12)</f>
        <v>0</v>
      </c>
      <c r="BDW12" s="2433">
        <f>'GC Table 8 - Primary'!BDU12</f>
        <v>0</v>
      </c>
      <c r="BDX12" s="2432">
        <f>'GC Table 6 - Secondary'!BDU14</f>
        <v>0</v>
      </c>
      <c r="BDY12" s="2434">
        <f>'GC Table 5 - Worker Training'!BDU12</f>
        <v>0</v>
      </c>
      <c r="BDZ12" s="2432">
        <f>'GC Table 4 - Tertiary'!BDT9</f>
        <v>0</v>
      </c>
      <c r="BEA12" s="2435">
        <f>SUM(BDW12:BDZ12)</f>
        <v>0</v>
      </c>
      <c r="BEB12" s="4062">
        <f>'GC Table 8 - Primary'!BDU20</f>
        <v>0</v>
      </c>
      <c r="BEC12" s="2432">
        <f>'GC Table 6 - Secondary'!BDU22</f>
        <v>0</v>
      </c>
      <c r="BED12" s="2432">
        <f>'GC Table 5 - Worker Training'!BDU20</f>
        <v>0</v>
      </c>
      <c r="BEE12" s="2432">
        <f>'GC Table 4 - Tertiary'!BDT17</f>
        <v>0</v>
      </c>
      <c r="BEF12" s="4064">
        <f>SUM(BEB12:BEE12)</f>
        <v>0</v>
      </c>
      <c r="BEG12" s="4061">
        <v>2014</v>
      </c>
      <c r="BEH12" s="4062">
        <f>'GC Table 8 - Primary'!BEK8</f>
        <v>0</v>
      </c>
      <c r="BEI12" s="2432">
        <f>'GC Table 6 - Secondary'!BEK8</f>
        <v>0</v>
      </c>
      <c r="BEJ12" s="2432">
        <f>'GC Table 5 - Worker Training'!BEK8</f>
        <v>0</v>
      </c>
      <c r="BEK12" s="2432">
        <f>'GC Table 4 - Tertiary'!BEJ8</f>
        <v>0</v>
      </c>
      <c r="BEL12" s="4063">
        <f>SUM(BEH12:BEK12)</f>
        <v>0</v>
      </c>
      <c r="BEM12" s="2433">
        <f>'GC Table 8 - Primary'!BEK12</f>
        <v>0</v>
      </c>
      <c r="BEN12" s="2432">
        <f>'GC Table 6 - Secondary'!BEK14</f>
        <v>0</v>
      </c>
      <c r="BEO12" s="2434">
        <f>'GC Table 5 - Worker Training'!BEK12</f>
        <v>0</v>
      </c>
      <c r="BEP12" s="2432">
        <f>'GC Table 4 - Tertiary'!BEJ9</f>
        <v>0</v>
      </c>
      <c r="BEQ12" s="2435">
        <f>SUM(BEM12:BEP12)</f>
        <v>0</v>
      </c>
      <c r="BER12" s="4062">
        <f>'GC Table 8 - Primary'!BEK20</f>
        <v>0</v>
      </c>
      <c r="BES12" s="2432">
        <f>'GC Table 6 - Secondary'!BEK22</f>
        <v>0</v>
      </c>
      <c r="BET12" s="2432">
        <f>'GC Table 5 - Worker Training'!BEK20</f>
        <v>0</v>
      </c>
      <c r="BEU12" s="2432">
        <f>'GC Table 4 - Tertiary'!BEJ17</f>
        <v>0</v>
      </c>
      <c r="BEV12" s="4064">
        <f>SUM(BER12:BEU12)</f>
        <v>0</v>
      </c>
      <c r="BEW12" s="4061">
        <v>2014</v>
      </c>
      <c r="BEX12" s="4062">
        <f>'GC Table 8 - Primary'!BFA8</f>
        <v>0</v>
      </c>
      <c r="BEY12" s="2432">
        <f>'GC Table 6 - Secondary'!BFA8</f>
        <v>0</v>
      </c>
      <c r="BEZ12" s="2432">
        <f>'GC Table 5 - Worker Training'!BFA8</f>
        <v>0</v>
      </c>
      <c r="BFA12" s="2432">
        <f>'GC Table 4 - Tertiary'!BEZ8</f>
        <v>0</v>
      </c>
      <c r="BFB12" s="4063">
        <f>SUM(BEX12:BFA12)</f>
        <v>0</v>
      </c>
      <c r="BFC12" s="2433">
        <f>'GC Table 8 - Primary'!BFA12</f>
        <v>0</v>
      </c>
      <c r="BFD12" s="2432">
        <f>'GC Table 6 - Secondary'!BFA14</f>
        <v>0</v>
      </c>
      <c r="BFE12" s="2434">
        <f>'GC Table 5 - Worker Training'!BFA12</f>
        <v>0</v>
      </c>
      <c r="BFF12" s="2432">
        <f>'GC Table 4 - Tertiary'!BEZ9</f>
        <v>0</v>
      </c>
      <c r="BFG12" s="2435">
        <f>SUM(BFC12:BFF12)</f>
        <v>0</v>
      </c>
      <c r="BFH12" s="4062">
        <f>'GC Table 8 - Primary'!BFA20</f>
        <v>0</v>
      </c>
      <c r="BFI12" s="2432">
        <f>'GC Table 6 - Secondary'!BFA22</f>
        <v>0</v>
      </c>
      <c r="BFJ12" s="2432">
        <f>'GC Table 5 - Worker Training'!BFA20</f>
        <v>0</v>
      </c>
      <c r="BFK12" s="2432">
        <f>'GC Table 4 - Tertiary'!BEZ17</f>
        <v>0</v>
      </c>
      <c r="BFL12" s="4064">
        <f>SUM(BFH12:BFK12)</f>
        <v>0</v>
      </c>
      <c r="BFM12" s="4061">
        <v>2014</v>
      </c>
      <c r="BFN12" s="4062">
        <f>'GC Table 8 - Primary'!BFQ8</f>
        <v>0</v>
      </c>
      <c r="BFO12" s="2432">
        <f>'GC Table 6 - Secondary'!BFQ8</f>
        <v>0</v>
      </c>
      <c r="BFP12" s="2432">
        <f>'GC Table 5 - Worker Training'!BFQ8</f>
        <v>0</v>
      </c>
      <c r="BFQ12" s="2432">
        <f>'GC Table 4 - Tertiary'!BFP8</f>
        <v>0</v>
      </c>
      <c r="BFR12" s="4063">
        <f>SUM(BFN12:BFQ12)</f>
        <v>0</v>
      </c>
      <c r="BFS12" s="2433">
        <f>'GC Table 8 - Primary'!BFQ12</f>
        <v>0</v>
      </c>
      <c r="BFT12" s="2432">
        <f>'GC Table 6 - Secondary'!BFQ14</f>
        <v>0</v>
      </c>
      <c r="BFU12" s="2434">
        <f>'GC Table 5 - Worker Training'!BFQ12</f>
        <v>0</v>
      </c>
      <c r="BFV12" s="2432">
        <f>'GC Table 4 - Tertiary'!BFP9</f>
        <v>0</v>
      </c>
      <c r="BFW12" s="2435">
        <f>SUM(BFS12:BFV12)</f>
        <v>0</v>
      </c>
      <c r="BFX12" s="4062">
        <f>'GC Table 8 - Primary'!BFQ20</f>
        <v>0</v>
      </c>
      <c r="BFY12" s="2432">
        <f>'GC Table 6 - Secondary'!BFQ22</f>
        <v>0</v>
      </c>
      <c r="BFZ12" s="2432">
        <f>'GC Table 5 - Worker Training'!BFQ20</f>
        <v>0</v>
      </c>
      <c r="BGA12" s="2432">
        <f>'GC Table 4 - Tertiary'!BFP17</f>
        <v>0</v>
      </c>
      <c r="BGB12" s="4064">
        <f>SUM(BFX12:BGA12)</f>
        <v>0</v>
      </c>
      <c r="BGC12" s="4061">
        <v>2014</v>
      </c>
      <c r="BGD12" s="4062">
        <f>'GC Table 8 - Primary'!BGG8</f>
        <v>0</v>
      </c>
      <c r="BGE12" s="2432">
        <f>'GC Table 6 - Secondary'!BGG8</f>
        <v>0</v>
      </c>
      <c r="BGF12" s="2432">
        <f>'GC Table 5 - Worker Training'!BGG8</f>
        <v>0</v>
      </c>
      <c r="BGG12" s="2432">
        <f>'GC Table 4 - Tertiary'!BGF8</f>
        <v>0</v>
      </c>
      <c r="BGH12" s="4063">
        <f>SUM(BGD12:BGG12)</f>
        <v>0</v>
      </c>
      <c r="BGI12" s="2433">
        <f>'GC Table 8 - Primary'!BGG12</f>
        <v>0</v>
      </c>
      <c r="BGJ12" s="2432">
        <f>'GC Table 6 - Secondary'!BGG14</f>
        <v>0</v>
      </c>
      <c r="BGK12" s="2434">
        <f>'GC Table 5 - Worker Training'!BGG12</f>
        <v>0</v>
      </c>
      <c r="BGL12" s="2432">
        <f>'GC Table 4 - Tertiary'!BGF9</f>
        <v>0</v>
      </c>
      <c r="BGM12" s="2435">
        <f>SUM(BGI12:BGL12)</f>
        <v>0</v>
      </c>
      <c r="BGN12" s="4062">
        <f>'GC Table 8 - Primary'!BGG20</f>
        <v>0</v>
      </c>
      <c r="BGO12" s="2432">
        <f>'GC Table 6 - Secondary'!BGG22</f>
        <v>0</v>
      </c>
      <c r="BGP12" s="2432">
        <f>'GC Table 5 - Worker Training'!BGG20</f>
        <v>0</v>
      </c>
      <c r="BGQ12" s="2432">
        <f>'GC Table 4 - Tertiary'!BGF17</f>
        <v>0</v>
      </c>
      <c r="BGR12" s="4064">
        <f>SUM(BGN12:BGQ12)</f>
        <v>0</v>
      </c>
      <c r="BGS12" s="4061">
        <v>2014</v>
      </c>
      <c r="BGT12" s="4062">
        <f>'GC Table 8 - Primary'!BGW8</f>
        <v>0</v>
      </c>
      <c r="BGU12" s="2432">
        <f>'GC Table 6 - Secondary'!BGW8</f>
        <v>0</v>
      </c>
      <c r="BGV12" s="2432">
        <f>'GC Table 5 - Worker Training'!BGW8</f>
        <v>0</v>
      </c>
      <c r="BGW12" s="2432">
        <f>'GC Table 4 - Tertiary'!BGV8</f>
        <v>0</v>
      </c>
      <c r="BGX12" s="4063">
        <f>SUM(BGT12:BGW12)</f>
        <v>0</v>
      </c>
      <c r="BGY12" s="2433">
        <f>'GC Table 8 - Primary'!BGW12</f>
        <v>0</v>
      </c>
      <c r="BGZ12" s="2432">
        <f>'GC Table 6 - Secondary'!BGW14</f>
        <v>0</v>
      </c>
      <c r="BHA12" s="2434">
        <f>'GC Table 5 - Worker Training'!BGW12</f>
        <v>0</v>
      </c>
      <c r="BHB12" s="2432">
        <f>'GC Table 4 - Tertiary'!BGV9</f>
        <v>0</v>
      </c>
      <c r="BHC12" s="2435">
        <f>SUM(BGY12:BHB12)</f>
        <v>0</v>
      </c>
      <c r="BHD12" s="4062">
        <f>'GC Table 8 - Primary'!BGW20</f>
        <v>0</v>
      </c>
      <c r="BHE12" s="2432">
        <f>'GC Table 6 - Secondary'!BGW22</f>
        <v>0</v>
      </c>
      <c r="BHF12" s="2432">
        <f>'GC Table 5 - Worker Training'!BGW20</f>
        <v>0</v>
      </c>
      <c r="BHG12" s="2432">
        <f>'GC Table 4 - Tertiary'!BGV17</f>
        <v>0</v>
      </c>
      <c r="BHH12" s="4064">
        <f>SUM(BHD12:BHG12)</f>
        <v>0</v>
      </c>
      <c r="BHI12" s="4061">
        <v>2014</v>
      </c>
      <c r="BHJ12" s="4062">
        <f>'GC Table 8 - Primary'!BHM8</f>
        <v>0</v>
      </c>
      <c r="BHK12" s="2432">
        <f>'GC Table 6 - Secondary'!BHM8</f>
        <v>0</v>
      </c>
      <c r="BHL12" s="2432">
        <f>'GC Table 5 - Worker Training'!BHM8</f>
        <v>0</v>
      </c>
      <c r="BHM12" s="2432">
        <f>'GC Table 4 - Tertiary'!BHL8</f>
        <v>0</v>
      </c>
      <c r="BHN12" s="4063">
        <f>SUM(BHJ12:BHM12)</f>
        <v>0</v>
      </c>
      <c r="BHO12" s="2433">
        <f>'GC Table 8 - Primary'!BHM12</f>
        <v>0</v>
      </c>
      <c r="BHP12" s="2432">
        <f>'GC Table 6 - Secondary'!BHM14</f>
        <v>0</v>
      </c>
      <c r="BHQ12" s="2434">
        <f>'GC Table 5 - Worker Training'!BHM12</f>
        <v>0</v>
      </c>
      <c r="BHR12" s="2432">
        <f>'GC Table 4 - Tertiary'!BHL9</f>
        <v>0</v>
      </c>
      <c r="BHS12" s="2435">
        <f>SUM(BHO12:BHR12)</f>
        <v>0</v>
      </c>
      <c r="BHT12" s="4062">
        <f>'GC Table 8 - Primary'!BHM20</f>
        <v>0</v>
      </c>
      <c r="BHU12" s="2432">
        <f>'GC Table 6 - Secondary'!BHM22</f>
        <v>0</v>
      </c>
      <c r="BHV12" s="2432">
        <f>'GC Table 5 - Worker Training'!BHM20</f>
        <v>0</v>
      </c>
      <c r="BHW12" s="2432">
        <f>'GC Table 4 - Tertiary'!BHL17</f>
        <v>0</v>
      </c>
      <c r="BHX12" s="4064">
        <f>SUM(BHT12:BHW12)</f>
        <v>0</v>
      </c>
      <c r="BHY12" s="4061">
        <v>2014</v>
      </c>
      <c r="BHZ12" s="4062">
        <f>'GC Table 8 - Primary'!BIC8</f>
        <v>0</v>
      </c>
      <c r="BIA12" s="2432">
        <f>'GC Table 6 - Secondary'!BIC8</f>
        <v>0</v>
      </c>
      <c r="BIB12" s="2432">
        <f>'GC Table 5 - Worker Training'!BIC8</f>
        <v>0</v>
      </c>
      <c r="BIC12" s="2432">
        <f>'GC Table 4 - Tertiary'!BIB8</f>
        <v>0</v>
      </c>
      <c r="BID12" s="4063">
        <f>SUM(BHZ12:BIC12)</f>
        <v>0</v>
      </c>
      <c r="BIE12" s="2433">
        <f>'GC Table 8 - Primary'!BIC12</f>
        <v>0</v>
      </c>
      <c r="BIF12" s="2432">
        <f>'GC Table 6 - Secondary'!BIC14</f>
        <v>0</v>
      </c>
      <c r="BIG12" s="2434">
        <f>'GC Table 5 - Worker Training'!BIC12</f>
        <v>0</v>
      </c>
      <c r="BIH12" s="2432">
        <f>'GC Table 4 - Tertiary'!BIB9</f>
        <v>0</v>
      </c>
      <c r="BII12" s="2435">
        <f>SUM(BIE12:BIH12)</f>
        <v>0</v>
      </c>
      <c r="BIJ12" s="4062">
        <f>'GC Table 8 - Primary'!BIC20</f>
        <v>0</v>
      </c>
      <c r="BIK12" s="2432">
        <f>'GC Table 6 - Secondary'!BIC22</f>
        <v>0</v>
      </c>
      <c r="BIL12" s="2432">
        <f>'GC Table 5 - Worker Training'!BIC20</f>
        <v>0</v>
      </c>
      <c r="BIM12" s="2432">
        <f>'GC Table 4 - Tertiary'!BIB17</f>
        <v>0</v>
      </c>
      <c r="BIN12" s="4064">
        <f>SUM(BIJ12:BIM12)</f>
        <v>0</v>
      </c>
      <c r="BIO12" s="4061">
        <v>2014</v>
      </c>
      <c r="BIP12" s="4062">
        <f>'GC Table 8 - Primary'!BIS8</f>
        <v>0</v>
      </c>
      <c r="BIQ12" s="2432">
        <f>'GC Table 6 - Secondary'!BIS8</f>
        <v>0</v>
      </c>
      <c r="BIR12" s="2432">
        <f>'GC Table 5 - Worker Training'!BIS8</f>
        <v>0</v>
      </c>
      <c r="BIS12" s="2432">
        <f>'GC Table 4 - Tertiary'!BIR8</f>
        <v>0</v>
      </c>
      <c r="BIT12" s="4063">
        <f>SUM(BIP12:BIS12)</f>
        <v>0</v>
      </c>
      <c r="BIU12" s="2433">
        <f>'GC Table 8 - Primary'!BIS12</f>
        <v>0</v>
      </c>
      <c r="BIV12" s="2432">
        <f>'GC Table 6 - Secondary'!BIS14</f>
        <v>0</v>
      </c>
      <c r="BIW12" s="2434">
        <f>'GC Table 5 - Worker Training'!BIS12</f>
        <v>0</v>
      </c>
      <c r="BIX12" s="2432">
        <f>'GC Table 4 - Tertiary'!BIR9</f>
        <v>0</v>
      </c>
      <c r="BIY12" s="2435">
        <f>SUM(BIU12:BIX12)</f>
        <v>0</v>
      </c>
      <c r="BIZ12" s="4062">
        <f>'GC Table 8 - Primary'!BIS20</f>
        <v>0</v>
      </c>
      <c r="BJA12" s="2432">
        <f>'GC Table 6 - Secondary'!BIS22</f>
        <v>0</v>
      </c>
      <c r="BJB12" s="2432">
        <f>'GC Table 5 - Worker Training'!BIS20</f>
        <v>0</v>
      </c>
      <c r="BJC12" s="2432">
        <f>'GC Table 4 - Tertiary'!BIR17</f>
        <v>0</v>
      </c>
      <c r="BJD12" s="4064">
        <f>SUM(BIZ12:BJC12)</f>
        <v>0</v>
      </c>
      <c r="BJE12" s="4061">
        <v>2014</v>
      </c>
      <c r="BJF12" s="4062">
        <f>'GC Table 8 - Primary'!BJI8</f>
        <v>0</v>
      </c>
      <c r="BJG12" s="2432">
        <f>'GC Table 6 - Secondary'!BJI8</f>
        <v>0</v>
      </c>
      <c r="BJH12" s="2432">
        <f>'GC Table 5 - Worker Training'!BJI8</f>
        <v>0</v>
      </c>
      <c r="BJI12" s="2432">
        <f>'GC Table 4 - Tertiary'!BJH8</f>
        <v>0</v>
      </c>
      <c r="BJJ12" s="4063">
        <f>SUM(BJF12:BJI12)</f>
        <v>0</v>
      </c>
      <c r="BJK12" s="2433">
        <f>'GC Table 8 - Primary'!BJI12</f>
        <v>0</v>
      </c>
      <c r="BJL12" s="2432">
        <f>'GC Table 6 - Secondary'!BJI14</f>
        <v>0</v>
      </c>
      <c r="BJM12" s="2434">
        <f>'GC Table 5 - Worker Training'!BJI12</f>
        <v>0</v>
      </c>
      <c r="BJN12" s="2432">
        <f>'GC Table 4 - Tertiary'!BJH9</f>
        <v>0</v>
      </c>
      <c r="BJO12" s="2435">
        <f>SUM(BJK12:BJN12)</f>
        <v>0</v>
      </c>
      <c r="BJP12" s="4062">
        <f>'GC Table 8 - Primary'!BJI20</f>
        <v>0</v>
      </c>
      <c r="BJQ12" s="2432">
        <f>'GC Table 6 - Secondary'!BJI22</f>
        <v>0</v>
      </c>
      <c r="BJR12" s="2432">
        <f>'GC Table 5 - Worker Training'!BJI20</f>
        <v>0</v>
      </c>
      <c r="BJS12" s="2432">
        <f>'GC Table 4 - Tertiary'!BJH17</f>
        <v>0</v>
      </c>
      <c r="BJT12" s="4064">
        <f>SUM(BJP12:BJS12)</f>
        <v>0</v>
      </c>
      <c r="BJU12" s="4061">
        <v>2014</v>
      </c>
      <c r="BJV12" s="4062">
        <f>'GC Table 8 - Primary'!BJY8</f>
        <v>0</v>
      </c>
      <c r="BJW12" s="2432">
        <f>'GC Table 6 - Secondary'!BJY8</f>
        <v>0</v>
      </c>
      <c r="BJX12" s="2432">
        <f>'GC Table 5 - Worker Training'!BJY8</f>
        <v>0</v>
      </c>
      <c r="BJY12" s="2432">
        <f>'GC Table 4 - Tertiary'!BJX8</f>
        <v>0</v>
      </c>
      <c r="BJZ12" s="4063">
        <f>SUM(BJV12:BJY12)</f>
        <v>0</v>
      </c>
      <c r="BKA12" s="2433">
        <f>'GC Table 8 - Primary'!BJY12</f>
        <v>0</v>
      </c>
      <c r="BKB12" s="2432">
        <f>'GC Table 6 - Secondary'!BJY14</f>
        <v>0</v>
      </c>
      <c r="BKC12" s="2434">
        <f>'GC Table 5 - Worker Training'!BJY12</f>
        <v>0</v>
      </c>
      <c r="BKD12" s="2432">
        <f>'GC Table 4 - Tertiary'!BJX9</f>
        <v>0</v>
      </c>
      <c r="BKE12" s="2435">
        <f>SUM(BKA12:BKD12)</f>
        <v>0</v>
      </c>
      <c r="BKF12" s="4062">
        <f>'GC Table 8 - Primary'!BJY20</f>
        <v>0</v>
      </c>
      <c r="BKG12" s="2432">
        <f>'GC Table 6 - Secondary'!BJY22</f>
        <v>0</v>
      </c>
      <c r="BKH12" s="2432">
        <f>'GC Table 5 - Worker Training'!BJY20</f>
        <v>0</v>
      </c>
      <c r="BKI12" s="2432">
        <f>'GC Table 4 - Tertiary'!BJX17</f>
        <v>0</v>
      </c>
      <c r="BKJ12" s="4064">
        <f>SUM(BKF12:BKI12)</f>
        <v>0</v>
      </c>
      <c r="BKK12" s="4061">
        <v>2014</v>
      </c>
      <c r="BKL12" s="4062">
        <f>'GC Table 8 - Primary'!BKO8</f>
        <v>0</v>
      </c>
      <c r="BKM12" s="2432">
        <f>'GC Table 6 - Secondary'!BKO8</f>
        <v>0</v>
      </c>
      <c r="BKN12" s="2432">
        <f>'GC Table 5 - Worker Training'!BKO8</f>
        <v>0</v>
      </c>
      <c r="BKO12" s="2432">
        <f>'GC Table 4 - Tertiary'!BKN8</f>
        <v>0</v>
      </c>
      <c r="BKP12" s="4063">
        <f>SUM(BKL12:BKO12)</f>
        <v>0</v>
      </c>
      <c r="BKQ12" s="2433">
        <f>'GC Table 8 - Primary'!BKO12</f>
        <v>0</v>
      </c>
      <c r="BKR12" s="2432">
        <f>'GC Table 6 - Secondary'!BKO14</f>
        <v>0</v>
      </c>
      <c r="BKS12" s="2434">
        <f>'GC Table 5 - Worker Training'!BKO12</f>
        <v>0</v>
      </c>
      <c r="BKT12" s="2432">
        <f>'GC Table 4 - Tertiary'!BKN9</f>
        <v>0</v>
      </c>
      <c r="BKU12" s="2435">
        <f>SUM(BKQ12:BKT12)</f>
        <v>0</v>
      </c>
      <c r="BKV12" s="4062">
        <f>'GC Table 8 - Primary'!BKO20</f>
        <v>0</v>
      </c>
      <c r="BKW12" s="2432">
        <f>'GC Table 6 - Secondary'!BKO22</f>
        <v>0</v>
      </c>
      <c r="BKX12" s="2432">
        <f>'GC Table 5 - Worker Training'!BKO20</f>
        <v>0</v>
      </c>
      <c r="BKY12" s="2432">
        <f>'GC Table 4 - Tertiary'!BKN17</f>
        <v>0</v>
      </c>
      <c r="BKZ12" s="4064">
        <f>SUM(BKV12:BKY12)</f>
        <v>0</v>
      </c>
      <c r="BLA12" s="4061">
        <v>2014</v>
      </c>
      <c r="BLB12" s="4062">
        <f>'GC Table 8 - Primary'!BLE8</f>
        <v>0</v>
      </c>
      <c r="BLC12" s="2432">
        <f>'GC Table 6 - Secondary'!BLE8</f>
        <v>0</v>
      </c>
      <c r="BLD12" s="2432">
        <f>'GC Table 5 - Worker Training'!BLE8</f>
        <v>0</v>
      </c>
      <c r="BLE12" s="2432">
        <f>'GC Table 4 - Tertiary'!BLD8</f>
        <v>0</v>
      </c>
      <c r="BLF12" s="4063">
        <f>SUM(BLB12:BLE12)</f>
        <v>0</v>
      </c>
      <c r="BLG12" s="2433">
        <f>'GC Table 8 - Primary'!BLE12</f>
        <v>0</v>
      </c>
      <c r="BLH12" s="2432">
        <f>'GC Table 6 - Secondary'!BLE14</f>
        <v>0</v>
      </c>
      <c r="BLI12" s="2434">
        <f>'GC Table 5 - Worker Training'!BLE12</f>
        <v>0</v>
      </c>
      <c r="BLJ12" s="2432">
        <f>'GC Table 4 - Tertiary'!BLD9</f>
        <v>0</v>
      </c>
      <c r="BLK12" s="2435">
        <f>SUM(BLG12:BLJ12)</f>
        <v>0</v>
      </c>
      <c r="BLL12" s="4062">
        <f>'GC Table 8 - Primary'!BLE20</f>
        <v>0</v>
      </c>
      <c r="BLM12" s="2432">
        <f>'GC Table 6 - Secondary'!BLE22</f>
        <v>0</v>
      </c>
      <c r="BLN12" s="2432">
        <f>'GC Table 5 - Worker Training'!BLE20</f>
        <v>0</v>
      </c>
      <c r="BLO12" s="2432">
        <f>'GC Table 4 - Tertiary'!BLD17</f>
        <v>0</v>
      </c>
      <c r="BLP12" s="4064">
        <f>SUM(BLL12:BLO12)</f>
        <v>0</v>
      </c>
      <c r="BLQ12" s="4061">
        <v>2014</v>
      </c>
      <c r="BLR12" s="4062">
        <f>'GC Table 8 - Primary'!BLU8</f>
        <v>0</v>
      </c>
      <c r="BLS12" s="2432">
        <f>'GC Table 6 - Secondary'!BLU8</f>
        <v>0</v>
      </c>
      <c r="BLT12" s="2432">
        <f>'GC Table 5 - Worker Training'!BLU8</f>
        <v>0</v>
      </c>
      <c r="BLU12" s="2432">
        <f>'GC Table 4 - Tertiary'!BLT8</f>
        <v>0</v>
      </c>
      <c r="BLV12" s="4063">
        <f>SUM(BLR12:BLU12)</f>
        <v>0</v>
      </c>
      <c r="BLW12" s="2433">
        <f>'GC Table 8 - Primary'!BLU12</f>
        <v>0</v>
      </c>
      <c r="BLX12" s="2432">
        <f>'GC Table 6 - Secondary'!BLU14</f>
        <v>0</v>
      </c>
      <c r="BLY12" s="2434">
        <f>'GC Table 5 - Worker Training'!BLU12</f>
        <v>0</v>
      </c>
      <c r="BLZ12" s="2432">
        <f>'GC Table 4 - Tertiary'!BLT9</f>
        <v>0</v>
      </c>
      <c r="BMA12" s="2435">
        <f>SUM(BLW12:BLZ12)</f>
        <v>0</v>
      </c>
      <c r="BMB12" s="4062">
        <f>'GC Table 8 - Primary'!BLU20</f>
        <v>0</v>
      </c>
      <c r="BMC12" s="2432">
        <f>'GC Table 6 - Secondary'!BLU22</f>
        <v>0</v>
      </c>
      <c r="BMD12" s="2432">
        <f>'GC Table 5 - Worker Training'!BLU20</f>
        <v>0</v>
      </c>
      <c r="BME12" s="2432">
        <f>'GC Table 4 - Tertiary'!BLT17</f>
        <v>0</v>
      </c>
      <c r="BMF12" s="4064">
        <f>SUM(BMB12:BME12)</f>
        <v>0</v>
      </c>
      <c r="BMG12" s="4061">
        <v>2014</v>
      </c>
      <c r="BMH12" s="4062">
        <f>'GC Table 8 - Primary'!BMK8</f>
        <v>0</v>
      </c>
      <c r="BMI12" s="2432">
        <f>'GC Table 6 - Secondary'!BMK8</f>
        <v>0</v>
      </c>
      <c r="BMJ12" s="2432">
        <f>'GC Table 5 - Worker Training'!BMK8</f>
        <v>0</v>
      </c>
      <c r="BMK12" s="2432">
        <f>'GC Table 4 - Tertiary'!BMJ8</f>
        <v>0</v>
      </c>
      <c r="BML12" s="4063">
        <f>SUM(BMH12:BMK12)</f>
        <v>0</v>
      </c>
      <c r="BMM12" s="2433">
        <f>'GC Table 8 - Primary'!BMK12</f>
        <v>0</v>
      </c>
      <c r="BMN12" s="2432">
        <f>'GC Table 6 - Secondary'!BMK14</f>
        <v>0</v>
      </c>
      <c r="BMO12" s="2434">
        <f>'GC Table 5 - Worker Training'!BMK12</f>
        <v>0</v>
      </c>
      <c r="BMP12" s="2432">
        <f>'GC Table 4 - Tertiary'!BMJ9</f>
        <v>0</v>
      </c>
      <c r="BMQ12" s="2435">
        <f>SUM(BMM12:BMP12)</f>
        <v>0</v>
      </c>
      <c r="BMR12" s="4062">
        <f>'GC Table 8 - Primary'!BMK20</f>
        <v>0</v>
      </c>
      <c r="BMS12" s="2432">
        <f>'GC Table 6 - Secondary'!BMK22</f>
        <v>0</v>
      </c>
      <c r="BMT12" s="2432">
        <f>'GC Table 5 - Worker Training'!BMK20</f>
        <v>0</v>
      </c>
      <c r="BMU12" s="2432">
        <f>'GC Table 4 - Tertiary'!BMJ17</f>
        <v>0</v>
      </c>
      <c r="BMV12" s="4064">
        <f>SUM(BMR12:BMU12)</f>
        <v>0</v>
      </c>
      <c r="BMW12" s="4061">
        <v>2014</v>
      </c>
      <c r="BMX12" s="4062">
        <f>'GC Table 8 - Primary'!BNA8</f>
        <v>0</v>
      </c>
      <c r="BMY12" s="2432">
        <f>'GC Table 6 - Secondary'!BNA8</f>
        <v>0</v>
      </c>
      <c r="BMZ12" s="2432">
        <f>'GC Table 5 - Worker Training'!BNA8</f>
        <v>0</v>
      </c>
      <c r="BNA12" s="2432">
        <f>'GC Table 4 - Tertiary'!BMZ8</f>
        <v>0</v>
      </c>
      <c r="BNB12" s="4063">
        <f>SUM(BMX12:BNA12)</f>
        <v>0</v>
      </c>
      <c r="BNC12" s="2433">
        <f>'GC Table 8 - Primary'!BNA12</f>
        <v>0</v>
      </c>
      <c r="BND12" s="2432">
        <f>'GC Table 6 - Secondary'!BNA14</f>
        <v>0</v>
      </c>
      <c r="BNE12" s="2434">
        <f>'GC Table 5 - Worker Training'!BNA12</f>
        <v>0</v>
      </c>
      <c r="BNF12" s="2432">
        <f>'GC Table 4 - Tertiary'!BMZ9</f>
        <v>0</v>
      </c>
      <c r="BNG12" s="2435">
        <f>SUM(BNC12:BNF12)</f>
        <v>0</v>
      </c>
      <c r="BNH12" s="4062">
        <f>'GC Table 8 - Primary'!BNA20</f>
        <v>0</v>
      </c>
      <c r="BNI12" s="2432">
        <f>'GC Table 6 - Secondary'!BNA22</f>
        <v>0</v>
      </c>
      <c r="BNJ12" s="2432">
        <f>'GC Table 5 - Worker Training'!BNA20</f>
        <v>0</v>
      </c>
      <c r="BNK12" s="2432">
        <f>'GC Table 4 - Tertiary'!BMZ17</f>
        <v>0</v>
      </c>
      <c r="BNL12" s="4064">
        <f>SUM(BNH12:BNK12)</f>
        <v>0</v>
      </c>
      <c r="BNM12" s="4061">
        <v>2014</v>
      </c>
      <c r="BNN12" s="4062">
        <f>'GC Table 8 - Primary'!BNQ8</f>
        <v>0</v>
      </c>
      <c r="BNO12" s="2432">
        <f>'GC Table 6 - Secondary'!BNQ8</f>
        <v>0</v>
      </c>
      <c r="BNP12" s="2432">
        <f>'GC Table 5 - Worker Training'!BNQ8</f>
        <v>0</v>
      </c>
      <c r="BNQ12" s="2432">
        <f>'GC Table 4 - Tertiary'!BNP8</f>
        <v>0</v>
      </c>
      <c r="BNR12" s="4063">
        <f>SUM(BNN12:BNQ12)</f>
        <v>0</v>
      </c>
      <c r="BNS12" s="2433">
        <f>'GC Table 8 - Primary'!BNQ12</f>
        <v>0</v>
      </c>
      <c r="BNT12" s="2432">
        <f>'GC Table 6 - Secondary'!BNQ14</f>
        <v>0</v>
      </c>
      <c r="BNU12" s="2434">
        <f>'GC Table 5 - Worker Training'!BNQ12</f>
        <v>0</v>
      </c>
      <c r="BNV12" s="2432">
        <f>'GC Table 4 - Tertiary'!BNP9</f>
        <v>0</v>
      </c>
      <c r="BNW12" s="2435">
        <f>SUM(BNS12:BNV12)</f>
        <v>0</v>
      </c>
      <c r="BNX12" s="4062">
        <f>'GC Table 8 - Primary'!BNQ20</f>
        <v>0</v>
      </c>
      <c r="BNY12" s="2432">
        <f>'GC Table 6 - Secondary'!BNQ22</f>
        <v>0</v>
      </c>
      <c r="BNZ12" s="2432">
        <f>'GC Table 5 - Worker Training'!BNQ20</f>
        <v>0</v>
      </c>
      <c r="BOA12" s="2432">
        <f>'GC Table 4 - Tertiary'!BNP17</f>
        <v>0</v>
      </c>
      <c r="BOB12" s="4064">
        <f>SUM(BNX12:BOA12)</f>
        <v>0</v>
      </c>
      <c r="BOC12" s="4061">
        <v>2014</v>
      </c>
      <c r="BOD12" s="4062">
        <f>'GC Table 8 - Primary'!BOG8</f>
        <v>0</v>
      </c>
      <c r="BOE12" s="2432">
        <f>'GC Table 6 - Secondary'!BOG8</f>
        <v>0</v>
      </c>
      <c r="BOF12" s="2432">
        <f>'GC Table 5 - Worker Training'!BOG8</f>
        <v>0</v>
      </c>
      <c r="BOG12" s="2432">
        <f>'GC Table 4 - Tertiary'!BOF8</f>
        <v>0</v>
      </c>
      <c r="BOH12" s="4063">
        <f>SUM(BOD12:BOG12)</f>
        <v>0</v>
      </c>
      <c r="BOI12" s="2433">
        <f>'GC Table 8 - Primary'!BOG12</f>
        <v>0</v>
      </c>
      <c r="BOJ12" s="2432">
        <f>'GC Table 6 - Secondary'!BOG14</f>
        <v>0</v>
      </c>
      <c r="BOK12" s="2434">
        <f>'GC Table 5 - Worker Training'!BOG12</f>
        <v>0</v>
      </c>
      <c r="BOL12" s="2432">
        <f>'GC Table 4 - Tertiary'!BOF9</f>
        <v>0</v>
      </c>
      <c r="BOM12" s="2435">
        <f>SUM(BOI12:BOL12)</f>
        <v>0</v>
      </c>
      <c r="BON12" s="4062">
        <f>'GC Table 8 - Primary'!BOG20</f>
        <v>0</v>
      </c>
      <c r="BOO12" s="2432">
        <f>'GC Table 6 - Secondary'!BOG22</f>
        <v>0</v>
      </c>
      <c r="BOP12" s="2432">
        <f>'GC Table 5 - Worker Training'!BOG20</f>
        <v>0</v>
      </c>
      <c r="BOQ12" s="2432">
        <f>'GC Table 4 - Tertiary'!BOF17</f>
        <v>0</v>
      </c>
      <c r="BOR12" s="4064">
        <f>SUM(BON12:BOQ12)</f>
        <v>0</v>
      </c>
      <c r="BOS12" s="4061">
        <v>2014</v>
      </c>
      <c r="BOT12" s="4062">
        <f>'GC Table 8 - Primary'!BOW8</f>
        <v>0</v>
      </c>
      <c r="BOU12" s="2432">
        <f>'GC Table 6 - Secondary'!BOW8</f>
        <v>0</v>
      </c>
      <c r="BOV12" s="2432">
        <f>'GC Table 5 - Worker Training'!BOW8</f>
        <v>0</v>
      </c>
      <c r="BOW12" s="2432">
        <f>'GC Table 4 - Tertiary'!BOV8</f>
        <v>0</v>
      </c>
      <c r="BOX12" s="4063">
        <f>SUM(BOT12:BOW12)</f>
        <v>0</v>
      </c>
      <c r="BOY12" s="2433">
        <f>'GC Table 8 - Primary'!BOW12</f>
        <v>0</v>
      </c>
      <c r="BOZ12" s="2432">
        <f>'GC Table 6 - Secondary'!BOW14</f>
        <v>0</v>
      </c>
      <c r="BPA12" s="2434">
        <f>'GC Table 5 - Worker Training'!BOW12</f>
        <v>0</v>
      </c>
      <c r="BPB12" s="2432">
        <f>'GC Table 4 - Tertiary'!BOV9</f>
        <v>0</v>
      </c>
      <c r="BPC12" s="2435">
        <f>SUM(BOY12:BPB12)</f>
        <v>0</v>
      </c>
      <c r="BPD12" s="4062">
        <f>'GC Table 8 - Primary'!BOW20</f>
        <v>0</v>
      </c>
      <c r="BPE12" s="2432">
        <f>'GC Table 6 - Secondary'!BOW22</f>
        <v>0</v>
      </c>
      <c r="BPF12" s="2432">
        <f>'GC Table 5 - Worker Training'!BOW20</f>
        <v>0</v>
      </c>
      <c r="BPG12" s="2432">
        <f>'GC Table 4 - Tertiary'!BOV17</f>
        <v>0</v>
      </c>
      <c r="BPH12" s="4064">
        <f>SUM(BPD12:BPG12)</f>
        <v>0</v>
      </c>
      <c r="BPI12" s="4061">
        <v>2014</v>
      </c>
      <c r="BPJ12" s="4062">
        <f>'GC Table 8 - Primary'!BPM8</f>
        <v>0</v>
      </c>
      <c r="BPK12" s="2432">
        <f>'GC Table 6 - Secondary'!BPM8</f>
        <v>0</v>
      </c>
      <c r="BPL12" s="2432">
        <f>'GC Table 5 - Worker Training'!BPM8</f>
        <v>0</v>
      </c>
      <c r="BPM12" s="2432">
        <f>'GC Table 4 - Tertiary'!BPL8</f>
        <v>0</v>
      </c>
      <c r="BPN12" s="4063">
        <f>SUM(BPJ12:BPM12)</f>
        <v>0</v>
      </c>
      <c r="BPO12" s="2433">
        <f>'GC Table 8 - Primary'!BPM12</f>
        <v>0</v>
      </c>
      <c r="BPP12" s="2432">
        <f>'GC Table 6 - Secondary'!BPM14</f>
        <v>0</v>
      </c>
      <c r="BPQ12" s="2434">
        <f>'GC Table 5 - Worker Training'!BPM12</f>
        <v>0</v>
      </c>
      <c r="BPR12" s="2432">
        <f>'GC Table 4 - Tertiary'!BPL9</f>
        <v>0</v>
      </c>
      <c r="BPS12" s="2435">
        <f>SUM(BPO12:BPR12)</f>
        <v>0</v>
      </c>
      <c r="BPT12" s="4062">
        <f>'GC Table 8 - Primary'!BPM20</f>
        <v>0</v>
      </c>
      <c r="BPU12" s="2432">
        <f>'GC Table 6 - Secondary'!BPM22</f>
        <v>0</v>
      </c>
      <c r="BPV12" s="2432">
        <f>'GC Table 5 - Worker Training'!BPM20</f>
        <v>0</v>
      </c>
      <c r="BPW12" s="2432">
        <f>'GC Table 4 - Tertiary'!BPL17</f>
        <v>0</v>
      </c>
      <c r="BPX12" s="4064">
        <f>SUM(BPT12:BPW12)</f>
        <v>0</v>
      </c>
      <c r="BPY12" s="4061">
        <v>2014</v>
      </c>
      <c r="BPZ12" s="4062">
        <f>'GC Table 8 - Primary'!BQC8</f>
        <v>0</v>
      </c>
      <c r="BQA12" s="2432">
        <f>'GC Table 6 - Secondary'!BQC8</f>
        <v>0</v>
      </c>
      <c r="BQB12" s="2432">
        <f>'GC Table 5 - Worker Training'!BQC8</f>
        <v>0</v>
      </c>
      <c r="BQC12" s="2432">
        <f>'GC Table 4 - Tertiary'!BQB8</f>
        <v>0</v>
      </c>
      <c r="BQD12" s="4063">
        <f>SUM(BPZ12:BQC12)</f>
        <v>0</v>
      </c>
      <c r="BQE12" s="2433">
        <f>'GC Table 8 - Primary'!BQC12</f>
        <v>0</v>
      </c>
      <c r="BQF12" s="2432">
        <f>'GC Table 6 - Secondary'!BQC14</f>
        <v>0</v>
      </c>
      <c r="BQG12" s="2434">
        <f>'GC Table 5 - Worker Training'!BQC12</f>
        <v>0</v>
      </c>
      <c r="BQH12" s="2432">
        <f>'GC Table 4 - Tertiary'!BQB9</f>
        <v>0</v>
      </c>
      <c r="BQI12" s="2435">
        <f>SUM(BQE12:BQH12)</f>
        <v>0</v>
      </c>
      <c r="BQJ12" s="4062">
        <f>'GC Table 8 - Primary'!BQC20</f>
        <v>0</v>
      </c>
      <c r="BQK12" s="2432">
        <f>'GC Table 6 - Secondary'!BQC22</f>
        <v>0</v>
      </c>
      <c r="BQL12" s="2432">
        <f>'GC Table 5 - Worker Training'!BQC20</f>
        <v>0</v>
      </c>
      <c r="BQM12" s="2432">
        <f>'GC Table 4 - Tertiary'!BQB17</f>
        <v>0</v>
      </c>
      <c r="BQN12" s="4064">
        <f>SUM(BQJ12:BQM12)</f>
        <v>0</v>
      </c>
      <c r="BQO12" s="4061">
        <v>2014</v>
      </c>
      <c r="BQP12" s="4062">
        <f>'GC Table 8 - Primary'!BQS8</f>
        <v>0</v>
      </c>
      <c r="BQQ12" s="2432">
        <f>'GC Table 6 - Secondary'!BQS8</f>
        <v>0</v>
      </c>
      <c r="BQR12" s="2432">
        <f>'GC Table 5 - Worker Training'!BQS8</f>
        <v>0</v>
      </c>
      <c r="BQS12" s="2432">
        <f>'GC Table 4 - Tertiary'!BQR8</f>
        <v>0</v>
      </c>
      <c r="BQT12" s="4063">
        <f>SUM(BQP12:BQS12)</f>
        <v>0</v>
      </c>
      <c r="BQU12" s="2433">
        <f>'GC Table 8 - Primary'!BQS12</f>
        <v>0</v>
      </c>
      <c r="BQV12" s="2432">
        <f>'GC Table 6 - Secondary'!BQS14</f>
        <v>0</v>
      </c>
      <c r="BQW12" s="2434">
        <f>'GC Table 5 - Worker Training'!BQS12</f>
        <v>0</v>
      </c>
      <c r="BQX12" s="2432">
        <f>'GC Table 4 - Tertiary'!BQR9</f>
        <v>0</v>
      </c>
      <c r="BQY12" s="2435">
        <f>SUM(BQU12:BQX12)</f>
        <v>0</v>
      </c>
      <c r="BQZ12" s="4062">
        <f>'GC Table 8 - Primary'!BQS20</f>
        <v>0</v>
      </c>
      <c r="BRA12" s="2432">
        <f>'GC Table 6 - Secondary'!BQS22</f>
        <v>0</v>
      </c>
      <c r="BRB12" s="2432">
        <f>'GC Table 5 - Worker Training'!BQS20</f>
        <v>0</v>
      </c>
      <c r="BRC12" s="2432">
        <f>'GC Table 4 - Tertiary'!BQR17</f>
        <v>0</v>
      </c>
      <c r="BRD12" s="4064">
        <f>SUM(BQZ12:BRC12)</f>
        <v>0</v>
      </c>
      <c r="BRE12" s="4061">
        <v>2014</v>
      </c>
      <c r="BRF12" s="4062">
        <f>'GC Table 8 - Primary'!BRI8</f>
        <v>0</v>
      </c>
      <c r="BRG12" s="2432">
        <f>'GC Table 6 - Secondary'!BRI8</f>
        <v>0</v>
      </c>
      <c r="BRH12" s="2432">
        <f>'GC Table 5 - Worker Training'!BRI8</f>
        <v>0</v>
      </c>
      <c r="BRI12" s="2432">
        <f>'GC Table 4 - Tertiary'!BRH8</f>
        <v>0</v>
      </c>
      <c r="BRJ12" s="4063">
        <f>SUM(BRF12:BRI12)</f>
        <v>0</v>
      </c>
      <c r="BRK12" s="2433">
        <f>'GC Table 8 - Primary'!BRI12</f>
        <v>0</v>
      </c>
      <c r="BRL12" s="2432">
        <f>'GC Table 6 - Secondary'!BRI14</f>
        <v>0</v>
      </c>
      <c r="BRM12" s="2434">
        <f>'GC Table 5 - Worker Training'!BRI12</f>
        <v>0</v>
      </c>
      <c r="BRN12" s="2432">
        <f>'GC Table 4 - Tertiary'!BRH9</f>
        <v>0</v>
      </c>
      <c r="BRO12" s="2435">
        <f>SUM(BRK12:BRN12)</f>
        <v>0</v>
      </c>
      <c r="BRP12" s="4062">
        <f>'GC Table 8 - Primary'!BRI20</f>
        <v>0</v>
      </c>
      <c r="BRQ12" s="2432">
        <f>'GC Table 6 - Secondary'!BRI22</f>
        <v>0</v>
      </c>
      <c r="BRR12" s="2432">
        <f>'GC Table 5 - Worker Training'!BRI20</f>
        <v>0</v>
      </c>
      <c r="BRS12" s="2432">
        <f>'GC Table 4 - Tertiary'!BRH17</f>
        <v>0</v>
      </c>
      <c r="BRT12" s="4064">
        <f>SUM(BRP12:BRS12)</f>
        <v>0</v>
      </c>
      <c r="BRU12" s="4061">
        <v>2014</v>
      </c>
      <c r="BRV12" s="4062">
        <f>'GC Table 8 - Primary'!BRY8</f>
        <v>0</v>
      </c>
      <c r="BRW12" s="2432">
        <f>'GC Table 6 - Secondary'!BRY8</f>
        <v>0</v>
      </c>
      <c r="BRX12" s="2432">
        <f>'GC Table 5 - Worker Training'!BRY8</f>
        <v>0</v>
      </c>
      <c r="BRY12" s="2432">
        <f>'GC Table 4 - Tertiary'!BRX8</f>
        <v>0</v>
      </c>
      <c r="BRZ12" s="4063">
        <f>SUM(BRV12:BRY12)</f>
        <v>0</v>
      </c>
      <c r="BSA12" s="2433">
        <f>'GC Table 8 - Primary'!BRY12</f>
        <v>0</v>
      </c>
      <c r="BSB12" s="2432">
        <f>'GC Table 6 - Secondary'!BRY14</f>
        <v>0</v>
      </c>
      <c r="BSC12" s="2434">
        <f>'GC Table 5 - Worker Training'!BRY12</f>
        <v>0</v>
      </c>
      <c r="BSD12" s="2432">
        <f>'GC Table 4 - Tertiary'!BRX9</f>
        <v>0</v>
      </c>
      <c r="BSE12" s="2435">
        <f>SUM(BSA12:BSD12)</f>
        <v>0</v>
      </c>
      <c r="BSF12" s="4062">
        <f>'GC Table 8 - Primary'!BRY20</f>
        <v>0</v>
      </c>
      <c r="BSG12" s="2432">
        <f>'GC Table 6 - Secondary'!BRY22</f>
        <v>0</v>
      </c>
      <c r="BSH12" s="2432">
        <f>'GC Table 5 - Worker Training'!BRY20</f>
        <v>0</v>
      </c>
      <c r="BSI12" s="2432">
        <f>'GC Table 4 - Tertiary'!BRX17</f>
        <v>0</v>
      </c>
      <c r="BSJ12" s="4064">
        <f>SUM(BSF12:BSI12)</f>
        <v>0</v>
      </c>
      <c r="BSK12" s="4061">
        <v>2014</v>
      </c>
      <c r="BSL12" s="4062">
        <f>'GC Table 8 - Primary'!BSO8</f>
        <v>0</v>
      </c>
      <c r="BSM12" s="2432">
        <f>'GC Table 6 - Secondary'!BSO8</f>
        <v>0</v>
      </c>
      <c r="BSN12" s="2432">
        <f>'GC Table 5 - Worker Training'!BSO8</f>
        <v>0</v>
      </c>
      <c r="BSO12" s="2432">
        <f>'GC Table 4 - Tertiary'!BSN8</f>
        <v>0</v>
      </c>
      <c r="BSP12" s="4063">
        <f>SUM(BSL12:BSO12)</f>
        <v>0</v>
      </c>
      <c r="BSQ12" s="2433">
        <f>'GC Table 8 - Primary'!BSO12</f>
        <v>0</v>
      </c>
      <c r="BSR12" s="2432">
        <f>'GC Table 6 - Secondary'!BSO14</f>
        <v>0</v>
      </c>
      <c r="BSS12" s="2434">
        <f>'GC Table 5 - Worker Training'!BSO12</f>
        <v>0</v>
      </c>
      <c r="BST12" s="2432">
        <f>'GC Table 4 - Tertiary'!BSN9</f>
        <v>0</v>
      </c>
      <c r="BSU12" s="2435">
        <f>SUM(BSQ12:BST12)</f>
        <v>0</v>
      </c>
      <c r="BSV12" s="4062">
        <f>'GC Table 8 - Primary'!BSO20</f>
        <v>0</v>
      </c>
      <c r="BSW12" s="2432">
        <f>'GC Table 6 - Secondary'!BSO22</f>
        <v>0</v>
      </c>
      <c r="BSX12" s="2432">
        <f>'GC Table 5 - Worker Training'!BSO20</f>
        <v>0</v>
      </c>
      <c r="BSY12" s="2432">
        <f>'GC Table 4 - Tertiary'!BSN17</f>
        <v>0</v>
      </c>
      <c r="BSZ12" s="4064">
        <f>SUM(BSV12:BSY12)</f>
        <v>0</v>
      </c>
      <c r="BTA12" s="4061">
        <v>2014</v>
      </c>
      <c r="BTB12" s="4062">
        <f>'GC Table 8 - Primary'!BTE8</f>
        <v>0</v>
      </c>
      <c r="BTC12" s="2432">
        <f>'GC Table 6 - Secondary'!BTE8</f>
        <v>0</v>
      </c>
      <c r="BTD12" s="2432">
        <f>'GC Table 5 - Worker Training'!BTE8</f>
        <v>0</v>
      </c>
      <c r="BTE12" s="2432">
        <f>'GC Table 4 - Tertiary'!BTD8</f>
        <v>0</v>
      </c>
      <c r="BTF12" s="4063">
        <f>SUM(BTB12:BTE12)</f>
        <v>0</v>
      </c>
      <c r="BTG12" s="2433">
        <f>'GC Table 8 - Primary'!BTE12</f>
        <v>0</v>
      </c>
      <c r="BTH12" s="2432">
        <f>'GC Table 6 - Secondary'!BTE14</f>
        <v>0</v>
      </c>
      <c r="BTI12" s="2434">
        <f>'GC Table 5 - Worker Training'!BTE12</f>
        <v>0</v>
      </c>
      <c r="BTJ12" s="2432">
        <f>'GC Table 4 - Tertiary'!BTD9</f>
        <v>0</v>
      </c>
      <c r="BTK12" s="2435">
        <f>SUM(BTG12:BTJ12)</f>
        <v>0</v>
      </c>
      <c r="BTL12" s="4062">
        <f>'GC Table 8 - Primary'!BTE20</f>
        <v>0</v>
      </c>
      <c r="BTM12" s="2432">
        <f>'GC Table 6 - Secondary'!BTE22</f>
        <v>0</v>
      </c>
      <c r="BTN12" s="2432">
        <f>'GC Table 5 - Worker Training'!BTE20</f>
        <v>0</v>
      </c>
      <c r="BTO12" s="2432">
        <f>'GC Table 4 - Tertiary'!BTD17</f>
        <v>0</v>
      </c>
      <c r="BTP12" s="4064">
        <f>SUM(BTL12:BTO12)</f>
        <v>0</v>
      </c>
      <c r="BTQ12" s="4061">
        <v>2014</v>
      </c>
      <c r="BTR12" s="4062">
        <f>'GC Table 8 - Primary'!BTU8</f>
        <v>0</v>
      </c>
      <c r="BTS12" s="2432">
        <f>'GC Table 6 - Secondary'!BTU8</f>
        <v>0</v>
      </c>
      <c r="BTT12" s="2432">
        <f>'GC Table 5 - Worker Training'!BTU8</f>
        <v>0</v>
      </c>
      <c r="BTU12" s="2432">
        <f>'GC Table 4 - Tertiary'!BTT8</f>
        <v>0</v>
      </c>
      <c r="BTV12" s="4063">
        <f>SUM(BTR12:BTU12)</f>
        <v>0</v>
      </c>
      <c r="BTW12" s="2433">
        <f>'GC Table 8 - Primary'!BTU12</f>
        <v>0</v>
      </c>
      <c r="BTX12" s="2432">
        <f>'GC Table 6 - Secondary'!BTU14</f>
        <v>0</v>
      </c>
      <c r="BTY12" s="2434">
        <f>'GC Table 5 - Worker Training'!BTU12</f>
        <v>0</v>
      </c>
      <c r="BTZ12" s="2432">
        <f>'GC Table 4 - Tertiary'!BTT9</f>
        <v>0</v>
      </c>
      <c r="BUA12" s="2435">
        <f>SUM(BTW12:BTZ12)</f>
        <v>0</v>
      </c>
      <c r="BUB12" s="4062">
        <f>'GC Table 8 - Primary'!BTU20</f>
        <v>0</v>
      </c>
      <c r="BUC12" s="2432">
        <f>'GC Table 6 - Secondary'!BTU22</f>
        <v>0</v>
      </c>
      <c r="BUD12" s="2432">
        <f>'GC Table 5 - Worker Training'!BTU20</f>
        <v>0</v>
      </c>
      <c r="BUE12" s="2432">
        <f>'GC Table 4 - Tertiary'!BTT17</f>
        <v>0</v>
      </c>
      <c r="BUF12" s="4064">
        <f>SUM(BUB12:BUE12)</f>
        <v>0</v>
      </c>
      <c r="BUG12" s="4061">
        <v>2014</v>
      </c>
      <c r="BUH12" s="4062">
        <f>'GC Table 8 - Primary'!BUK8</f>
        <v>0</v>
      </c>
      <c r="BUI12" s="2432">
        <f>'GC Table 6 - Secondary'!BUK8</f>
        <v>0</v>
      </c>
      <c r="BUJ12" s="2432">
        <f>'GC Table 5 - Worker Training'!BUK8</f>
        <v>0</v>
      </c>
      <c r="BUK12" s="2432">
        <f>'GC Table 4 - Tertiary'!BUJ8</f>
        <v>0</v>
      </c>
      <c r="BUL12" s="4063">
        <f>SUM(BUH12:BUK12)</f>
        <v>0</v>
      </c>
      <c r="BUM12" s="2433">
        <f>'GC Table 8 - Primary'!BUK12</f>
        <v>0</v>
      </c>
      <c r="BUN12" s="2432">
        <f>'GC Table 6 - Secondary'!BUK14</f>
        <v>0</v>
      </c>
      <c r="BUO12" s="2434">
        <f>'GC Table 5 - Worker Training'!BUK12</f>
        <v>0</v>
      </c>
      <c r="BUP12" s="2432">
        <f>'GC Table 4 - Tertiary'!BUJ9</f>
        <v>0</v>
      </c>
      <c r="BUQ12" s="2435">
        <f>SUM(BUM12:BUP12)</f>
        <v>0</v>
      </c>
      <c r="BUR12" s="4062">
        <f>'GC Table 8 - Primary'!BUK20</f>
        <v>0</v>
      </c>
      <c r="BUS12" s="2432">
        <f>'GC Table 6 - Secondary'!BUK22</f>
        <v>0</v>
      </c>
      <c r="BUT12" s="2432">
        <f>'GC Table 5 - Worker Training'!BUK20</f>
        <v>0</v>
      </c>
      <c r="BUU12" s="2432">
        <f>'GC Table 4 - Tertiary'!BUJ17</f>
        <v>0</v>
      </c>
      <c r="BUV12" s="4064">
        <f>SUM(BUR12:BUU12)</f>
        <v>0</v>
      </c>
      <c r="BUW12" s="4061">
        <v>2014</v>
      </c>
      <c r="BUX12" s="4062">
        <f>'GC Table 8 - Primary'!BVA8</f>
        <v>0</v>
      </c>
      <c r="BUY12" s="2432">
        <f>'GC Table 6 - Secondary'!BVA8</f>
        <v>0</v>
      </c>
      <c r="BUZ12" s="2432">
        <f>'GC Table 5 - Worker Training'!BVA8</f>
        <v>0</v>
      </c>
      <c r="BVA12" s="2432">
        <f>'GC Table 4 - Tertiary'!BUZ8</f>
        <v>0</v>
      </c>
      <c r="BVB12" s="4063">
        <f>SUM(BUX12:BVA12)</f>
        <v>0</v>
      </c>
      <c r="BVC12" s="2433">
        <f>'GC Table 8 - Primary'!BVA12</f>
        <v>0</v>
      </c>
      <c r="BVD12" s="2432">
        <f>'GC Table 6 - Secondary'!BVA14</f>
        <v>0</v>
      </c>
      <c r="BVE12" s="2434">
        <f>'GC Table 5 - Worker Training'!BVA12</f>
        <v>0</v>
      </c>
      <c r="BVF12" s="2432">
        <f>'GC Table 4 - Tertiary'!BUZ9</f>
        <v>0</v>
      </c>
      <c r="BVG12" s="2435">
        <f>SUM(BVC12:BVF12)</f>
        <v>0</v>
      </c>
      <c r="BVH12" s="4062">
        <f>'GC Table 8 - Primary'!BVA20</f>
        <v>0</v>
      </c>
      <c r="BVI12" s="2432">
        <f>'GC Table 6 - Secondary'!BVA22</f>
        <v>0</v>
      </c>
      <c r="BVJ12" s="2432">
        <f>'GC Table 5 - Worker Training'!BVA20</f>
        <v>0</v>
      </c>
      <c r="BVK12" s="2432">
        <f>'GC Table 4 - Tertiary'!BUZ17</f>
        <v>0</v>
      </c>
      <c r="BVL12" s="4064">
        <f>SUM(BVH12:BVK12)</f>
        <v>0</v>
      </c>
      <c r="BVM12" s="4061">
        <v>2014</v>
      </c>
      <c r="BVN12" s="4062">
        <f>'GC Table 8 - Primary'!BVQ8</f>
        <v>0</v>
      </c>
      <c r="BVO12" s="2432">
        <f>'GC Table 6 - Secondary'!BVQ8</f>
        <v>0</v>
      </c>
      <c r="BVP12" s="2432">
        <f>'GC Table 5 - Worker Training'!BVQ8</f>
        <v>0</v>
      </c>
      <c r="BVQ12" s="2432">
        <f>'GC Table 4 - Tertiary'!BVP8</f>
        <v>0</v>
      </c>
      <c r="BVR12" s="4063">
        <f>SUM(BVN12:BVQ12)</f>
        <v>0</v>
      </c>
      <c r="BVS12" s="2433">
        <f>'GC Table 8 - Primary'!BVQ12</f>
        <v>0</v>
      </c>
      <c r="BVT12" s="2432">
        <f>'GC Table 6 - Secondary'!BVQ14</f>
        <v>0</v>
      </c>
      <c r="BVU12" s="2434">
        <f>'GC Table 5 - Worker Training'!BVQ12</f>
        <v>0</v>
      </c>
      <c r="BVV12" s="2432">
        <f>'GC Table 4 - Tertiary'!BVP9</f>
        <v>0</v>
      </c>
      <c r="BVW12" s="2435">
        <f>SUM(BVS12:BVV12)</f>
        <v>0</v>
      </c>
      <c r="BVX12" s="4062">
        <f>'GC Table 8 - Primary'!BVQ20</f>
        <v>0</v>
      </c>
      <c r="BVY12" s="2432">
        <f>'GC Table 6 - Secondary'!BVQ22</f>
        <v>0</v>
      </c>
      <c r="BVZ12" s="2432">
        <f>'GC Table 5 - Worker Training'!BVQ20</f>
        <v>0</v>
      </c>
      <c r="BWA12" s="2432">
        <f>'GC Table 4 - Tertiary'!BVP17</f>
        <v>0</v>
      </c>
      <c r="BWB12" s="4064">
        <f>SUM(BVX12:BWA12)</f>
        <v>0</v>
      </c>
      <c r="BWC12" s="4061">
        <v>2014</v>
      </c>
      <c r="BWD12" s="4062">
        <f>'GC Table 8 - Primary'!BWG8</f>
        <v>0</v>
      </c>
      <c r="BWE12" s="2432">
        <f>'GC Table 6 - Secondary'!BWG8</f>
        <v>0</v>
      </c>
      <c r="BWF12" s="2432">
        <f>'GC Table 5 - Worker Training'!BWG8</f>
        <v>0</v>
      </c>
      <c r="BWG12" s="2432">
        <f>'GC Table 4 - Tertiary'!BWF8</f>
        <v>0</v>
      </c>
      <c r="BWH12" s="4063">
        <f>SUM(BWD12:BWG12)</f>
        <v>0</v>
      </c>
      <c r="BWI12" s="2433">
        <f>'GC Table 8 - Primary'!BWG12</f>
        <v>0</v>
      </c>
      <c r="BWJ12" s="2432">
        <f>'GC Table 6 - Secondary'!BWG14</f>
        <v>0</v>
      </c>
      <c r="BWK12" s="2434">
        <f>'GC Table 5 - Worker Training'!BWG12</f>
        <v>0</v>
      </c>
      <c r="BWL12" s="2432">
        <f>'GC Table 4 - Tertiary'!BWF9</f>
        <v>0</v>
      </c>
      <c r="BWM12" s="2435">
        <f>SUM(BWI12:BWL12)</f>
        <v>0</v>
      </c>
      <c r="BWN12" s="4062">
        <f>'GC Table 8 - Primary'!BWG20</f>
        <v>0</v>
      </c>
      <c r="BWO12" s="2432">
        <f>'GC Table 6 - Secondary'!BWG22</f>
        <v>0</v>
      </c>
      <c r="BWP12" s="2432">
        <f>'GC Table 5 - Worker Training'!BWG20</f>
        <v>0</v>
      </c>
      <c r="BWQ12" s="2432">
        <f>'GC Table 4 - Tertiary'!BWF17</f>
        <v>0</v>
      </c>
      <c r="BWR12" s="4064">
        <f>SUM(BWN12:BWQ12)</f>
        <v>0</v>
      </c>
      <c r="BWS12" s="4061">
        <v>2014</v>
      </c>
      <c r="BWT12" s="4062">
        <f>'GC Table 8 - Primary'!BWW8</f>
        <v>0</v>
      </c>
      <c r="BWU12" s="2432">
        <f>'GC Table 6 - Secondary'!BWW8</f>
        <v>0</v>
      </c>
      <c r="BWV12" s="2432">
        <f>'GC Table 5 - Worker Training'!BWW8</f>
        <v>0</v>
      </c>
      <c r="BWW12" s="2432">
        <f>'GC Table 4 - Tertiary'!BWV8</f>
        <v>0</v>
      </c>
      <c r="BWX12" s="4063">
        <f>SUM(BWT12:BWW12)</f>
        <v>0</v>
      </c>
      <c r="BWY12" s="2433">
        <f>'GC Table 8 - Primary'!BWW12</f>
        <v>0</v>
      </c>
      <c r="BWZ12" s="2432">
        <f>'GC Table 6 - Secondary'!BWW14</f>
        <v>0</v>
      </c>
      <c r="BXA12" s="2434">
        <f>'GC Table 5 - Worker Training'!BWW12</f>
        <v>0</v>
      </c>
      <c r="BXB12" s="2432">
        <f>'GC Table 4 - Tertiary'!BWV9</f>
        <v>0</v>
      </c>
      <c r="BXC12" s="2435">
        <f>SUM(BWY12:BXB12)</f>
        <v>0</v>
      </c>
      <c r="BXD12" s="4062">
        <f>'GC Table 8 - Primary'!BWW20</f>
        <v>0</v>
      </c>
      <c r="BXE12" s="2432">
        <f>'GC Table 6 - Secondary'!BWW22</f>
        <v>0</v>
      </c>
      <c r="BXF12" s="2432">
        <f>'GC Table 5 - Worker Training'!BWW20</f>
        <v>0</v>
      </c>
      <c r="BXG12" s="2432">
        <f>'GC Table 4 - Tertiary'!BWV17</f>
        <v>0</v>
      </c>
      <c r="BXH12" s="4064">
        <f>SUM(BXD12:BXG12)</f>
        <v>0</v>
      </c>
      <c r="BXI12" s="4061">
        <v>2014</v>
      </c>
      <c r="BXJ12" s="4062">
        <f>'GC Table 8 - Primary'!BXM8</f>
        <v>0</v>
      </c>
      <c r="BXK12" s="2432">
        <f>'GC Table 6 - Secondary'!BXM8</f>
        <v>0</v>
      </c>
      <c r="BXL12" s="2432">
        <f>'GC Table 5 - Worker Training'!BXM8</f>
        <v>0</v>
      </c>
      <c r="BXM12" s="2432">
        <f>'GC Table 4 - Tertiary'!BXL8</f>
        <v>0</v>
      </c>
      <c r="BXN12" s="4063">
        <f>SUM(BXJ12:BXM12)</f>
        <v>0</v>
      </c>
      <c r="BXO12" s="2433">
        <f>'GC Table 8 - Primary'!BXM12</f>
        <v>0</v>
      </c>
      <c r="BXP12" s="2432">
        <f>'GC Table 6 - Secondary'!BXM14</f>
        <v>0</v>
      </c>
      <c r="BXQ12" s="2434">
        <f>'GC Table 5 - Worker Training'!BXM12</f>
        <v>0</v>
      </c>
      <c r="BXR12" s="2432">
        <f>'GC Table 4 - Tertiary'!BXL9</f>
        <v>0</v>
      </c>
      <c r="BXS12" s="2435">
        <f>SUM(BXO12:BXR12)</f>
        <v>0</v>
      </c>
      <c r="BXT12" s="4062">
        <f>'GC Table 8 - Primary'!BXM20</f>
        <v>0</v>
      </c>
      <c r="BXU12" s="2432">
        <f>'GC Table 6 - Secondary'!BXM22</f>
        <v>0</v>
      </c>
      <c r="BXV12" s="2432">
        <f>'GC Table 5 - Worker Training'!BXM20</f>
        <v>0</v>
      </c>
      <c r="BXW12" s="2432">
        <f>'GC Table 4 - Tertiary'!BXL17</f>
        <v>0</v>
      </c>
      <c r="BXX12" s="4064">
        <f>SUM(BXT12:BXW12)</f>
        <v>0</v>
      </c>
      <c r="BXY12" s="4061">
        <v>2014</v>
      </c>
      <c r="BXZ12" s="4062">
        <f>'GC Table 8 - Primary'!BYC8</f>
        <v>0</v>
      </c>
      <c r="BYA12" s="2432">
        <f>'GC Table 6 - Secondary'!BYC8</f>
        <v>0</v>
      </c>
      <c r="BYB12" s="2432">
        <f>'GC Table 5 - Worker Training'!BYC8</f>
        <v>0</v>
      </c>
      <c r="BYC12" s="2432">
        <f>'GC Table 4 - Tertiary'!BYB8</f>
        <v>0</v>
      </c>
      <c r="BYD12" s="4063">
        <f>SUM(BXZ12:BYC12)</f>
        <v>0</v>
      </c>
      <c r="BYE12" s="2433">
        <f>'GC Table 8 - Primary'!BYC12</f>
        <v>0</v>
      </c>
      <c r="BYF12" s="2432">
        <f>'GC Table 6 - Secondary'!BYC14</f>
        <v>0</v>
      </c>
      <c r="BYG12" s="2434">
        <f>'GC Table 5 - Worker Training'!BYC12</f>
        <v>0</v>
      </c>
      <c r="BYH12" s="2432">
        <f>'GC Table 4 - Tertiary'!BYB9</f>
        <v>0</v>
      </c>
      <c r="BYI12" s="2435">
        <f>SUM(BYE12:BYH12)</f>
        <v>0</v>
      </c>
      <c r="BYJ12" s="4062">
        <f>'GC Table 8 - Primary'!BYC20</f>
        <v>0</v>
      </c>
      <c r="BYK12" s="2432">
        <f>'GC Table 6 - Secondary'!BYC22</f>
        <v>0</v>
      </c>
      <c r="BYL12" s="2432">
        <f>'GC Table 5 - Worker Training'!BYC20</f>
        <v>0</v>
      </c>
      <c r="BYM12" s="2432">
        <f>'GC Table 4 - Tertiary'!BYB17</f>
        <v>0</v>
      </c>
      <c r="BYN12" s="4064">
        <f>SUM(BYJ12:BYM12)</f>
        <v>0</v>
      </c>
      <c r="BYO12" s="4061">
        <v>2014</v>
      </c>
      <c r="BYP12" s="4062">
        <f>'GC Table 8 - Primary'!BYS8</f>
        <v>0</v>
      </c>
      <c r="BYQ12" s="2432">
        <f>'GC Table 6 - Secondary'!BYS8</f>
        <v>0</v>
      </c>
      <c r="BYR12" s="2432">
        <f>'GC Table 5 - Worker Training'!BYS8</f>
        <v>0</v>
      </c>
      <c r="BYS12" s="2432">
        <f>'GC Table 4 - Tertiary'!BYR8</f>
        <v>0</v>
      </c>
      <c r="BYT12" s="4063">
        <f>SUM(BYP12:BYS12)</f>
        <v>0</v>
      </c>
      <c r="BYU12" s="2433">
        <f>'GC Table 8 - Primary'!BYS12</f>
        <v>0</v>
      </c>
      <c r="BYV12" s="2432">
        <f>'GC Table 6 - Secondary'!BYS14</f>
        <v>0</v>
      </c>
      <c r="BYW12" s="2434">
        <f>'GC Table 5 - Worker Training'!BYS12</f>
        <v>0</v>
      </c>
      <c r="BYX12" s="2432">
        <f>'GC Table 4 - Tertiary'!BYR9</f>
        <v>0</v>
      </c>
      <c r="BYY12" s="2435">
        <f>SUM(BYU12:BYX12)</f>
        <v>0</v>
      </c>
      <c r="BYZ12" s="4062">
        <f>'GC Table 8 - Primary'!BYS20</f>
        <v>0</v>
      </c>
      <c r="BZA12" s="2432">
        <f>'GC Table 6 - Secondary'!BYS22</f>
        <v>0</v>
      </c>
      <c r="BZB12" s="2432">
        <f>'GC Table 5 - Worker Training'!BYS20</f>
        <v>0</v>
      </c>
      <c r="BZC12" s="2432">
        <f>'GC Table 4 - Tertiary'!BYR17</f>
        <v>0</v>
      </c>
      <c r="BZD12" s="4064">
        <f>SUM(BYZ12:BZC12)</f>
        <v>0</v>
      </c>
      <c r="BZE12" s="4061">
        <v>2014</v>
      </c>
      <c r="BZF12" s="4062">
        <f>'GC Table 8 - Primary'!BZI8</f>
        <v>0</v>
      </c>
      <c r="BZG12" s="2432">
        <f>'GC Table 6 - Secondary'!BZI8</f>
        <v>0</v>
      </c>
      <c r="BZH12" s="2432">
        <f>'GC Table 5 - Worker Training'!BZI8</f>
        <v>0</v>
      </c>
      <c r="BZI12" s="2432">
        <f>'GC Table 4 - Tertiary'!BZH8</f>
        <v>0</v>
      </c>
      <c r="BZJ12" s="4063">
        <f>SUM(BZF12:BZI12)</f>
        <v>0</v>
      </c>
      <c r="BZK12" s="2433">
        <f>'GC Table 8 - Primary'!BZI12</f>
        <v>0</v>
      </c>
      <c r="BZL12" s="2432">
        <f>'GC Table 6 - Secondary'!BZI14</f>
        <v>0</v>
      </c>
      <c r="BZM12" s="2434">
        <f>'GC Table 5 - Worker Training'!BZI12</f>
        <v>0</v>
      </c>
      <c r="BZN12" s="2432">
        <f>'GC Table 4 - Tertiary'!BZH9</f>
        <v>0</v>
      </c>
      <c r="BZO12" s="2435">
        <f>SUM(BZK12:BZN12)</f>
        <v>0</v>
      </c>
      <c r="BZP12" s="4062">
        <f>'GC Table 8 - Primary'!BZI20</f>
        <v>0</v>
      </c>
      <c r="BZQ12" s="2432">
        <f>'GC Table 6 - Secondary'!BZI22</f>
        <v>0</v>
      </c>
      <c r="BZR12" s="2432">
        <f>'GC Table 5 - Worker Training'!BZI20</f>
        <v>0</v>
      </c>
      <c r="BZS12" s="2432">
        <f>'GC Table 4 - Tertiary'!BZH17</f>
        <v>0</v>
      </c>
      <c r="BZT12" s="4064">
        <f>SUM(BZP12:BZS12)</f>
        <v>0</v>
      </c>
      <c r="BZU12" s="4061">
        <v>2014</v>
      </c>
      <c r="BZV12" s="4062">
        <f>'GC Table 8 - Primary'!BZY8</f>
        <v>0</v>
      </c>
      <c r="BZW12" s="2432">
        <f>'GC Table 6 - Secondary'!BZY8</f>
        <v>0</v>
      </c>
      <c r="BZX12" s="2432">
        <f>'GC Table 5 - Worker Training'!BZY8</f>
        <v>0</v>
      </c>
      <c r="BZY12" s="2432">
        <f>'GC Table 4 - Tertiary'!BZX8</f>
        <v>0</v>
      </c>
      <c r="BZZ12" s="4063">
        <f>SUM(BZV12:BZY12)</f>
        <v>0</v>
      </c>
      <c r="CAA12" s="2433">
        <f>'GC Table 8 - Primary'!BZY12</f>
        <v>0</v>
      </c>
      <c r="CAB12" s="2432">
        <f>'GC Table 6 - Secondary'!BZY14</f>
        <v>0</v>
      </c>
      <c r="CAC12" s="2434">
        <f>'GC Table 5 - Worker Training'!BZY12</f>
        <v>0</v>
      </c>
      <c r="CAD12" s="2432">
        <f>'GC Table 4 - Tertiary'!BZX9</f>
        <v>0</v>
      </c>
      <c r="CAE12" s="2435">
        <f>SUM(CAA12:CAD12)</f>
        <v>0</v>
      </c>
      <c r="CAF12" s="4062">
        <f>'GC Table 8 - Primary'!BZY20</f>
        <v>0</v>
      </c>
      <c r="CAG12" s="2432">
        <f>'GC Table 6 - Secondary'!BZY22</f>
        <v>0</v>
      </c>
      <c r="CAH12" s="2432">
        <f>'GC Table 5 - Worker Training'!BZY20</f>
        <v>0</v>
      </c>
      <c r="CAI12" s="2432">
        <f>'GC Table 4 - Tertiary'!BZX17</f>
        <v>0</v>
      </c>
      <c r="CAJ12" s="4064">
        <f>SUM(CAF12:CAI12)</f>
        <v>0</v>
      </c>
      <c r="CAK12" s="4061">
        <v>2014</v>
      </c>
      <c r="CAL12" s="4062">
        <f>'GC Table 8 - Primary'!CAO8</f>
        <v>0</v>
      </c>
      <c r="CAM12" s="2432">
        <f>'GC Table 6 - Secondary'!CAO8</f>
        <v>0</v>
      </c>
      <c r="CAN12" s="2432">
        <f>'GC Table 5 - Worker Training'!CAO8</f>
        <v>0</v>
      </c>
      <c r="CAO12" s="2432">
        <f>'GC Table 4 - Tertiary'!CAN8</f>
        <v>0</v>
      </c>
      <c r="CAP12" s="4063">
        <f>SUM(CAL12:CAO12)</f>
        <v>0</v>
      </c>
      <c r="CAQ12" s="2433">
        <f>'GC Table 8 - Primary'!CAO12</f>
        <v>0</v>
      </c>
      <c r="CAR12" s="2432">
        <f>'GC Table 6 - Secondary'!CAO14</f>
        <v>0</v>
      </c>
      <c r="CAS12" s="2434">
        <f>'GC Table 5 - Worker Training'!CAO12</f>
        <v>0</v>
      </c>
      <c r="CAT12" s="2432">
        <f>'GC Table 4 - Tertiary'!CAN9</f>
        <v>0</v>
      </c>
      <c r="CAU12" s="2435">
        <f>SUM(CAQ12:CAT12)</f>
        <v>0</v>
      </c>
      <c r="CAV12" s="4062">
        <f>'GC Table 8 - Primary'!CAO20</f>
        <v>0</v>
      </c>
      <c r="CAW12" s="2432">
        <f>'GC Table 6 - Secondary'!CAO22</f>
        <v>0</v>
      </c>
      <c r="CAX12" s="2432">
        <f>'GC Table 5 - Worker Training'!CAO20</f>
        <v>0</v>
      </c>
      <c r="CAY12" s="2432">
        <f>'GC Table 4 - Tertiary'!CAN17</f>
        <v>0</v>
      </c>
      <c r="CAZ12" s="4064">
        <f>SUM(CAV12:CAY12)</f>
        <v>0</v>
      </c>
      <c r="CBA12" s="4061">
        <v>2014</v>
      </c>
      <c r="CBB12" s="4062">
        <f>'GC Table 8 - Primary'!CBE8</f>
        <v>0</v>
      </c>
      <c r="CBC12" s="2432">
        <f>'GC Table 6 - Secondary'!CBE8</f>
        <v>0</v>
      </c>
      <c r="CBD12" s="2432">
        <f>'GC Table 5 - Worker Training'!CBE8</f>
        <v>0</v>
      </c>
      <c r="CBE12" s="2432">
        <f>'GC Table 4 - Tertiary'!CBD8</f>
        <v>0</v>
      </c>
      <c r="CBF12" s="4063">
        <f>SUM(CBB12:CBE12)</f>
        <v>0</v>
      </c>
      <c r="CBG12" s="2433">
        <f>'GC Table 8 - Primary'!CBE12</f>
        <v>0</v>
      </c>
      <c r="CBH12" s="2432">
        <f>'GC Table 6 - Secondary'!CBE14</f>
        <v>0</v>
      </c>
      <c r="CBI12" s="2434">
        <f>'GC Table 5 - Worker Training'!CBE12</f>
        <v>0</v>
      </c>
      <c r="CBJ12" s="2432">
        <f>'GC Table 4 - Tertiary'!CBD9</f>
        <v>0</v>
      </c>
      <c r="CBK12" s="2435">
        <f>SUM(CBG12:CBJ12)</f>
        <v>0</v>
      </c>
      <c r="CBL12" s="4062">
        <f>'GC Table 8 - Primary'!CBE20</f>
        <v>0</v>
      </c>
      <c r="CBM12" s="2432">
        <f>'GC Table 6 - Secondary'!CBE22</f>
        <v>0</v>
      </c>
      <c r="CBN12" s="2432">
        <f>'GC Table 5 - Worker Training'!CBE20</f>
        <v>0</v>
      </c>
      <c r="CBO12" s="2432">
        <f>'GC Table 4 - Tertiary'!CBD17</f>
        <v>0</v>
      </c>
      <c r="CBP12" s="4064">
        <f>SUM(CBL12:CBO12)</f>
        <v>0</v>
      </c>
      <c r="CBQ12" s="4061">
        <v>2014</v>
      </c>
      <c r="CBR12" s="4062">
        <f>'GC Table 8 - Primary'!CBU8</f>
        <v>0</v>
      </c>
      <c r="CBS12" s="2432">
        <f>'GC Table 6 - Secondary'!CBU8</f>
        <v>0</v>
      </c>
      <c r="CBT12" s="2432">
        <f>'GC Table 5 - Worker Training'!CBU8</f>
        <v>0</v>
      </c>
      <c r="CBU12" s="2432">
        <f>'GC Table 4 - Tertiary'!CBT8</f>
        <v>0</v>
      </c>
      <c r="CBV12" s="4063">
        <f>SUM(CBR12:CBU12)</f>
        <v>0</v>
      </c>
      <c r="CBW12" s="2433">
        <f>'GC Table 8 - Primary'!CBU12</f>
        <v>0</v>
      </c>
      <c r="CBX12" s="2432">
        <f>'GC Table 6 - Secondary'!CBU14</f>
        <v>0</v>
      </c>
      <c r="CBY12" s="2434">
        <f>'GC Table 5 - Worker Training'!CBU12</f>
        <v>0</v>
      </c>
      <c r="CBZ12" s="2432">
        <f>'GC Table 4 - Tertiary'!CBT9</f>
        <v>0</v>
      </c>
      <c r="CCA12" s="2435">
        <f>SUM(CBW12:CBZ12)</f>
        <v>0</v>
      </c>
      <c r="CCB12" s="4062">
        <f>'GC Table 8 - Primary'!CBU20</f>
        <v>0</v>
      </c>
      <c r="CCC12" s="2432">
        <f>'GC Table 6 - Secondary'!CBU22</f>
        <v>0</v>
      </c>
      <c r="CCD12" s="2432">
        <f>'GC Table 5 - Worker Training'!CBU20</f>
        <v>0</v>
      </c>
      <c r="CCE12" s="2432">
        <f>'GC Table 4 - Tertiary'!CBT17</f>
        <v>0</v>
      </c>
      <c r="CCF12" s="4064">
        <f>SUM(CCB12:CCE12)</f>
        <v>0</v>
      </c>
      <c r="CCG12" s="4061">
        <v>2014</v>
      </c>
      <c r="CCH12" s="4062">
        <f>'GC Table 8 - Primary'!CCK8</f>
        <v>0</v>
      </c>
      <c r="CCI12" s="2432">
        <f>'GC Table 6 - Secondary'!CCK8</f>
        <v>0</v>
      </c>
      <c r="CCJ12" s="2432">
        <f>'GC Table 5 - Worker Training'!CCK8</f>
        <v>0</v>
      </c>
      <c r="CCK12" s="2432">
        <f>'GC Table 4 - Tertiary'!CCJ8</f>
        <v>0</v>
      </c>
      <c r="CCL12" s="4063">
        <f>SUM(CCH12:CCK12)</f>
        <v>0</v>
      </c>
      <c r="CCM12" s="2433">
        <f>'GC Table 8 - Primary'!CCK12</f>
        <v>0</v>
      </c>
      <c r="CCN12" s="2432">
        <f>'GC Table 6 - Secondary'!CCK14</f>
        <v>0</v>
      </c>
      <c r="CCO12" s="2434">
        <f>'GC Table 5 - Worker Training'!CCK12</f>
        <v>0</v>
      </c>
      <c r="CCP12" s="2432">
        <f>'GC Table 4 - Tertiary'!CCJ9</f>
        <v>0</v>
      </c>
      <c r="CCQ12" s="2435">
        <f>SUM(CCM12:CCP12)</f>
        <v>0</v>
      </c>
      <c r="CCR12" s="4062">
        <f>'GC Table 8 - Primary'!CCK20</f>
        <v>0</v>
      </c>
      <c r="CCS12" s="2432">
        <f>'GC Table 6 - Secondary'!CCK22</f>
        <v>0</v>
      </c>
      <c r="CCT12" s="2432">
        <f>'GC Table 5 - Worker Training'!CCK20</f>
        <v>0</v>
      </c>
      <c r="CCU12" s="2432">
        <f>'GC Table 4 - Tertiary'!CCJ17</f>
        <v>0</v>
      </c>
      <c r="CCV12" s="4064">
        <f>SUM(CCR12:CCU12)</f>
        <v>0</v>
      </c>
      <c r="CCW12" s="4061">
        <v>2014</v>
      </c>
      <c r="CCX12" s="4062">
        <f>'GC Table 8 - Primary'!CDA8</f>
        <v>0</v>
      </c>
      <c r="CCY12" s="2432">
        <f>'GC Table 6 - Secondary'!CDA8</f>
        <v>0</v>
      </c>
      <c r="CCZ12" s="2432">
        <f>'GC Table 5 - Worker Training'!CDA8</f>
        <v>0</v>
      </c>
      <c r="CDA12" s="2432">
        <f>'GC Table 4 - Tertiary'!CCZ8</f>
        <v>0</v>
      </c>
      <c r="CDB12" s="4063">
        <f>SUM(CCX12:CDA12)</f>
        <v>0</v>
      </c>
      <c r="CDC12" s="2433">
        <f>'GC Table 8 - Primary'!CDA12</f>
        <v>0</v>
      </c>
      <c r="CDD12" s="2432">
        <f>'GC Table 6 - Secondary'!CDA14</f>
        <v>0</v>
      </c>
      <c r="CDE12" s="2434">
        <f>'GC Table 5 - Worker Training'!CDA12</f>
        <v>0</v>
      </c>
      <c r="CDF12" s="2432">
        <f>'GC Table 4 - Tertiary'!CCZ9</f>
        <v>0</v>
      </c>
      <c r="CDG12" s="2435">
        <f>SUM(CDC12:CDF12)</f>
        <v>0</v>
      </c>
      <c r="CDH12" s="4062">
        <f>'GC Table 8 - Primary'!CDA20</f>
        <v>0</v>
      </c>
      <c r="CDI12" s="2432">
        <f>'GC Table 6 - Secondary'!CDA22</f>
        <v>0</v>
      </c>
      <c r="CDJ12" s="2432">
        <f>'GC Table 5 - Worker Training'!CDA20</f>
        <v>0</v>
      </c>
      <c r="CDK12" s="2432">
        <f>'GC Table 4 - Tertiary'!CCZ17</f>
        <v>0</v>
      </c>
      <c r="CDL12" s="4064">
        <f>SUM(CDH12:CDK12)</f>
        <v>0</v>
      </c>
      <c r="CDM12" s="4061">
        <v>2014</v>
      </c>
      <c r="CDN12" s="4062">
        <f>'GC Table 8 - Primary'!CDQ8</f>
        <v>0</v>
      </c>
      <c r="CDO12" s="2432">
        <f>'GC Table 6 - Secondary'!CDQ8</f>
        <v>0</v>
      </c>
      <c r="CDP12" s="2432">
        <f>'GC Table 5 - Worker Training'!CDQ8</f>
        <v>0</v>
      </c>
      <c r="CDQ12" s="2432">
        <f>'GC Table 4 - Tertiary'!CDP8</f>
        <v>0</v>
      </c>
      <c r="CDR12" s="4063">
        <f>SUM(CDN12:CDQ12)</f>
        <v>0</v>
      </c>
      <c r="CDS12" s="2433">
        <f>'GC Table 8 - Primary'!CDQ12</f>
        <v>0</v>
      </c>
      <c r="CDT12" s="2432">
        <f>'GC Table 6 - Secondary'!CDQ14</f>
        <v>0</v>
      </c>
      <c r="CDU12" s="2434">
        <f>'GC Table 5 - Worker Training'!CDQ12</f>
        <v>0</v>
      </c>
      <c r="CDV12" s="2432">
        <f>'GC Table 4 - Tertiary'!CDP9</f>
        <v>0</v>
      </c>
      <c r="CDW12" s="2435">
        <f>SUM(CDS12:CDV12)</f>
        <v>0</v>
      </c>
      <c r="CDX12" s="4062">
        <f>'GC Table 8 - Primary'!CDQ20</f>
        <v>0</v>
      </c>
      <c r="CDY12" s="2432">
        <f>'GC Table 6 - Secondary'!CDQ22</f>
        <v>0</v>
      </c>
      <c r="CDZ12" s="2432">
        <f>'GC Table 5 - Worker Training'!CDQ20</f>
        <v>0</v>
      </c>
      <c r="CEA12" s="2432">
        <f>'GC Table 4 - Tertiary'!CDP17</f>
        <v>0</v>
      </c>
      <c r="CEB12" s="4064">
        <f>SUM(CDX12:CEA12)</f>
        <v>0</v>
      </c>
      <c r="CEC12" s="4061">
        <v>2014</v>
      </c>
      <c r="CED12" s="4062">
        <f>'GC Table 8 - Primary'!CEG8</f>
        <v>0</v>
      </c>
      <c r="CEE12" s="2432">
        <f>'GC Table 6 - Secondary'!CEG8</f>
        <v>0</v>
      </c>
      <c r="CEF12" s="2432">
        <f>'GC Table 5 - Worker Training'!CEG8</f>
        <v>0</v>
      </c>
      <c r="CEG12" s="2432">
        <f>'GC Table 4 - Tertiary'!CEF8</f>
        <v>0</v>
      </c>
      <c r="CEH12" s="4063">
        <f>SUM(CED12:CEG12)</f>
        <v>0</v>
      </c>
      <c r="CEI12" s="2433">
        <f>'GC Table 8 - Primary'!CEG12</f>
        <v>0</v>
      </c>
      <c r="CEJ12" s="2432">
        <f>'GC Table 6 - Secondary'!CEG14</f>
        <v>0</v>
      </c>
      <c r="CEK12" s="2434">
        <f>'GC Table 5 - Worker Training'!CEG12</f>
        <v>0</v>
      </c>
      <c r="CEL12" s="2432">
        <f>'GC Table 4 - Tertiary'!CEF9</f>
        <v>0</v>
      </c>
      <c r="CEM12" s="2435">
        <f>SUM(CEI12:CEL12)</f>
        <v>0</v>
      </c>
      <c r="CEN12" s="4062">
        <f>'GC Table 8 - Primary'!CEG20</f>
        <v>0</v>
      </c>
      <c r="CEO12" s="2432">
        <f>'GC Table 6 - Secondary'!CEG22</f>
        <v>0</v>
      </c>
      <c r="CEP12" s="2432">
        <f>'GC Table 5 - Worker Training'!CEG20</f>
        <v>0</v>
      </c>
      <c r="CEQ12" s="2432">
        <f>'GC Table 4 - Tertiary'!CEF17</f>
        <v>0</v>
      </c>
      <c r="CER12" s="4064">
        <f>SUM(CEN12:CEQ12)</f>
        <v>0</v>
      </c>
      <c r="CES12" s="4061">
        <v>2014</v>
      </c>
      <c r="CET12" s="4062">
        <f>'GC Table 8 - Primary'!CEW8</f>
        <v>0</v>
      </c>
      <c r="CEU12" s="2432">
        <f>'GC Table 6 - Secondary'!CEW8</f>
        <v>0</v>
      </c>
      <c r="CEV12" s="2432">
        <f>'GC Table 5 - Worker Training'!CEW8</f>
        <v>0</v>
      </c>
      <c r="CEW12" s="2432">
        <f>'GC Table 4 - Tertiary'!CEV8</f>
        <v>0</v>
      </c>
      <c r="CEX12" s="4063">
        <f>SUM(CET12:CEW12)</f>
        <v>0</v>
      </c>
      <c r="CEY12" s="2433">
        <f>'GC Table 8 - Primary'!CEW12</f>
        <v>0</v>
      </c>
      <c r="CEZ12" s="2432">
        <f>'GC Table 6 - Secondary'!CEW14</f>
        <v>0</v>
      </c>
      <c r="CFA12" s="2434">
        <f>'GC Table 5 - Worker Training'!CEW12</f>
        <v>0</v>
      </c>
      <c r="CFB12" s="2432">
        <f>'GC Table 4 - Tertiary'!CEV9</f>
        <v>0</v>
      </c>
      <c r="CFC12" s="2435">
        <f>SUM(CEY12:CFB12)</f>
        <v>0</v>
      </c>
      <c r="CFD12" s="4062">
        <f>'GC Table 8 - Primary'!CEW20</f>
        <v>0</v>
      </c>
      <c r="CFE12" s="2432">
        <f>'GC Table 6 - Secondary'!CEW22</f>
        <v>0</v>
      </c>
      <c r="CFF12" s="2432">
        <f>'GC Table 5 - Worker Training'!CEW20</f>
        <v>0</v>
      </c>
      <c r="CFG12" s="2432">
        <f>'GC Table 4 - Tertiary'!CEV17</f>
        <v>0</v>
      </c>
      <c r="CFH12" s="4064">
        <f>SUM(CFD12:CFG12)</f>
        <v>0</v>
      </c>
      <c r="CFI12" s="4061">
        <v>2014</v>
      </c>
      <c r="CFJ12" s="4062">
        <f>'GC Table 8 - Primary'!CFM8</f>
        <v>0</v>
      </c>
      <c r="CFK12" s="2432">
        <f>'GC Table 6 - Secondary'!CFM8</f>
        <v>0</v>
      </c>
      <c r="CFL12" s="2432">
        <f>'GC Table 5 - Worker Training'!CFM8</f>
        <v>0</v>
      </c>
      <c r="CFM12" s="2432">
        <f>'GC Table 4 - Tertiary'!CFL8</f>
        <v>0</v>
      </c>
      <c r="CFN12" s="4063">
        <f>SUM(CFJ12:CFM12)</f>
        <v>0</v>
      </c>
      <c r="CFO12" s="2433">
        <f>'GC Table 8 - Primary'!CFM12</f>
        <v>0</v>
      </c>
      <c r="CFP12" s="2432">
        <f>'GC Table 6 - Secondary'!CFM14</f>
        <v>0</v>
      </c>
      <c r="CFQ12" s="2434">
        <f>'GC Table 5 - Worker Training'!CFM12</f>
        <v>0</v>
      </c>
      <c r="CFR12" s="2432">
        <f>'GC Table 4 - Tertiary'!CFL9</f>
        <v>0</v>
      </c>
      <c r="CFS12" s="2435">
        <f>SUM(CFO12:CFR12)</f>
        <v>0</v>
      </c>
      <c r="CFT12" s="4062">
        <f>'GC Table 8 - Primary'!CFM20</f>
        <v>0</v>
      </c>
      <c r="CFU12" s="2432">
        <f>'GC Table 6 - Secondary'!CFM22</f>
        <v>0</v>
      </c>
      <c r="CFV12" s="2432">
        <f>'GC Table 5 - Worker Training'!CFM20</f>
        <v>0</v>
      </c>
      <c r="CFW12" s="2432">
        <f>'GC Table 4 - Tertiary'!CFL17</f>
        <v>0</v>
      </c>
      <c r="CFX12" s="4064">
        <f>SUM(CFT12:CFW12)</f>
        <v>0</v>
      </c>
      <c r="CFY12" s="4061">
        <v>2014</v>
      </c>
      <c r="CFZ12" s="4062">
        <f>'GC Table 8 - Primary'!CGC8</f>
        <v>0</v>
      </c>
      <c r="CGA12" s="2432">
        <f>'GC Table 6 - Secondary'!CGC8</f>
        <v>0</v>
      </c>
      <c r="CGB12" s="2432">
        <f>'GC Table 5 - Worker Training'!CGC8</f>
        <v>0</v>
      </c>
      <c r="CGC12" s="2432">
        <f>'GC Table 4 - Tertiary'!CGB8</f>
        <v>0</v>
      </c>
      <c r="CGD12" s="4063">
        <f>SUM(CFZ12:CGC12)</f>
        <v>0</v>
      </c>
      <c r="CGE12" s="2433">
        <f>'GC Table 8 - Primary'!CGC12</f>
        <v>0</v>
      </c>
      <c r="CGF12" s="2432">
        <f>'GC Table 6 - Secondary'!CGC14</f>
        <v>0</v>
      </c>
      <c r="CGG12" s="2434">
        <f>'GC Table 5 - Worker Training'!CGC12</f>
        <v>0</v>
      </c>
      <c r="CGH12" s="2432">
        <f>'GC Table 4 - Tertiary'!CGB9</f>
        <v>0</v>
      </c>
      <c r="CGI12" s="2435">
        <f>SUM(CGE12:CGH12)</f>
        <v>0</v>
      </c>
      <c r="CGJ12" s="4062">
        <f>'GC Table 8 - Primary'!CGC20</f>
        <v>0</v>
      </c>
      <c r="CGK12" s="2432">
        <f>'GC Table 6 - Secondary'!CGC22</f>
        <v>0</v>
      </c>
      <c r="CGL12" s="2432">
        <f>'GC Table 5 - Worker Training'!CGC20</f>
        <v>0</v>
      </c>
      <c r="CGM12" s="2432">
        <f>'GC Table 4 - Tertiary'!CGB17</f>
        <v>0</v>
      </c>
      <c r="CGN12" s="4064">
        <f>SUM(CGJ12:CGM12)</f>
        <v>0</v>
      </c>
      <c r="CGO12" s="4061">
        <v>2014</v>
      </c>
      <c r="CGP12" s="4062">
        <f>'GC Table 8 - Primary'!CGS8</f>
        <v>0</v>
      </c>
      <c r="CGQ12" s="2432">
        <f>'GC Table 6 - Secondary'!CGS8</f>
        <v>0</v>
      </c>
      <c r="CGR12" s="2432">
        <f>'GC Table 5 - Worker Training'!CGS8</f>
        <v>0</v>
      </c>
      <c r="CGS12" s="2432">
        <f>'GC Table 4 - Tertiary'!CGR8</f>
        <v>0</v>
      </c>
      <c r="CGT12" s="4063">
        <f>SUM(CGP12:CGS12)</f>
        <v>0</v>
      </c>
      <c r="CGU12" s="2433">
        <f>'GC Table 8 - Primary'!CGS12</f>
        <v>0</v>
      </c>
      <c r="CGV12" s="2432">
        <f>'GC Table 6 - Secondary'!CGS14</f>
        <v>0</v>
      </c>
      <c r="CGW12" s="2434">
        <f>'GC Table 5 - Worker Training'!CGS12</f>
        <v>0</v>
      </c>
      <c r="CGX12" s="2432">
        <f>'GC Table 4 - Tertiary'!CGR9</f>
        <v>0</v>
      </c>
      <c r="CGY12" s="2435">
        <f>SUM(CGU12:CGX12)</f>
        <v>0</v>
      </c>
      <c r="CGZ12" s="4062">
        <f>'GC Table 8 - Primary'!CGS20</f>
        <v>0</v>
      </c>
      <c r="CHA12" s="2432">
        <f>'GC Table 6 - Secondary'!CGS22</f>
        <v>0</v>
      </c>
      <c r="CHB12" s="2432">
        <f>'GC Table 5 - Worker Training'!CGS20</f>
        <v>0</v>
      </c>
      <c r="CHC12" s="2432">
        <f>'GC Table 4 - Tertiary'!CGR17</f>
        <v>0</v>
      </c>
      <c r="CHD12" s="4064">
        <f>SUM(CGZ12:CHC12)</f>
        <v>0</v>
      </c>
      <c r="CHE12" s="4061">
        <v>2014</v>
      </c>
      <c r="CHF12" s="4062">
        <f>'GC Table 8 - Primary'!CHI8</f>
        <v>0</v>
      </c>
      <c r="CHG12" s="2432">
        <f>'GC Table 6 - Secondary'!CHI8</f>
        <v>0</v>
      </c>
      <c r="CHH12" s="2432">
        <f>'GC Table 5 - Worker Training'!CHI8</f>
        <v>0</v>
      </c>
      <c r="CHI12" s="2432">
        <f>'GC Table 4 - Tertiary'!CHH8</f>
        <v>0</v>
      </c>
      <c r="CHJ12" s="4063">
        <f>SUM(CHF12:CHI12)</f>
        <v>0</v>
      </c>
      <c r="CHK12" s="2433">
        <f>'GC Table 8 - Primary'!CHI12</f>
        <v>0</v>
      </c>
      <c r="CHL12" s="2432">
        <f>'GC Table 6 - Secondary'!CHI14</f>
        <v>0</v>
      </c>
      <c r="CHM12" s="2434">
        <f>'GC Table 5 - Worker Training'!CHI12</f>
        <v>0</v>
      </c>
      <c r="CHN12" s="2432">
        <f>'GC Table 4 - Tertiary'!CHH9</f>
        <v>0</v>
      </c>
      <c r="CHO12" s="2435">
        <f>SUM(CHK12:CHN12)</f>
        <v>0</v>
      </c>
      <c r="CHP12" s="4062">
        <f>'GC Table 8 - Primary'!CHI20</f>
        <v>0</v>
      </c>
      <c r="CHQ12" s="2432">
        <f>'GC Table 6 - Secondary'!CHI22</f>
        <v>0</v>
      </c>
      <c r="CHR12" s="2432">
        <f>'GC Table 5 - Worker Training'!CHI20</f>
        <v>0</v>
      </c>
      <c r="CHS12" s="2432">
        <f>'GC Table 4 - Tertiary'!CHH17</f>
        <v>0</v>
      </c>
      <c r="CHT12" s="4064">
        <f>SUM(CHP12:CHS12)</f>
        <v>0</v>
      </c>
      <c r="CHU12" s="4061">
        <v>2014</v>
      </c>
      <c r="CHV12" s="4062">
        <f>'GC Table 8 - Primary'!CHY8</f>
        <v>0</v>
      </c>
      <c r="CHW12" s="2432">
        <f>'GC Table 6 - Secondary'!CHY8</f>
        <v>0</v>
      </c>
      <c r="CHX12" s="2432">
        <f>'GC Table 5 - Worker Training'!CHY8</f>
        <v>0</v>
      </c>
      <c r="CHY12" s="2432">
        <f>'GC Table 4 - Tertiary'!CHX8</f>
        <v>0</v>
      </c>
      <c r="CHZ12" s="4063">
        <f>SUM(CHV12:CHY12)</f>
        <v>0</v>
      </c>
      <c r="CIA12" s="2433">
        <f>'GC Table 8 - Primary'!CHY12</f>
        <v>0</v>
      </c>
      <c r="CIB12" s="2432">
        <f>'GC Table 6 - Secondary'!CHY14</f>
        <v>0</v>
      </c>
      <c r="CIC12" s="2434">
        <f>'GC Table 5 - Worker Training'!CHY12</f>
        <v>0</v>
      </c>
      <c r="CID12" s="2432">
        <f>'GC Table 4 - Tertiary'!CHX9</f>
        <v>0</v>
      </c>
      <c r="CIE12" s="2435">
        <f>SUM(CIA12:CID12)</f>
        <v>0</v>
      </c>
      <c r="CIF12" s="4062">
        <f>'GC Table 8 - Primary'!CHY20</f>
        <v>0</v>
      </c>
      <c r="CIG12" s="2432">
        <f>'GC Table 6 - Secondary'!CHY22</f>
        <v>0</v>
      </c>
      <c r="CIH12" s="2432">
        <f>'GC Table 5 - Worker Training'!CHY20</f>
        <v>0</v>
      </c>
      <c r="CII12" s="2432">
        <f>'GC Table 4 - Tertiary'!CHX17</f>
        <v>0</v>
      </c>
      <c r="CIJ12" s="4064">
        <f>SUM(CIF12:CII12)</f>
        <v>0</v>
      </c>
      <c r="CIK12" s="4061">
        <v>2014</v>
      </c>
      <c r="CIL12" s="4062">
        <f>'GC Table 8 - Primary'!CIO8</f>
        <v>0</v>
      </c>
      <c r="CIM12" s="2432">
        <f>'GC Table 6 - Secondary'!CIO8</f>
        <v>0</v>
      </c>
      <c r="CIN12" s="2432">
        <f>'GC Table 5 - Worker Training'!CIO8</f>
        <v>0</v>
      </c>
      <c r="CIO12" s="2432">
        <f>'GC Table 4 - Tertiary'!CIN8</f>
        <v>0</v>
      </c>
      <c r="CIP12" s="4063">
        <f>SUM(CIL12:CIO12)</f>
        <v>0</v>
      </c>
      <c r="CIQ12" s="2433">
        <f>'GC Table 8 - Primary'!CIO12</f>
        <v>0</v>
      </c>
      <c r="CIR12" s="2432">
        <f>'GC Table 6 - Secondary'!CIO14</f>
        <v>0</v>
      </c>
      <c r="CIS12" s="2434">
        <f>'GC Table 5 - Worker Training'!CIO12</f>
        <v>0</v>
      </c>
      <c r="CIT12" s="2432">
        <f>'GC Table 4 - Tertiary'!CIN9</f>
        <v>0</v>
      </c>
      <c r="CIU12" s="2435">
        <f>SUM(CIQ12:CIT12)</f>
        <v>0</v>
      </c>
      <c r="CIV12" s="4062">
        <f>'GC Table 8 - Primary'!CIO20</f>
        <v>0</v>
      </c>
      <c r="CIW12" s="2432">
        <f>'GC Table 6 - Secondary'!CIO22</f>
        <v>0</v>
      </c>
      <c r="CIX12" s="2432">
        <f>'GC Table 5 - Worker Training'!CIO20</f>
        <v>0</v>
      </c>
      <c r="CIY12" s="2432">
        <f>'GC Table 4 - Tertiary'!CIN17</f>
        <v>0</v>
      </c>
      <c r="CIZ12" s="4064">
        <f>SUM(CIV12:CIY12)</f>
        <v>0</v>
      </c>
      <c r="CJA12" s="4061">
        <v>2014</v>
      </c>
      <c r="CJB12" s="4062">
        <f>'GC Table 8 - Primary'!CJE8</f>
        <v>0</v>
      </c>
      <c r="CJC12" s="2432">
        <f>'GC Table 6 - Secondary'!CJE8</f>
        <v>0</v>
      </c>
      <c r="CJD12" s="2432">
        <f>'GC Table 5 - Worker Training'!CJE8</f>
        <v>0</v>
      </c>
      <c r="CJE12" s="2432">
        <f>'GC Table 4 - Tertiary'!CJD8</f>
        <v>0</v>
      </c>
      <c r="CJF12" s="4063">
        <f>SUM(CJB12:CJE12)</f>
        <v>0</v>
      </c>
      <c r="CJG12" s="2433">
        <f>'GC Table 8 - Primary'!CJE12</f>
        <v>0</v>
      </c>
      <c r="CJH12" s="2432">
        <f>'GC Table 6 - Secondary'!CJE14</f>
        <v>0</v>
      </c>
      <c r="CJI12" s="2434">
        <f>'GC Table 5 - Worker Training'!CJE12</f>
        <v>0</v>
      </c>
      <c r="CJJ12" s="2432">
        <f>'GC Table 4 - Tertiary'!CJD9</f>
        <v>0</v>
      </c>
      <c r="CJK12" s="2435">
        <f>SUM(CJG12:CJJ12)</f>
        <v>0</v>
      </c>
      <c r="CJL12" s="4062">
        <f>'GC Table 8 - Primary'!CJE20</f>
        <v>0</v>
      </c>
      <c r="CJM12" s="2432">
        <f>'GC Table 6 - Secondary'!CJE22</f>
        <v>0</v>
      </c>
      <c r="CJN12" s="2432">
        <f>'GC Table 5 - Worker Training'!CJE20</f>
        <v>0</v>
      </c>
      <c r="CJO12" s="2432">
        <f>'GC Table 4 - Tertiary'!CJD17</f>
        <v>0</v>
      </c>
      <c r="CJP12" s="4064">
        <f>SUM(CJL12:CJO12)</f>
        <v>0</v>
      </c>
      <c r="CJQ12" s="4061">
        <v>2014</v>
      </c>
      <c r="CJR12" s="4062">
        <f>'GC Table 8 - Primary'!CJU8</f>
        <v>0</v>
      </c>
      <c r="CJS12" s="2432">
        <f>'GC Table 6 - Secondary'!CJU8</f>
        <v>0</v>
      </c>
      <c r="CJT12" s="2432">
        <f>'GC Table 5 - Worker Training'!CJU8</f>
        <v>0</v>
      </c>
      <c r="CJU12" s="2432">
        <f>'GC Table 4 - Tertiary'!CJT8</f>
        <v>0</v>
      </c>
      <c r="CJV12" s="4063">
        <f>SUM(CJR12:CJU12)</f>
        <v>0</v>
      </c>
      <c r="CJW12" s="2433">
        <f>'GC Table 8 - Primary'!CJU12</f>
        <v>0</v>
      </c>
      <c r="CJX12" s="2432">
        <f>'GC Table 6 - Secondary'!CJU14</f>
        <v>0</v>
      </c>
      <c r="CJY12" s="2434">
        <f>'GC Table 5 - Worker Training'!CJU12</f>
        <v>0</v>
      </c>
      <c r="CJZ12" s="2432">
        <f>'GC Table 4 - Tertiary'!CJT9</f>
        <v>0</v>
      </c>
      <c r="CKA12" s="2435">
        <f>SUM(CJW12:CJZ12)</f>
        <v>0</v>
      </c>
      <c r="CKB12" s="4062">
        <f>'GC Table 8 - Primary'!CJU20</f>
        <v>0</v>
      </c>
      <c r="CKC12" s="2432">
        <f>'GC Table 6 - Secondary'!CJU22</f>
        <v>0</v>
      </c>
      <c r="CKD12" s="2432">
        <f>'GC Table 5 - Worker Training'!CJU20</f>
        <v>0</v>
      </c>
      <c r="CKE12" s="2432">
        <f>'GC Table 4 - Tertiary'!CJT17</f>
        <v>0</v>
      </c>
      <c r="CKF12" s="4064">
        <f>SUM(CKB12:CKE12)</f>
        <v>0</v>
      </c>
      <c r="CKG12" s="4061">
        <v>2014</v>
      </c>
      <c r="CKH12" s="4062">
        <f>'GC Table 8 - Primary'!CKK8</f>
        <v>0</v>
      </c>
      <c r="CKI12" s="2432">
        <f>'GC Table 6 - Secondary'!CKK8</f>
        <v>0</v>
      </c>
      <c r="CKJ12" s="2432">
        <f>'GC Table 5 - Worker Training'!CKK8</f>
        <v>0</v>
      </c>
      <c r="CKK12" s="2432">
        <f>'GC Table 4 - Tertiary'!CKJ8</f>
        <v>0</v>
      </c>
      <c r="CKL12" s="4063">
        <f>SUM(CKH12:CKK12)</f>
        <v>0</v>
      </c>
      <c r="CKM12" s="2433">
        <f>'GC Table 8 - Primary'!CKK12</f>
        <v>0</v>
      </c>
      <c r="CKN12" s="2432">
        <f>'GC Table 6 - Secondary'!CKK14</f>
        <v>0</v>
      </c>
      <c r="CKO12" s="2434">
        <f>'GC Table 5 - Worker Training'!CKK12</f>
        <v>0</v>
      </c>
      <c r="CKP12" s="2432">
        <f>'GC Table 4 - Tertiary'!CKJ9</f>
        <v>0</v>
      </c>
      <c r="CKQ12" s="2435">
        <f>SUM(CKM12:CKP12)</f>
        <v>0</v>
      </c>
      <c r="CKR12" s="4062">
        <f>'GC Table 8 - Primary'!CKK20</f>
        <v>0</v>
      </c>
      <c r="CKS12" s="2432">
        <f>'GC Table 6 - Secondary'!CKK22</f>
        <v>0</v>
      </c>
      <c r="CKT12" s="2432">
        <f>'GC Table 5 - Worker Training'!CKK20</f>
        <v>0</v>
      </c>
      <c r="CKU12" s="2432">
        <f>'GC Table 4 - Tertiary'!CKJ17</f>
        <v>0</v>
      </c>
      <c r="CKV12" s="4064">
        <f>SUM(CKR12:CKU12)</f>
        <v>0</v>
      </c>
      <c r="CKW12" s="4061">
        <v>2014</v>
      </c>
      <c r="CKX12" s="4062">
        <f>'GC Table 8 - Primary'!CLA8</f>
        <v>0</v>
      </c>
      <c r="CKY12" s="2432">
        <f>'GC Table 6 - Secondary'!CLA8</f>
        <v>0</v>
      </c>
      <c r="CKZ12" s="2432">
        <f>'GC Table 5 - Worker Training'!CLA8</f>
        <v>0</v>
      </c>
      <c r="CLA12" s="2432">
        <f>'GC Table 4 - Tertiary'!CKZ8</f>
        <v>0</v>
      </c>
      <c r="CLB12" s="4063">
        <f>SUM(CKX12:CLA12)</f>
        <v>0</v>
      </c>
      <c r="CLC12" s="2433">
        <f>'GC Table 8 - Primary'!CLA12</f>
        <v>0</v>
      </c>
      <c r="CLD12" s="2432">
        <f>'GC Table 6 - Secondary'!CLA14</f>
        <v>0</v>
      </c>
      <c r="CLE12" s="2434">
        <f>'GC Table 5 - Worker Training'!CLA12</f>
        <v>0</v>
      </c>
      <c r="CLF12" s="2432">
        <f>'GC Table 4 - Tertiary'!CKZ9</f>
        <v>0</v>
      </c>
      <c r="CLG12" s="2435">
        <f>SUM(CLC12:CLF12)</f>
        <v>0</v>
      </c>
      <c r="CLH12" s="4062">
        <f>'GC Table 8 - Primary'!CLA20</f>
        <v>0</v>
      </c>
      <c r="CLI12" s="2432">
        <f>'GC Table 6 - Secondary'!CLA22</f>
        <v>0</v>
      </c>
      <c r="CLJ12" s="2432">
        <f>'GC Table 5 - Worker Training'!CLA20</f>
        <v>0</v>
      </c>
      <c r="CLK12" s="2432">
        <f>'GC Table 4 - Tertiary'!CKZ17</f>
        <v>0</v>
      </c>
      <c r="CLL12" s="4064">
        <f>SUM(CLH12:CLK12)</f>
        <v>0</v>
      </c>
      <c r="CLM12" s="4061">
        <v>2014</v>
      </c>
      <c r="CLN12" s="4062">
        <f>'GC Table 8 - Primary'!CLQ8</f>
        <v>0</v>
      </c>
      <c r="CLO12" s="2432">
        <f>'GC Table 6 - Secondary'!CLQ8</f>
        <v>0</v>
      </c>
      <c r="CLP12" s="2432">
        <f>'GC Table 5 - Worker Training'!CLQ8</f>
        <v>0</v>
      </c>
      <c r="CLQ12" s="2432">
        <f>'GC Table 4 - Tertiary'!CLP8</f>
        <v>0</v>
      </c>
      <c r="CLR12" s="4063">
        <f>SUM(CLN12:CLQ12)</f>
        <v>0</v>
      </c>
      <c r="CLS12" s="2433">
        <f>'GC Table 8 - Primary'!CLQ12</f>
        <v>0</v>
      </c>
      <c r="CLT12" s="2432">
        <f>'GC Table 6 - Secondary'!CLQ14</f>
        <v>0</v>
      </c>
      <c r="CLU12" s="2434">
        <f>'GC Table 5 - Worker Training'!CLQ12</f>
        <v>0</v>
      </c>
      <c r="CLV12" s="2432">
        <f>'GC Table 4 - Tertiary'!CLP9</f>
        <v>0</v>
      </c>
      <c r="CLW12" s="2435">
        <f>SUM(CLS12:CLV12)</f>
        <v>0</v>
      </c>
      <c r="CLX12" s="4062">
        <f>'GC Table 8 - Primary'!CLQ20</f>
        <v>0</v>
      </c>
      <c r="CLY12" s="2432">
        <f>'GC Table 6 - Secondary'!CLQ22</f>
        <v>0</v>
      </c>
      <c r="CLZ12" s="2432">
        <f>'GC Table 5 - Worker Training'!CLQ20</f>
        <v>0</v>
      </c>
      <c r="CMA12" s="2432">
        <f>'GC Table 4 - Tertiary'!CLP17</f>
        <v>0</v>
      </c>
      <c r="CMB12" s="4064">
        <f>SUM(CLX12:CMA12)</f>
        <v>0</v>
      </c>
      <c r="CMC12" s="4061">
        <v>2014</v>
      </c>
      <c r="CMD12" s="4062">
        <f>'GC Table 8 - Primary'!CMG8</f>
        <v>0</v>
      </c>
      <c r="CME12" s="2432">
        <f>'GC Table 6 - Secondary'!CMG8</f>
        <v>0</v>
      </c>
      <c r="CMF12" s="2432">
        <f>'GC Table 5 - Worker Training'!CMG8</f>
        <v>0</v>
      </c>
      <c r="CMG12" s="2432">
        <f>'GC Table 4 - Tertiary'!CMF8</f>
        <v>0</v>
      </c>
      <c r="CMH12" s="4063">
        <f>SUM(CMD12:CMG12)</f>
        <v>0</v>
      </c>
      <c r="CMI12" s="2433">
        <f>'GC Table 8 - Primary'!CMG12</f>
        <v>0</v>
      </c>
      <c r="CMJ12" s="2432">
        <f>'GC Table 6 - Secondary'!CMG14</f>
        <v>0</v>
      </c>
      <c r="CMK12" s="2434">
        <f>'GC Table 5 - Worker Training'!CMG12</f>
        <v>0</v>
      </c>
      <c r="CML12" s="2432">
        <f>'GC Table 4 - Tertiary'!CMF9</f>
        <v>0</v>
      </c>
      <c r="CMM12" s="2435">
        <f>SUM(CMI12:CML12)</f>
        <v>0</v>
      </c>
      <c r="CMN12" s="4062">
        <f>'GC Table 8 - Primary'!CMG20</f>
        <v>0</v>
      </c>
      <c r="CMO12" s="2432">
        <f>'GC Table 6 - Secondary'!CMG22</f>
        <v>0</v>
      </c>
      <c r="CMP12" s="2432">
        <f>'GC Table 5 - Worker Training'!CMG20</f>
        <v>0</v>
      </c>
      <c r="CMQ12" s="2432">
        <f>'GC Table 4 - Tertiary'!CMF17</f>
        <v>0</v>
      </c>
      <c r="CMR12" s="4064">
        <f>SUM(CMN12:CMQ12)</f>
        <v>0</v>
      </c>
      <c r="CMS12" s="4061">
        <v>2014</v>
      </c>
      <c r="CMT12" s="4062">
        <f>'GC Table 8 - Primary'!CMW8</f>
        <v>0</v>
      </c>
      <c r="CMU12" s="2432">
        <f>'GC Table 6 - Secondary'!CMW8</f>
        <v>0</v>
      </c>
      <c r="CMV12" s="2432">
        <f>'GC Table 5 - Worker Training'!CMW8</f>
        <v>0</v>
      </c>
      <c r="CMW12" s="2432">
        <f>'GC Table 4 - Tertiary'!CMV8</f>
        <v>0</v>
      </c>
      <c r="CMX12" s="4063">
        <f>SUM(CMT12:CMW12)</f>
        <v>0</v>
      </c>
      <c r="CMY12" s="2433">
        <f>'GC Table 8 - Primary'!CMW12</f>
        <v>0</v>
      </c>
      <c r="CMZ12" s="2432">
        <f>'GC Table 6 - Secondary'!CMW14</f>
        <v>0</v>
      </c>
      <c r="CNA12" s="2434">
        <f>'GC Table 5 - Worker Training'!CMW12</f>
        <v>0</v>
      </c>
      <c r="CNB12" s="2432">
        <f>'GC Table 4 - Tertiary'!CMV9</f>
        <v>0</v>
      </c>
      <c r="CNC12" s="2435">
        <f>SUM(CMY12:CNB12)</f>
        <v>0</v>
      </c>
      <c r="CND12" s="4062">
        <f>'GC Table 8 - Primary'!CMW20</f>
        <v>0</v>
      </c>
      <c r="CNE12" s="2432">
        <f>'GC Table 6 - Secondary'!CMW22</f>
        <v>0</v>
      </c>
      <c r="CNF12" s="2432">
        <f>'GC Table 5 - Worker Training'!CMW20</f>
        <v>0</v>
      </c>
      <c r="CNG12" s="2432">
        <f>'GC Table 4 - Tertiary'!CMV17</f>
        <v>0</v>
      </c>
      <c r="CNH12" s="4064">
        <f>SUM(CND12:CNG12)</f>
        <v>0</v>
      </c>
      <c r="CNI12" s="4061">
        <v>2014</v>
      </c>
      <c r="CNJ12" s="4062">
        <f>'GC Table 8 - Primary'!CNM8</f>
        <v>0</v>
      </c>
      <c r="CNK12" s="2432">
        <f>'GC Table 6 - Secondary'!CNM8</f>
        <v>0</v>
      </c>
      <c r="CNL12" s="2432">
        <f>'GC Table 5 - Worker Training'!CNM8</f>
        <v>0</v>
      </c>
      <c r="CNM12" s="2432">
        <f>'GC Table 4 - Tertiary'!CNL8</f>
        <v>0</v>
      </c>
      <c r="CNN12" s="4063">
        <f>SUM(CNJ12:CNM12)</f>
        <v>0</v>
      </c>
      <c r="CNO12" s="2433">
        <f>'GC Table 8 - Primary'!CNM12</f>
        <v>0</v>
      </c>
      <c r="CNP12" s="2432">
        <f>'GC Table 6 - Secondary'!CNM14</f>
        <v>0</v>
      </c>
      <c r="CNQ12" s="2434">
        <f>'GC Table 5 - Worker Training'!CNM12</f>
        <v>0</v>
      </c>
      <c r="CNR12" s="2432">
        <f>'GC Table 4 - Tertiary'!CNL9</f>
        <v>0</v>
      </c>
      <c r="CNS12" s="2435">
        <f>SUM(CNO12:CNR12)</f>
        <v>0</v>
      </c>
      <c r="CNT12" s="4062">
        <f>'GC Table 8 - Primary'!CNM20</f>
        <v>0</v>
      </c>
      <c r="CNU12" s="2432">
        <f>'GC Table 6 - Secondary'!CNM22</f>
        <v>0</v>
      </c>
      <c r="CNV12" s="2432">
        <f>'GC Table 5 - Worker Training'!CNM20</f>
        <v>0</v>
      </c>
      <c r="CNW12" s="2432">
        <f>'GC Table 4 - Tertiary'!CNL17</f>
        <v>0</v>
      </c>
      <c r="CNX12" s="4064">
        <f>SUM(CNT12:CNW12)</f>
        <v>0</v>
      </c>
      <c r="CNY12" s="4061">
        <v>2014</v>
      </c>
      <c r="CNZ12" s="4062">
        <f>'GC Table 8 - Primary'!COC8</f>
        <v>0</v>
      </c>
      <c r="COA12" s="2432">
        <f>'GC Table 6 - Secondary'!COC8</f>
        <v>0</v>
      </c>
      <c r="COB12" s="2432">
        <f>'GC Table 5 - Worker Training'!COC8</f>
        <v>0</v>
      </c>
      <c r="COC12" s="2432">
        <f>'GC Table 4 - Tertiary'!COB8</f>
        <v>0</v>
      </c>
      <c r="COD12" s="4063">
        <f>SUM(CNZ12:COC12)</f>
        <v>0</v>
      </c>
      <c r="COE12" s="2433">
        <f>'GC Table 8 - Primary'!COC12</f>
        <v>0</v>
      </c>
      <c r="COF12" s="2432">
        <f>'GC Table 6 - Secondary'!COC14</f>
        <v>0</v>
      </c>
      <c r="COG12" s="2434">
        <f>'GC Table 5 - Worker Training'!COC12</f>
        <v>0</v>
      </c>
      <c r="COH12" s="2432">
        <f>'GC Table 4 - Tertiary'!COB9</f>
        <v>0</v>
      </c>
      <c r="COI12" s="2435">
        <f>SUM(COE12:COH12)</f>
        <v>0</v>
      </c>
      <c r="COJ12" s="4062">
        <f>'GC Table 8 - Primary'!COC20</f>
        <v>0</v>
      </c>
      <c r="COK12" s="2432">
        <f>'GC Table 6 - Secondary'!COC22</f>
        <v>0</v>
      </c>
      <c r="COL12" s="2432">
        <f>'GC Table 5 - Worker Training'!COC20</f>
        <v>0</v>
      </c>
      <c r="COM12" s="2432">
        <f>'GC Table 4 - Tertiary'!COB17</f>
        <v>0</v>
      </c>
      <c r="CON12" s="4064">
        <f>SUM(COJ12:COM12)</f>
        <v>0</v>
      </c>
      <c r="COO12" s="4061">
        <v>2014</v>
      </c>
      <c r="COP12" s="4062">
        <f>'GC Table 8 - Primary'!COS8</f>
        <v>0</v>
      </c>
      <c r="COQ12" s="2432">
        <f>'GC Table 6 - Secondary'!COS8</f>
        <v>0</v>
      </c>
      <c r="COR12" s="2432">
        <f>'GC Table 5 - Worker Training'!COS8</f>
        <v>0</v>
      </c>
      <c r="COS12" s="2432">
        <f>'GC Table 4 - Tertiary'!COR8</f>
        <v>0</v>
      </c>
      <c r="COT12" s="4063">
        <f>SUM(COP12:COS12)</f>
        <v>0</v>
      </c>
      <c r="COU12" s="2433">
        <f>'GC Table 8 - Primary'!COS12</f>
        <v>0</v>
      </c>
      <c r="COV12" s="2432">
        <f>'GC Table 6 - Secondary'!COS14</f>
        <v>0</v>
      </c>
      <c r="COW12" s="2434">
        <f>'GC Table 5 - Worker Training'!COS12</f>
        <v>0</v>
      </c>
      <c r="COX12" s="2432">
        <f>'GC Table 4 - Tertiary'!COR9</f>
        <v>0</v>
      </c>
      <c r="COY12" s="2435">
        <f>SUM(COU12:COX12)</f>
        <v>0</v>
      </c>
      <c r="COZ12" s="4062">
        <f>'GC Table 8 - Primary'!COS20</f>
        <v>0</v>
      </c>
      <c r="CPA12" s="2432">
        <f>'GC Table 6 - Secondary'!COS22</f>
        <v>0</v>
      </c>
      <c r="CPB12" s="2432">
        <f>'GC Table 5 - Worker Training'!COS20</f>
        <v>0</v>
      </c>
      <c r="CPC12" s="2432">
        <f>'GC Table 4 - Tertiary'!COR17</f>
        <v>0</v>
      </c>
      <c r="CPD12" s="4064">
        <f>SUM(COZ12:CPC12)</f>
        <v>0</v>
      </c>
      <c r="CPE12" s="4061">
        <v>2014</v>
      </c>
      <c r="CPF12" s="4062">
        <f>'GC Table 8 - Primary'!CPI8</f>
        <v>0</v>
      </c>
      <c r="CPG12" s="2432">
        <f>'GC Table 6 - Secondary'!CPI8</f>
        <v>0</v>
      </c>
      <c r="CPH12" s="2432">
        <f>'GC Table 5 - Worker Training'!CPI8</f>
        <v>0</v>
      </c>
      <c r="CPI12" s="2432">
        <f>'GC Table 4 - Tertiary'!CPH8</f>
        <v>0</v>
      </c>
      <c r="CPJ12" s="4063">
        <f>SUM(CPF12:CPI12)</f>
        <v>0</v>
      </c>
      <c r="CPK12" s="2433">
        <f>'GC Table 8 - Primary'!CPI12</f>
        <v>0</v>
      </c>
      <c r="CPL12" s="2432">
        <f>'GC Table 6 - Secondary'!CPI14</f>
        <v>0</v>
      </c>
      <c r="CPM12" s="2434">
        <f>'GC Table 5 - Worker Training'!CPI12</f>
        <v>0</v>
      </c>
      <c r="CPN12" s="2432">
        <f>'GC Table 4 - Tertiary'!CPH9</f>
        <v>0</v>
      </c>
      <c r="CPO12" s="2435">
        <f>SUM(CPK12:CPN12)</f>
        <v>0</v>
      </c>
      <c r="CPP12" s="4062">
        <f>'GC Table 8 - Primary'!CPI20</f>
        <v>0</v>
      </c>
      <c r="CPQ12" s="2432">
        <f>'GC Table 6 - Secondary'!CPI22</f>
        <v>0</v>
      </c>
      <c r="CPR12" s="2432">
        <f>'GC Table 5 - Worker Training'!CPI20</f>
        <v>0</v>
      </c>
      <c r="CPS12" s="2432">
        <f>'GC Table 4 - Tertiary'!CPH17</f>
        <v>0</v>
      </c>
      <c r="CPT12" s="4064">
        <f>SUM(CPP12:CPS12)</f>
        <v>0</v>
      </c>
      <c r="CPU12" s="4061">
        <v>2014</v>
      </c>
      <c r="CPV12" s="4062">
        <f>'GC Table 8 - Primary'!CPY8</f>
        <v>0</v>
      </c>
      <c r="CPW12" s="2432">
        <f>'GC Table 6 - Secondary'!CPY8</f>
        <v>0</v>
      </c>
      <c r="CPX12" s="2432">
        <f>'GC Table 5 - Worker Training'!CPY8</f>
        <v>0</v>
      </c>
      <c r="CPY12" s="2432">
        <f>'GC Table 4 - Tertiary'!CPX8</f>
        <v>0</v>
      </c>
      <c r="CPZ12" s="4063">
        <f>SUM(CPV12:CPY12)</f>
        <v>0</v>
      </c>
      <c r="CQA12" s="2433">
        <f>'GC Table 8 - Primary'!CPY12</f>
        <v>0</v>
      </c>
      <c r="CQB12" s="2432">
        <f>'GC Table 6 - Secondary'!CPY14</f>
        <v>0</v>
      </c>
      <c r="CQC12" s="2434">
        <f>'GC Table 5 - Worker Training'!CPY12</f>
        <v>0</v>
      </c>
      <c r="CQD12" s="2432">
        <f>'GC Table 4 - Tertiary'!CPX9</f>
        <v>0</v>
      </c>
      <c r="CQE12" s="2435">
        <f>SUM(CQA12:CQD12)</f>
        <v>0</v>
      </c>
      <c r="CQF12" s="4062">
        <f>'GC Table 8 - Primary'!CPY20</f>
        <v>0</v>
      </c>
      <c r="CQG12" s="2432">
        <f>'GC Table 6 - Secondary'!CPY22</f>
        <v>0</v>
      </c>
      <c r="CQH12" s="2432">
        <f>'GC Table 5 - Worker Training'!CPY20</f>
        <v>0</v>
      </c>
      <c r="CQI12" s="2432">
        <f>'GC Table 4 - Tertiary'!CPX17</f>
        <v>0</v>
      </c>
      <c r="CQJ12" s="4064">
        <f>SUM(CQF12:CQI12)</f>
        <v>0</v>
      </c>
      <c r="CQK12" s="4061">
        <v>2014</v>
      </c>
      <c r="CQL12" s="4062">
        <f>'GC Table 8 - Primary'!CQO8</f>
        <v>0</v>
      </c>
      <c r="CQM12" s="2432">
        <f>'GC Table 6 - Secondary'!CQO8</f>
        <v>0</v>
      </c>
      <c r="CQN12" s="2432">
        <f>'GC Table 5 - Worker Training'!CQO8</f>
        <v>0</v>
      </c>
      <c r="CQO12" s="2432">
        <f>'GC Table 4 - Tertiary'!CQN8</f>
        <v>0</v>
      </c>
      <c r="CQP12" s="4063">
        <f>SUM(CQL12:CQO12)</f>
        <v>0</v>
      </c>
      <c r="CQQ12" s="2433">
        <f>'GC Table 8 - Primary'!CQO12</f>
        <v>0</v>
      </c>
      <c r="CQR12" s="2432">
        <f>'GC Table 6 - Secondary'!CQO14</f>
        <v>0</v>
      </c>
      <c r="CQS12" s="2434">
        <f>'GC Table 5 - Worker Training'!CQO12</f>
        <v>0</v>
      </c>
      <c r="CQT12" s="2432">
        <f>'GC Table 4 - Tertiary'!CQN9</f>
        <v>0</v>
      </c>
      <c r="CQU12" s="2435">
        <f>SUM(CQQ12:CQT12)</f>
        <v>0</v>
      </c>
      <c r="CQV12" s="4062">
        <f>'GC Table 8 - Primary'!CQO20</f>
        <v>0</v>
      </c>
      <c r="CQW12" s="2432">
        <f>'GC Table 6 - Secondary'!CQO22</f>
        <v>0</v>
      </c>
      <c r="CQX12" s="2432">
        <f>'GC Table 5 - Worker Training'!CQO20</f>
        <v>0</v>
      </c>
      <c r="CQY12" s="2432">
        <f>'GC Table 4 - Tertiary'!CQN17</f>
        <v>0</v>
      </c>
      <c r="CQZ12" s="4064">
        <f>SUM(CQV12:CQY12)</f>
        <v>0</v>
      </c>
      <c r="CRA12" s="4061">
        <v>2014</v>
      </c>
      <c r="CRB12" s="4062">
        <f>'GC Table 8 - Primary'!CRE8</f>
        <v>0</v>
      </c>
      <c r="CRC12" s="2432">
        <f>'GC Table 6 - Secondary'!CRE8</f>
        <v>0</v>
      </c>
      <c r="CRD12" s="2432">
        <f>'GC Table 5 - Worker Training'!CRE8</f>
        <v>0</v>
      </c>
      <c r="CRE12" s="2432">
        <f>'GC Table 4 - Tertiary'!CRD8</f>
        <v>0</v>
      </c>
      <c r="CRF12" s="4063">
        <f>SUM(CRB12:CRE12)</f>
        <v>0</v>
      </c>
      <c r="CRG12" s="2433">
        <f>'GC Table 8 - Primary'!CRE12</f>
        <v>0</v>
      </c>
      <c r="CRH12" s="2432">
        <f>'GC Table 6 - Secondary'!CRE14</f>
        <v>0</v>
      </c>
      <c r="CRI12" s="2434">
        <f>'GC Table 5 - Worker Training'!CRE12</f>
        <v>0</v>
      </c>
      <c r="CRJ12" s="2432">
        <f>'GC Table 4 - Tertiary'!CRD9</f>
        <v>0</v>
      </c>
      <c r="CRK12" s="2435">
        <f>SUM(CRG12:CRJ12)</f>
        <v>0</v>
      </c>
      <c r="CRL12" s="4062">
        <f>'GC Table 8 - Primary'!CRE20</f>
        <v>0</v>
      </c>
      <c r="CRM12" s="2432">
        <f>'GC Table 6 - Secondary'!CRE22</f>
        <v>0</v>
      </c>
      <c r="CRN12" s="2432">
        <f>'GC Table 5 - Worker Training'!CRE20</f>
        <v>0</v>
      </c>
      <c r="CRO12" s="2432">
        <f>'GC Table 4 - Tertiary'!CRD17</f>
        <v>0</v>
      </c>
      <c r="CRP12" s="4064">
        <f>SUM(CRL12:CRO12)</f>
        <v>0</v>
      </c>
      <c r="CRQ12" s="4061">
        <v>2014</v>
      </c>
      <c r="CRR12" s="4062">
        <f>'GC Table 8 - Primary'!CRU8</f>
        <v>0</v>
      </c>
      <c r="CRS12" s="2432">
        <f>'GC Table 6 - Secondary'!CRU8</f>
        <v>0</v>
      </c>
      <c r="CRT12" s="2432">
        <f>'GC Table 5 - Worker Training'!CRU8</f>
        <v>0</v>
      </c>
      <c r="CRU12" s="2432">
        <f>'GC Table 4 - Tertiary'!CRT8</f>
        <v>0</v>
      </c>
      <c r="CRV12" s="4063">
        <f>SUM(CRR12:CRU12)</f>
        <v>0</v>
      </c>
      <c r="CRW12" s="2433">
        <f>'GC Table 8 - Primary'!CRU12</f>
        <v>0</v>
      </c>
      <c r="CRX12" s="2432">
        <f>'GC Table 6 - Secondary'!CRU14</f>
        <v>0</v>
      </c>
      <c r="CRY12" s="2434">
        <f>'GC Table 5 - Worker Training'!CRU12</f>
        <v>0</v>
      </c>
      <c r="CRZ12" s="2432">
        <f>'GC Table 4 - Tertiary'!CRT9</f>
        <v>0</v>
      </c>
      <c r="CSA12" s="2435">
        <f>SUM(CRW12:CRZ12)</f>
        <v>0</v>
      </c>
      <c r="CSB12" s="4062">
        <f>'GC Table 8 - Primary'!CRU20</f>
        <v>0</v>
      </c>
      <c r="CSC12" s="2432">
        <f>'GC Table 6 - Secondary'!CRU22</f>
        <v>0</v>
      </c>
      <c r="CSD12" s="2432">
        <f>'GC Table 5 - Worker Training'!CRU20</f>
        <v>0</v>
      </c>
      <c r="CSE12" s="2432">
        <f>'GC Table 4 - Tertiary'!CRT17</f>
        <v>0</v>
      </c>
      <c r="CSF12" s="4064">
        <f>SUM(CSB12:CSE12)</f>
        <v>0</v>
      </c>
      <c r="CSG12" s="4061">
        <v>2014</v>
      </c>
      <c r="CSH12" s="4062">
        <f>'GC Table 8 - Primary'!CSK8</f>
        <v>0</v>
      </c>
      <c r="CSI12" s="2432">
        <f>'GC Table 6 - Secondary'!CSK8</f>
        <v>0</v>
      </c>
      <c r="CSJ12" s="2432">
        <f>'GC Table 5 - Worker Training'!CSK8</f>
        <v>0</v>
      </c>
      <c r="CSK12" s="2432">
        <f>'GC Table 4 - Tertiary'!CSJ8</f>
        <v>0</v>
      </c>
      <c r="CSL12" s="4063">
        <f>SUM(CSH12:CSK12)</f>
        <v>0</v>
      </c>
      <c r="CSM12" s="2433">
        <f>'GC Table 8 - Primary'!CSK12</f>
        <v>0</v>
      </c>
      <c r="CSN12" s="2432">
        <f>'GC Table 6 - Secondary'!CSK14</f>
        <v>0</v>
      </c>
      <c r="CSO12" s="2434">
        <f>'GC Table 5 - Worker Training'!CSK12</f>
        <v>0</v>
      </c>
      <c r="CSP12" s="2432">
        <f>'GC Table 4 - Tertiary'!CSJ9</f>
        <v>0</v>
      </c>
      <c r="CSQ12" s="2435">
        <f>SUM(CSM12:CSP12)</f>
        <v>0</v>
      </c>
      <c r="CSR12" s="4062">
        <f>'GC Table 8 - Primary'!CSK20</f>
        <v>0</v>
      </c>
      <c r="CSS12" s="2432">
        <f>'GC Table 6 - Secondary'!CSK22</f>
        <v>0</v>
      </c>
      <c r="CST12" s="2432">
        <f>'GC Table 5 - Worker Training'!CSK20</f>
        <v>0</v>
      </c>
      <c r="CSU12" s="2432">
        <f>'GC Table 4 - Tertiary'!CSJ17</f>
        <v>0</v>
      </c>
      <c r="CSV12" s="4064">
        <f>SUM(CSR12:CSU12)</f>
        <v>0</v>
      </c>
      <c r="CSW12" s="4061">
        <v>2014</v>
      </c>
      <c r="CSX12" s="4062">
        <f>'GC Table 8 - Primary'!CTA8</f>
        <v>0</v>
      </c>
      <c r="CSY12" s="2432">
        <f>'GC Table 6 - Secondary'!CTA8</f>
        <v>0</v>
      </c>
      <c r="CSZ12" s="2432">
        <f>'GC Table 5 - Worker Training'!CTA8</f>
        <v>0</v>
      </c>
      <c r="CTA12" s="2432">
        <f>'GC Table 4 - Tertiary'!CSZ8</f>
        <v>0</v>
      </c>
      <c r="CTB12" s="4063">
        <f>SUM(CSX12:CTA12)</f>
        <v>0</v>
      </c>
      <c r="CTC12" s="2433">
        <f>'GC Table 8 - Primary'!CTA12</f>
        <v>0</v>
      </c>
      <c r="CTD12" s="2432">
        <f>'GC Table 6 - Secondary'!CTA14</f>
        <v>0</v>
      </c>
      <c r="CTE12" s="2434">
        <f>'GC Table 5 - Worker Training'!CTA12</f>
        <v>0</v>
      </c>
      <c r="CTF12" s="2432">
        <f>'GC Table 4 - Tertiary'!CSZ9</f>
        <v>0</v>
      </c>
      <c r="CTG12" s="2435">
        <f>SUM(CTC12:CTF12)</f>
        <v>0</v>
      </c>
      <c r="CTH12" s="4062">
        <f>'GC Table 8 - Primary'!CTA20</f>
        <v>0</v>
      </c>
      <c r="CTI12" s="2432">
        <f>'GC Table 6 - Secondary'!CTA22</f>
        <v>0</v>
      </c>
      <c r="CTJ12" s="2432">
        <f>'GC Table 5 - Worker Training'!CTA20</f>
        <v>0</v>
      </c>
      <c r="CTK12" s="2432">
        <f>'GC Table 4 - Tertiary'!CSZ17</f>
        <v>0</v>
      </c>
      <c r="CTL12" s="4064">
        <f>SUM(CTH12:CTK12)</f>
        <v>0</v>
      </c>
      <c r="CTM12" s="4061">
        <v>2014</v>
      </c>
      <c r="CTN12" s="4062">
        <f>'GC Table 8 - Primary'!CTQ8</f>
        <v>0</v>
      </c>
      <c r="CTO12" s="2432">
        <f>'GC Table 6 - Secondary'!CTQ8</f>
        <v>0</v>
      </c>
      <c r="CTP12" s="2432">
        <f>'GC Table 5 - Worker Training'!CTQ8</f>
        <v>0</v>
      </c>
      <c r="CTQ12" s="2432">
        <f>'GC Table 4 - Tertiary'!CTP8</f>
        <v>0</v>
      </c>
      <c r="CTR12" s="4063">
        <f>SUM(CTN12:CTQ12)</f>
        <v>0</v>
      </c>
      <c r="CTS12" s="2433">
        <f>'GC Table 8 - Primary'!CTQ12</f>
        <v>0</v>
      </c>
      <c r="CTT12" s="2432">
        <f>'GC Table 6 - Secondary'!CTQ14</f>
        <v>0</v>
      </c>
      <c r="CTU12" s="2434">
        <f>'GC Table 5 - Worker Training'!CTQ12</f>
        <v>0</v>
      </c>
      <c r="CTV12" s="2432">
        <f>'GC Table 4 - Tertiary'!CTP9</f>
        <v>0</v>
      </c>
      <c r="CTW12" s="2435">
        <f>SUM(CTS12:CTV12)</f>
        <v>0</v>
      </c>
      <c r="CTX12" s="4062">
        <f>'GC Table 8 - Primary'!CTQ20</f>
        <v>0</v>
      </c>
      <c r="CTY12" s="2432">
        <f>'GC Table 6 - Secondary'!CTQ22</f>
        <v>0</v>
      </c>
      <c r="CTZ12" s="2432">
        <f>'GC Table 5 - Worker Training'!CTQ20</f>
        <v>0</v>
      </c>
      <c r="CUA12" s="2432">
        <f>'GC Table 4 - Tertiary'!CTP17</f>
        <v>0</v>
      </c>
      <c r="CUB12" s="4064">
        <f>SUM(CTX12:CUA12)</f>
        <v>0</v>
      </c>
      <c r="CUC12" s="4061">
        <v>2014</v>
      </c>
      <c r="CUD12" s="4062">
        <f>'GC Table 8 - Primary'!CUG8</f>
        <v>0</v>
      </c>
      <c r="CUE12" s="2432">
        <f>'GC Table 6 - Secondary'!CUG8</f>
        <v>0</v>
      </c>
      <c r="CUF12" s="2432">
        <f>'GC Table 5 - Worker Training'!CUG8</f>
        <v>0</v>
      </c>
      <c r="CUG12" s="2432">
        <f>'GC Table 4 - Tertiary'!CUF8</f>
        <v>0</v>
      </c>
      <c r="CUH12" s="4063">
        <f>SUM(CUD12:CUG12)</f>
        <v>0</v>
      </c>
      <c r="CUI12" s="2433">
        <f>'GC Table 8 - Primary'!CUG12</f>
        <v>0</v>
      </c>
      <c r="CUJ12" s="2432">
        <f>'GC Table 6 - Secondary'!CUG14</f>
        <v>0</v>
      </c>
      <c r="CUK12" s="2434">
        <f>'GC Table 5 - Worker Training'!CUG12</f>
        <v>0</v>
      </c>
      <c r="CUL12" s="2432">
        <f>'GC Table 4 - Tertiary'!CUF9</f>
        <v>0</v>
      </c>
      <c r="CUM12" s="2435">
        <f>SUM(CUI12:CUL12)</f>
        <v>0</v>
      </c>
      <c r="CUN12" s="4062">
        <f>'GC Table 8 - Primary'!CUG20</f>
        <v>0</v>
      </c>
      <c r="CUO12" s="2432">
        <f>'GC Table 6 - Secondary'!CUG22</f>
        <v>0</v>
      </c>
      <c r="CUP12" s="2432">
        <f>'GC Table 5 - Worker Training'!CUG20</f>
        <v>0</v>
      </c>
      <c r="CUQ12" s="2432">
        <f>'GC Table 4 - Tertiary'!CUF17</f>
        <v>0</v>
      </c>
      <c r="CUR12" s="4064">
        <f>SUM(CUN12:CUQ12)</f>
        <v>0</v>
      </c>
      <c r="CUS12" s="4061">
        <v>2014</v>
      </c>
      <c r="CUT12" s="4062">
        <f>'GC Table 8 - Primary'!CUW8</f>
        <v>0</v>
      </c>
      <c r="CUU12" s="2432">
        <f>'GC Table 6 - Secondary'!CUW8</f>
        <v>0</v>
      </c>
      <c r="CUV12" s="2432">
        <f>'GC Table 5 - Worker Training'!CUW8</f>
        <v>0</v>
      </c>
      <c r="CUW12" s="2432">
        <f>'GC Table 4 - Tertiary'!CUV8</f>
        <v>0</v>
      </c>
      <c r="CUX12" s="4063">
        <f>SUM(CUT12:CUW12)</f>
        <v>0</v>
      </c>
      <c r="CUY12" s="2433">
        <f>'GC Table 8 - Primary'!CUW12</f>
        <v>0</v>
      </c>
      <c r="CUZ12" s="2432">
        <f>'GC Table 6 - Secondary'!CUW14</f>
        <v>0</v>
      </c>
      <c r="CVA12" s="2434">
        <f>'GC Table 5 - Worker Training'!CUW12</f>
        <v>0</v>
      </c>
      <c r="CVB12" s="2432">
        <f>'GC Table 4 - Tertiary'!CUV9</f>
        <v>0</v>
      </c>
      <c r="CVC12" s="2435">
        <f>SUM(CUY12:CVB12)</f>
        <v>0</v>
      </c>
      <c r="CVD12" s="4062">
        <f>'GC Table 8 - Primary'!CUW20</f>
        <v>0</v>
      </c>
      <c r="CVE12" s="2432">
        <f>'GC Table 6 - Secondary'!CUW22</f>
        <v>0</v>
      </c>
      <c r="CVF12" s="2432">
        <f>'GC Table 5 - Worker Training'!CUW20</f>
        <v>0</v>
      </c>
      <c r="CVG12" s="2432">
        <f>'GC Table 4 - Tertiary'!CUV17</f>
        <v>0</v>
      </c>
      <c r="CVH12" s="4064">
        <f>SUM(CVD12:CVG12)</f>
        <v>0</v>
      </c>
      <c r="CVI12" s="4061">
        <v>2014</v>
      </c>
      <c r="CVJ12" s="4062">
        <f>'GC Table 8 - Primary'!CVM8</f>
        <v>0</v>
      </c>
      <c r="CVK12" s="2432">
        <f>'GC Table 6 - Secondary'!CVM8</f>
        <v>0</v>
      </c>
      <c r="CVL12" s="2432">
        <f>'GC Table 5 - Worker Training'!CVM8</f>
        <v>0</v>
      </c>
      <c r="CVM12" s="2432">
        <f>'GC Table 4 - Tertiary'!CVL8</f>
        <v>0</v>
      </c>
      <c r="CVN12" s="4063">
        <f>SUM(CVJ12:CVM12)</f>
        <v>0</v>
      </c>
      <c r="CVO12" s="2433">
        <f>'GC Table 8 - Primary'!CVM12</f>
        <v>0</v>
      </c>
      <c r="CVP12" s="2432">
        <f>'GC Table 6 - Secondary'!CVM14</f>
        <v>0</v>
      </c>
      <c r="CVQ12" s="2434">
        <f>'GC Table 5 - Worker Training'!CVM12</f>
        <v>0</v>
      </c>
      <c r="CVR12" s="2432">
        <f>'GC Table 4 - Tertiary'!CVL9</f>
        <v>0</v>
      </c>
      <c r="CVS12" s="2435">
        <f>SUM(CVO12:CVR12)</f>
        <v>0</v>
      </c>
      <c r="CVT12" s="4062">
        <f>'GC Table 8 - Primary'!CVM20</f>
        <v>0</v>
      </c>
      <c r="CVU12" s="2432">
        <f>'GC Table 6 - Secondary'!CVM22</f>
        <v>0</v>
      </c>
      <c r="CVV12" s="2432">
        <f>'GC Table 5 - Worker Training'!CVM20</f>
        <v>0</v>
      </c>
      <c r="CVW12" s="2432">
        <f>'GC Table 4 - Tertiary'!CVL17</f>
        <v>0</v>
      </c>
      <c r="CVX12" s="4064">
        <f>SUM(CVT12:CVW12)</f>
        <v>0</v>
      </c>
      <c r="CVY12" s="4061">
        <v>2014</v>
      </c>
      <c r="CVZ12" s="4062">
        <f>'GC Table 8 - Primary'!CWC8</f>
        <v>0</v>
      </c>
      <c r="CWA12" s="2432">
        <f>'GC Table 6 - Secondary'!CWC8</f>
        <v>0</v>
      </c>
      <c r="CWB12" s="2432">
        <f>'GC Table 5 - Worker Training'!CWC8</f>
        <v>0</v>
      </c>
      <c r="CWC12" s="2432">
        <f>'GC Table 4 - Tertiary'!CWB8</f>
        <v>0</v>
      </c>
      <c r="CWD12" s="4063">
        <f>SUM(CVZ12:CWC12)</f>
        <v>0</v>
      </c>
      <c r="CWE12" s="2433">
        <f>'GC Table 8 - Primary'!CWC12</f>
        <v>0</v>
      </c>
      <c r="CWF12" s="2432">
        <f>'GC Table 6 - Secondary'!CWC14</f>
        <v>0</v>
      </c>
      <c r="CWG12" s="2434">
        <f>'GC Table 5 - Worker Training'!CWC12</f>
        <v>0</v>
      </c>
      <c r="CWH12" s="2432">
        <f>'GC Table 4 - Tertiary'!CWB9</f>
        <v>0</v>
      </c>
      <c r="CWI12" s="2435">
        <f>SUM(CWE12:CWH12)</f>
        <v>0</v>
      </c>
      <c r="CWJ12" s="4062">
        <f>'GC Table 8 - Primary'!CWC20</f>
        <v>0</v>
      </c>
      <c r="CWK12" s="2432">
        <f>'GC Table 6 - Secondary'!CWC22</f>
        <v>0</v>
      </c>
      <c r="CWL12" s="2432">
        <f>'GC Table 5 - Worker Training'!CWC20</f>
        <v>0</v>
      </c>
      <c r="CWM12" s="2432">
        <f>'GC Table 4 - Tertiary'!CWB17</f>
        <v>0</v>
      </c>
      <c r="CWN12" s="4064">
        <f>SUM(CWJ12:CWM12)</f>
        <v>0</v>
      </c>
      <c r="CWO12" s="4061">
        <v>2014</v>
      </c>
      <c r="CWP12" s="4062">
        <f>'GC Table 8 - Primary'!CWS8</f>
        <v>0</v>
      </c>
      <c r="CWQ12" s="2432">
        <f>'GC Table 6 - Secondary'!CWS8</f>
        <v>0</v>
      </c>
      <c r="CWR12" s="2432">
        <f>'GC Table 5 - Worker Training'!CWS8</f>
        <v>0</v>
      </c>
      <c r="CWS12" s="2432">
        <f>'GC Table 4 - Tertiary'!CWR8</f>
        <v>0</v>
      </c>
      <c r="CWT12" s="4063">
        <f>SUM(CWP12:CWS12)</f>
        <v>0</v>
      </c>
      <c r="CWU12" s="2433">
        <f>'GC Table 8 - Primary'!CWS12</f>
        <v>0</v>
      </c>
      <c r="CWV12" s="2432">
        <f>'GC Table 6 - Secondary'!CWS14</f>
        <v>0</v>
      </c>
      <c r="CWW12" s="2434">
        <f>'GC Table 5 - Worker Training'!CWS12</f>
        <v>0</v>
      </c>
      <c r="CWX12" s="2432">
        <f>'GC Table 4 - Tertiary'!CWR9</f>
        <v>0</v>
      </c>
      <c r="CWY12" s="2435">
        <f>SUM(CWU12:CWX12)</f>
        <v>0</v>
      </c>
      <c r="CWZ12" s="4062">
        <f>'GC Table 8 - Primary'!CWS20</f>
        <v>0</v>
      </c>
      <c r="CXA12" s="2432">
        <f>'GC Table 6 - Secondary'!CWS22</f>
        <v>0</v>
      </c>
      <c r="CXB12" s="2432">
        <f>'GC Table 5 - Worker Training'!CWS20</f>
        <v>0</v>
      </c>
      <c r="CXC12" s="2432">
        <f>'GC Table 4 - Tertiary'!CWR17</f>
        <v>0</v>
      </c>
      <c r="CXD12" s="4064">
        <f>SUM(CWZ12:CXC12)</f>
        <v>0</v>
      </c>
      <c r="CXE12" s="4061">
        <v>2014</v>
      </c>
      <c r="CXF12" s="4062">
        <f>'GC Table 8 - Primary'!CXI8</f>
        <v>0</v>
      </c>
      <c r="CXG12" s="2432">
        <f>'GC Table 6 - Secondary'!CXI8</f>
        <v>0</v>
      </c>
      <c r="CXH12" s="2432">
        <f>'GC Table 5 - Worker Training'!CXI8</f>
        <v>0</v>
      </c>
      <c r="CXI12" s="2432">
        <f>'GC Table 4 - Tertiary'!CXH8</f>
        <v>0</v>
      </c>
      <c r="CXJ12" s="4063">
        <f>SUM(CXF12:CXI12)</f>
        <v>0</v>
      </c>
      <c r="CXK12" s="2433">
        <f>'GC Table 8 - Primary'!CXI12</f>
        <v>0</v>
      </c>
      <c r="CXL12" s="2432">
        <f>'GC Table 6 - Secondary'!CXI14</f>
        <v>0</v>
      </c>
      <c r="CXM12" s="2434">
        <f>'GC Table 5 - Worker Training'!CXI12</f>
        <v>0</v>
      </c>
      <c r="CXN12" s="2432">
        <f>'GC Table 4 - Tertiary'!CXH9</f>
        <v>0</v>
      </c>
      <c r="CXO12" s="2435">
        <f>SUM(CXK12:CXN12)</f>
        <v>0</v>
      </c>
      <c r="CXP12" s="4062">
        <f>'GC Table 8 - Primary'!CXI20</f>
        <v>0</v>
      </c>
      <c r="CXQ12" s="2432">
        <f>'GC Table 6 - Secondary'!CXI22</f>
        <v>0</v>
      </c>
      <c r="CXR12" s="2432">
        <f>'GC Table 5 - Worker Training'!CXI20</f>
        <v>0</v>
      </c>
      <c r="CXS12" s="2432">
        <f>'GC Table 4 - Tertiary'!CXH17</f>
        <v>0</v>
      </c>
      <c r="CXT12" s="4064">
        <f>SUM(CXP12:CXS12)</f>
        <v>0</v>
      </c>
      <c r="CXU12" s="4061">
        <v>2014</v>
      </c>
      <c r="CXV12" s="4062">
        <f>'GC Table 8 - Primary'!CXY8</f>
        <v>0</v>
      </c>
      <c r="CXW12" s="2432">
        <f>'GC Table 6 - Secondary'!CXY8</f>
        <v>0</v>
      </c>
      <c r="CXX12" s="2432">
        <f>'GC Table 5 - Worker Training'!CXY8</f>
        <v>0</v>
      </c>
      <c r="CXY12" s="2432">
        <f>'GC Table 4 - Tertiary'!CXX8</f>
        <v>0</v>
      </c>
      <c r="CXZ12" s="4063">
        <f>SUM(CXV12:CXY12)</f>
        <v>0</v>
      </c>
      <c r="CYA12" s="2433">
        <f>'GC Table 8 - Primary'!CXY12</f>
        <v>0</v>
      </c>
      <c r="CYB12" s="2432">
        <f>'GC Table 6 - Secondary'!CXY14</f>
        <v>0</v>
      </c>
      <c r="CYC12" s="2434">
        <f>'GC Table 5 - Worker Training'!CXY12</f>
        <v>0</v>
      </c>
      <c r="CYD12" s="2432">
        <f>'GC Table 4 - Tertiary'!CXX9</f>
        <v>0</v>
      </c>
      <c r="CYE12" s="2435">
        <f>SUM(CYA12:CYD12)</f>
        <v>0</v>
      </c>
      <c r="CYF12" s="4062">
        <f>'GC Table 8 - Primary'!CXY20</f>
        <v>0</v>
      </c>
      <c r="CYG12" s="2432">
        <f>'GC Table 6 - Secondary'!CXY22</f>
        <v>0</v>
      </c>
      <c r="CYH12" s="2432">
        <f>'GC Table 5 - Worker Training'!CXY20</f>
        <v>0</v>
      </c>
      <c r="CYI12" s="2432">
        <f>'GC Table 4 - Tertiary'!CXX17</f>
        <v>0</v>
      </c>
      <c r="CYJ12" s="4064">
        <f>SUM(CYF12:CYI12)</f>
        <v>0</v>
      </c>
      <c r="CYK12" s="4061">
        <v>2014</v>
      </c>
      <c r="CYL12" s="4062">
        <f>'GC Table 8 - Primary'!CYO8</f>
        <v>0</v>
      </c>
      <c r="CYM12" s="2432">
        <f>'GC Table 6 - Secondary'!CYO8</f>
        <v>0</v>
      </c>
      <c r="CYN12" s="2432">
        <f>'GC Table 5 - Worker Training'!CYO8</f>
        <v>0</v>
      </c>
      <c r="CYO12" s="2432">
        <f>'GC Table 4 - Tertiary'!CYN8</f>
        <v>0</v>
      </c>
      <c r="CYP12" s="4063">
        <f>SUM(CYL12:CYO12)</f>
        <v>0</v>
      </c>
      <c r="CYQ12" s="2433">
        <f>'GC Table 8 - Primary'!CYO12</f>
        <v>0</v>
      </c>
      <c r="CYR12" s="2432">
        <f>'GC Table 6 - Secondary'!CYO14</f>
        <v>0</v>
      </c>
      <c r="CYS12" s="2434">
        <f>'GC Table 5 - Worker Training'!CYO12</f>
        <v>0</v>
      </c>
      <c r="CYT12" s="2432">
        <f>'GC Table 4 - Tertiary'!CYN9</f>
        <v>0</v>
      </c>
      <c r="CYU12" s="2435">
        <f>SUM(CYQ12:CYT12)</f>
        <v>0</v>
      </c>
      <c r="CYV12" s="4062">
        <f>'GC Table 8 - Primary'!CYO20</f>
        <v>0</v>
      </c>
      <c r="CYW12" s="2432">
        <f>'GC Table 6 - Secondary'!CYO22</f>
        <v>0</v>
      </c>
      <c r="CYX12" s="2432">
        <f>'GC Table 5 - Worker Training'!CYO20</f>
        <v>0</v>
      </c>
      <c r="CYY12" s="2432">
        <f>'GC Table 4 - Tertiary'!CYN17</f>
        <v>0</v>
      </c>
      <c r="CYZ12" s="4064">
        <f>SUM(CYV12:CYY12)</f>
        <v>0</v>
      </c>
      <c r="CZA12" s="4061">
        <v>2014</v>
      </c>
      <c r="CZB12" s="4062">
        <f>'GC Table 8 - Primary'!CZE8</f>
        <v>0</v>
      </c>
      <c r="CZC12" s="2432">
        <f>'GC Table 6 - Secondary'!CZE8</f>
        <v>0</v>
      </c>
      <c r="CZD12" s="2432">
        <f>'GC Table 5 - Worker Training'!CZE8</f>
        <v>0</v>
      </c>
      <c r="CZE12" s="2432">
        <f>'GC Table 4 - Tertiary'!CZD8</f>
        <v>0</v>
      </c>
      <c r="CZF12" s="4063">
        <f>SUM(CZB12:CZE12)</f>
        <v>0</v>
      </c>
      <c r="CZG12" s="2433">
        <f>'GC Table 8 - Primary'!CZE12</f>
        <v>0</v>
      </c>
      <c r="CZH12" s="2432">
        <f>'GC Table 6 - Secondary'!CZE14</f>
        <v>0</v>
      </c>
      <c r="CZI12" s="2434">
        <f>'GC Table 5 - Worker Training'!CZE12</f>
        <v>0</v>
      </c>
      <c r="CZJ12" s="2432">
        <f>'GC Table 4 - Tertiary'!CZD9</f>
        <v>0</v>
      </c>
      <c r="CZK12" s="2435">
        <f>SUM(CZG12:CZJ12)</f>
        <v>0</v>
      </c>
      <c r="CZL12" s="4062">
        <f>'GC Table 8 - Primary'!CZE20</f>
        <v>0</v>
      </c>
      <c r="CZM12" s="2432">
        <f>'GC Table 6 - Secondary'!CZE22</f>
        <v>0</v>
      </c>
      <c r="CZN12" s="2432">
        <f>'GC Table 5 - Worker Training'!CZE20</f>
        <v>0</v>
      </c>
      <c r="CZO12" s="2432">
        <f>'GC Table 4 - Tertiary'!CZD17</f>
        <v>0</v>
      </c>
      <c r="CZP12" s="4064">
        <f>SUM(CZL12:CZO12)</f>
        <v>0</v>
      </c>
      <c r="CZQ12" s="4061">
        <v>2014</v>
      </c>
      <c r="CZR12" s="4062">
        <f>'GC Table 8 - Primary'!CZU8</f>
        <v>0</v>
      </c>
      <c r="CZS12" s="2432">
        <f>'GC Table 6 - Secondary'!CZU8</f>
        <v>0</v>
      </c>
      <c r="CZT12" s="2432">
        <f>'GC Table 5 - Worker Training'!CZU8</f>
        <v>0</v>
      </c>
      <c r="CZU12" s="2432">
        <f>'GC Table 4 - Tertiary'!CZT8</f>
        <v>0</v>
      </c>
      <c r="CZV12" s="4063">
        <f>SUM(CZR12:CZU12)</f>
        <v>0</v>
      </c>
      <c r="CZW12" s="2433">
        <f>'GC Table 8 - Primary'!CZU12</f>
        <v>0</v>
      </c>
      <c r="CZX12" s="2432">
        <f>'GC Table 6 - Secondary'!CZU14</f>
        <v>0</v>
      </c>
      <c r="CZY12" s="2434">
        <f>'GC Table 5 - Worker Training'!CZU12</f>
        <v>0</v>
      </c>
      <c r="CZZ12" s="2432">
        <f>'GC Table 4 - Tertiary'!CZT9</f>
        <v>0</v>
      </c>
      <c r="DAA12" s="2435">
        <f>SUM(CZW12:CZZ12)</f>
        <v>0</v>
      </c>
      <c r="DAB12" s="4062">
        <f>'GC Table 8 - Primary'!CZU20</f>
        <v>0</v>
      </c>
      <c r="DAC12" s="2432">
        <f>'GC Table 6 - Secondary'!CZU22</f>
        <v>0</v>
      </c>
      <c r="DAD12" s="2432">
        <f>'GC Table 5 - Worker Training'!CZU20</f>
        <v>0</v>
      </c>
      <c r="DAE12" s="2432">
        <f>'GC Table 4 - Tertiary'!CZT17</f>
        <v>0</v>
      </c>
      <c r="DAF12" s="4064">
        <f>SUM(DAB12:DAE12)</f>
        <v>0</v>
      </c>
      <c r="DAG12" s="4061">
        <v>2014</v>
      </c>
      <c r="DAH12" s="4062">
        <f>'GC Table 8 - Primary'!DAK8</f>
        <v>0</v>
      </c>
      <c r="DAI12" s="2432">
        <f>'GC Table 6 - Secondary'!DAK8</f>
        <v>0</v>
      </c>
      <c r="DAJ12" s="2432">
        <f>'GC Table 5 - Worker Training'!DAK8</f>
        <v>0</v>
      </c>
      <c r="DAK12" s="2432">
        <f>'GC Table 4 - Tertiary'!DAJ8</f>
        <v>0</v>
      </c>
      <c r="DAL12" s="4063">
        <f>SUM(DAH12:DAK12)</f>
        <v>0</v>
      </c>
      <c r="DAM12" s="2433">
        <f>'GC Table 8 - Primary'!DAK12</f>
        <v>0</v>
      </c>
      <c r="DAN12" s="2432">
        <f>'GC Table 6 - Secondary'!DAK14</f>
        <v>0</v>
      </c>
      <c r="DAO12" s="2434">
        <f>'GC Table 5 - Worker Training'!DAK12</f>
        <v>0</v>
      </c>
      <c r="DAP12" s="2432">
        <f>'GC Table 4 - Tertiary'!DAJ9</f>
        <v>0</v>
      </c>
      <c r="DAQ12" s="2435">
        <f>SUM(DAM12:DAP12)</f>
        <v>0</v>
      </c>
      <c r="DAR12" s="4062">
        <f>'GC Table 8 - Primary'!DAK20</f>
        <v>0</v>
      </c>
      <c r="DAS12" s="2432">
        <f>'GC Table 6 - Secondary'!DAK22</f>
        <v>0</v>
      </c>
      <c r="DAT12" s="2432">
        <f>'GC Table 5 - Worker Training'!DAK20</f>
        <v>0</v>
      </c>
      <c r="DAU12" s="2432">
        <f>'GC Table 4 - Tertiary'!DAJ17</f>
        <v>0</v>
      </c>
      <c r="DAV12" s="4064">
        <f>SUM(DAR12:DAU12)</f>
        <v>0</v>
      </c>
      <c r="DAW12" s="4061">
        <v>2014</v>
      </c>
      <c r="DAX12" s="4062">
        <f>'GC Table 8 - Primary'!DBA8</f>
        <v>0</v>
      </c>
      <c r="DAY12" s="2432">
        <f>'GC Table 6 - Secondary'!DBA8</f>
        <v>0</v>
      </c>
      <c r="DAZ12" s="2432">
        <f>'GC Table 5 - Worker Training'!DBA8</f>
        <v>0</v>
      </c>
      <c r="DBA12" s="2432">
        <f>'GC Table 4 - Tertiary'!DAZ8</f>
        <v>0</v>
      </c>
      <c r="DBB12" s="4063">
        <f>SUM(DAX12:DBA12)</f>
        <v>0</v>
      </c>
      <c r="DBC12" s="2433">
        <f>'GC Table 8 - Primary'!DBA12</f>
        <v>0</v>
      </c>
      <c r="DBD12" s="2432">
        <f>'GC Table 6 - Secondary'!DBA14</f>
        <v>0</v>
      </c>
      <c r="DBE12" s="2434">
        <f>'GC Table 5 - Worker Training'!DBA12</f>
        <v>0</v>
      </c>
      <c r="DBF12" s="2432">
        <f>'GC Table 4 - Tertiary'!DAZ9</f>
        <v>0</v>
      </c>
      <c r="DBG12" s="2435">
        <f>SUM(DBC12:DBF12)</f>
        <v>0</v>
      </c>
      <c r="DBH12" s="4062">
        <f>'GC Table 8 - Primary'!DBA20</f>
        <v>0</v>
      </c>
      <c r="DBI12" s="2432">
        <f>'GC Table 6 - Secondary'!DBA22</f>
        <v>0</v>
      </c>
      <c r="DBJ12" s="2432">
        <f>'GC Table 5 - Worker Training'!DBA20</f>
        <v>0</v>
      </c>
      <c r="DBK12" s="2432">
        <f>'GC Table 4 - Tertiary'!DAZ17</f>
        <v>0</v>
      </c>
      <c r="DBL12" s="4064">
        <f>SUM(DBH12:DBK12)</f>
        <v>0</v>
      </c>
      <c r="DBM12" s="4061">
        <v>2014</v>
      </c>
      <c r="DBN12" s="4062">
        <f>'GC Table 8 - Primary'!DBQ8</f>
        <v>0</v>
      </c>
      <c r="DBO12" s="2432">
        <f>'GC Table 6 - Secondary'!DBQ8</f>
        <v>0</v>
      </c>
      <c r="DBP12" s="2432">
        <f>'GC Table 5 - Worker Training'!DBQ8</f>
        <v>0</v>
      </c>
      <c r="DBQ12" s="2432">
        <f>'GC Table 4 - Tertiary'!DBP8</f>
        <v>0</v>
      </c>
      <c r="DBR12" s="4063">
        <f>SUM(DBN12:DBQ12)</f>
        <v>0</v>
      </c>
      <c r="DBS12" s="2433">
        <f>'GC Table 8 - Primary'!DBQ12</f>
        <v>0</v>
      </c>
      <c r="DBT12" s="2432">
        <f>'GC Table 6 - Secondary'!DBQ14</f>
        <v>0</v>
      </c>
      <c r="DBU12" s="2434">
        <f>'GC Table 5 - Worker Training'!DBQ12</f>
        <v>0</v>
      </c>
      <c r="DBV12" s="2432">
        <f>'GC Table 4 - Tertiary'!DBP9</f>
        <v>0</v>
      </c>
      <c r="DBW12" s="2435">
        <f>SUM(DBS12:DBV12)</f>
        <v>0</v>
      </c>
      <c r="DBX12" s="4062">
        <f>'GC Table 8 - Primary'!DBQ20</f>
        <v>0</v>
      </c>
      <c r="DBY12" s="2432">
        <f>'GC Table 6 - Secondary'!DBQ22</f>
        <v>0</v>
      </c>
      <c r="DBZ12" s="2432">
        <f>'GC Table 5 - Worker Training'!DBQ20</f>
        <v>0</v>
      </c>
      <c r="DCA12" s="2432">
        <f>'GC Table 4 - Tertiary'!DBP17</f>
        <v>0</v>
      </c>
      <c r="DCB12" s="4064">
        <f>SUM(DBX12:DCA12)</f>
        <v>0</v>
      </c>
      <c r="DCC12" s="4061">
        <v>2014</v>
      </c>
      <c r="DCD12" s="4062">
        <f>'GC Table 8 - Primary'!DCG8</f>
        <v>0</v>
      </c>
      <c r="DCE12" s="2432">
        <f>'GC Table 6 - Secondary'!DCG8</f>
        <v>0</v>
      </c>
      <c r="DCF12" s="2432">
        <f>'GC Table 5 - Worker Training'!DCG8</f>
        <v>0</v>
      </c>
      <c r="DCG12" s="2432">
        <f>'GC Table 4 - Tertiary'!DCF8</f>
        <v>0</v>
      </c>
      <c r="DCH12" s="4063">
        <f>SUM(DCD12:DCG12)</f>
        <v>0</v>
      </c>
      <c r="DCI12" s="2433">
        <f>'GC Table 8 - Primary'!DCG12</f>
        <v>0</v>
      </c>
      <c r="DCJ12" s="2432">
        <f>'GC Table 6 - Secondary'!DCG14</f>
        <v>0</v>
      </c>
      <c r="DCK12" s="2434">
        <f>'GC Table 5 - Worker Training'!DCG12</f>
        <v>0</v>
      </c>
      <c r="DCL12" s="2432">
        <f>'GC Table 4 - Tertiary'!DCF9</f>
        <v>0</v>
      </c>
      <c r="DCM12" s="2435">
        <f>SUM(DCI12:DCL12)</f>
        <v>0</v>
      </c>
      <c r="DCN12" s="4062">
        <f>'GC Table 8 - Primary'!DCG20</f>
        <v>0</v>
      </c>
      <c r="DCO12" s="2432">
        <f>'GC Table 6 - Secondary'!DCG22</f>
        <v>0</v>
      </c>
      <c r="DCP12" s="2432">
        <f>'GC Table 5 - Worker Training'!DCG20</f>
        <v>0</v>
      </c>
      <c r="DCQ12" s="2432">
        <f>'GC Table 4 - Tertiary'!DCF17</f>
        <v>0</v>
      </c>
      <c r="DCR12" s="4064">
        <f>SUM(DCN12:DCQ12)</f>
        <v>0</v>
      </c>
      <c r="DCS12" s="4061">
        <v>2014</v>
      </c>
      <c r="DCT12" s="4062">
        <f>'GC Table 8 - Primary'!DCW8</f>
        <v>0</v>
      </c>
      <c r="DCU12" s="2432">
        <f>'GC Table 6 - Secondary'!DCW8</f>
        <v>0</v>
      </c>
      <c r="DCV12" s="2432">
        <f>'GC Table 5 - Worker Training'!DCW8</f>
        <v>0</v>
      </c>
      <c r="DCW12" s="2432">
        <f>'GC Table 4 - Tertiary'!DCV8</f>
        <v>0</v>
      </c>
      <c r="DCX12" s="4063">
        <f>SUM(DCT12:DCW12)</f>
        <v>0</v>
      </c>
      <c r="DCY12" s="2433">
        <f>'GC Table 8 - Primary'!DCW12</f>
        <v>0</v>
      </c>
      <c r="DCZ12" s="2432">
        <f>'GC Table 6 - Secondary'!DCW14</f>
        <v>0</v>
      </c>
      <c r="DDA12" s="2434">
        <f>'GC Table 5 - Worker Training'!DCW12</f>
        <v>0</v>
      </c>
      <c r="DDB12" s="2432">
        <f>'GC Table 4 - Tertiary'!DCV9</f>
        <v>0</v>
      </c>
      <c r="DDC12" s="2435">
        <f>SUM(DCY12:DDB12)</f>
        <v>0</v>
      </c>
      <c r="DDD12" s="4062">
        <f>'GC Table 8 - Primary'!DCW20</f>
        <v>0</v>
      </c>
      <c r="DDE12" s="2432">
        <f>'GC Table 6 - Secondary'!DCW22</f>
        <v>0</v>
      </c>
      <c r="DDF12" s="2432">
        <f>'GC Table 5 - Worker Training'!DCW20</f>
        <v>0</v>
      </c>
      <c r="DDG12" s="2432">
        <f>'GC Table 4 - Tertiary'!DCV17</f>
        <v>0</v>
      </c>
      <c r="DDH12" s="4064">
        <f>SUM(DDD12:DDG12)</f>
        <v>0</v>
      </c>
      <c r="DDI12" s="4061">
        <v>2014</v>
      </c>
      <c r="DDJ12" s="4062">
        <f>'GC Table 8 - Primary'!DDM8</f>
        <v>0</v>
      </c>
      <c r="DDK12" s="2432">
        <f>'GC Table 6 - Secondary'!DDM8</f>
        <v>0</v>
      </c>
      <c r="DDL12" s="2432">
        <f>'GC Table 5 - Worker Training'!DDM8</f>
        <v>0</v>
      </c>
      <c r="DDM12" s="2432">
        <f>'GC Table 4 - Tertiary'!DDL8</f>
        <v>0</v>
      </c>
      <c r="DDN12" s="4063">
        <f>SUM(DDJ12:DDM12)</f>
        <v>0</v>
      </c>
      <c r="DDO12" s="2433">
        <f>'GC Table 8 - Primary'!DDM12</f>
        <v>0</v>
      </c>
      <c r="DDP12" s="2432">
        <f>'GC Table 6 - Secondary'!DDM14</f>
        <v>0</v>
      </c>
      <c r="DDQ12" s="2434">
        <f>'GC Table 5 - Worker Training'!DDM12</f>
        <v>0</v>
      </c>
      <c r="DDR12" s="2432">
        <f>'GC Table 4 - Tertiary'!DDL9</f>
        <v>0</v>
      </c>
      <c r="DDS12" s="2435">
        <f>SUM(DDO12:DDR12)</f>
        <v>0</v>
      </c>
      <c r="DDT12" s="4062">
        <f>'GC Table 8 - Primary'!DDM20</f>
        <v>0</v>
      </c>
      <c r="DDU12" s="2432">
        <f>'GC Table 6 - Secondary'!DDM22</f>
        <v>0</v>
      </c>
      <c r="DDV12" s="2432">
        <f>'GC Table 5 - Worker Training'!DDM20</f>
        <v>0</v>
      </c>
      <c r="DDW12" s="2432">
        <f>'GC Table 4 - Tertiary'!DDL17</f>
        <v>0</v>
      </c>
      <c r="DDX12" s="4064">
        <f>SUM(DDT12:DDW12)</f>
        <v>0</v>
      </c>
      <c r="DDY12" s="4061">
        <v>2014</v>
      </c>
      <c r="DDZ12" s="4062">
        <f>'GC Table 8 - Primary'!DEC8</f>
        <v>0</v>
      </c>
      <c r="DEA12" s="2432">
        <f>'GC Table 6 - Secondary'!DEC8</f>
        <v>0</v>
      </c>
      <c r="DEB12" s="2432">
        <f>'GC Table 5 - Worker Training'!DEC8</f>
        <v>0</v>
      </c>
      <c r="DEC12" s="2432">
        <f>'GC Table 4 - Tertiary'!DEB8</f>
        <v>0</v>
      </c>
      <c r="DED12" s="4063">
        <f>SUM(DDZ12:DEC12)</f>
        <v>0</v>
      </c>
      <c r="DEE12" s="2433">
        <f>'GC Table 8 - Primary'!DEC12</f>
        <v>0</v>
      </c>
      <c r="DEF12" s="2432">
        <f>'GC Table 6 - Secondary'!DEC14</f>
        <v>0</v>
      </c>
      <c r="DEG12" s="2434">
        <f>'GC Table 5 - Worker Training'!DEC12</f>
        <v>0</v>
      </c>
      <c r="DEH12" s="2432">
        <f>'GC Table 4 - Tertiary'!DEB9</f>
        <v>0</v>
      </c>
      <c r="DEI12" s="2435">
        <f>SUM(DEE12:DEH12)</f>
        <v>0</v>
      </c>
      <c r="DEJ12" s="4062">
        <f>'GC Table 8 - Primary'!DEC20</f>
        <v>0</v>
      </c>
      <c r="DEK12" s="2432">
        <f>'GC Table 6 - Secondary'!DEC22</f>
        <v>0</v>
      </c>
      <c r="DEL12" s="2432">
        <f>'GC Table 5 - Worker Training'!DEC20</f>
        <v>0</v>
      </c>
      <c r="DEM12" s="2432">
        <f>'GC Table 4 - Tertiary'!DEB17</f>
        <v>0</v>
      </c>
      <c r="DEN12" s="4064">
        <f>SUM(DEJ12:DEM12)</f>
        <v>0</v>
      </c>
      <c r="DEO12" s="4061">
        <v>2014</v>
      </c>
      <c r="DEP12" s="4062">
        <f>'GC Table 8 - Primary'!DES8</f>
        <v>0</v>
      </c>
      <c r="DEQ12" s="2432">
        <f>'GC Table 6 - Secondary'!DES8</f>
        <v>0</v>
      </c>
      <c r="DER12" s="2432">
        <f>'GC Table 5 - Worker Training'!DES8</f>
        <v>0</v>
      </c>
      <c r="DES12" s="2432">
        <f>'GC Table 4 - Tertiary'!DER8</f>
        <v>0</v>
      </c>
      <c r="DET12" s="4063">
        <f>SUM(DEP12:DES12)</f>
        <v>0</v>
      </c>
      <c r="DEU12" s="2433">
        <f>'GC Table 8 - Primary'!DES12</f>
        <v>0</v>
      </c>
      <c r="DEV12" s="2432">
        <f>'GC Table 6 - Secondary'!DES14</f>
        <v>0</v>
      </c>
      <c r="DEW12" s="2434">
        <f>'GC Table 5 - Worker Training'!DES12</f>
        <v>0</v>
      </c>
      <c r="DEX12" s="2432">
        <f>'GC Table 4 - Tertiary'!DER9</f>
        <v>0</v>
      </c>
      <c r="DEY12" s="2435">
        <f>SUM(DEU12:DEX12)</f>
        <v>0</v>
      </c>
      <c r="DEZ12" s="4062">
        <f>'GC Table 8 - Primary'!DES20</f>
        <v>0</v>
      </c>
      <c r="DFA12" s="2432">
        <f>'GC Table 6 - Secondary'!DES22</f>
        <v>0</v>
      </c>
      <c r="DFB12" s="2432">
        <f>'GC Table 5 - Worker Training'!DES20</f>
        <v>0</v>
      </c>
      <c r="DFC12" s="2432">
        <f>'GC Table 4 - Tertiary'!DER17</f>
        <v>0</v>
      </c>
      <c r="DFD12" s="4064">
        <f>SUM(DEZ12:DFC12)</f>
        <v>0</v>
      </c>
      <c r="DFE12" s="4061">
        <v>2014</v>
      </c>
      <c r="DFF12" s="4062">
        <f>'GC Table 8 - Primary'!DFI8</f>
        <v>0</v>
      </c>
      <c r="DFG12" s="2432">
        <f>'GC Table 6 - Secondary'!DFI8</f>
        <v>0</v>
      </c>
      <c r="DFH12" s="2432">
        <f>'GC Table 5 - Worker Training'!DFI8</f>
        <v>0</v>
      </c>
      <c r="DFI12" s="2432">
        <f>'GC Table 4 - Tertiary'!DFH8</f>
        <v>0</v>
      </c>
      <c r="DFJ12" s="4063">
        <f>SUM(DFF12:DFI12)</f>
        <v>0</v>
      </c>
      <c r="DFK12" s="2433">
        <f>'GC Table 8 - Primary'!DFI12</f>
        <v>0</v>
      </c>
      <c r="DFL12" s="2432">
        <f>'GC Table 6 - Secondary'!DFI14</f>
        <v>0</v>
      </c>
      <c r="DFM12" s="2434">
        <f>'GC Table 5 - Worker Training'!DFI12</f>
        <v>0</v>
      </c>
      <c r="DFN12" s="2432">
        <f>'GC Table 4 - Tertiary'!DFH9</f>
        <v>0</v>
      </c>
      <c r="DFO12" s="2435">
        <f>SUM(DFK12:DFN12)</f>
        <v>0</v>
      </c>
      <c r="DFP12" s="4062">
        <f>'GC Table 8 - Primary'!DFI20</f>
        <v>0</v>
      </c>
      <c r="DFQ12" s="2432">
        <f>'GC Table 6 - Secondary'!DFI22</f>
        <v>0</v>
      </c>
      <c r="DFR12" s="2432">
        <f>'GC Table 5 - Worker Training'!DFI20</f>
        <v>0</v>
      </c>
      <c r="DFS12" s="2432">
        <f>'GC Table 4 - Tertiary'!DFH17</f>
        <v>0</v>
      </c>
      <c r="DFT12" s="4064">
        <f>SUM(DFP12:DFS12)</f>
        <v>0</v>
      </c>
      <c r="DFU12" s="4061">
        <v>2014</v>
      </c>
      <c r="DFV12" s="4062">
        <f>'GC Table 8 - Primary'!DFY8</f>
        <v>0</v>
      </c>
      <c r="DFW12" s="2432">
        <f>'GC Table 6 - Secondary'!DFY8</f>
        <v>0</v>
      </c>
      <c r="DFX12" s="2432">
        <f>'GC Table 5 - Worker Training'!DFY8</f>
        <v>0</v>
      </c>
      <c r="DFY12" s="2432">
        <f>'GC Table 4 - Tertiary'!DFX8</f>
        <v>0</v>
      </c>
      <c r="DFZ12" s="4063">
        <f>SUM(DFV12:DFY12)</f>
        <v>0</v>
      </c>
      <c r="DGA12" s="2433">
        <f>'GC Table 8 - Primary'!DFY12</f>
        <v>0</v>
      </c>
      <c r="DGB12" s="2432">
        <f>'GC Table 6 - Secondary'!DFY14</f>
        <v>0</v>
      </c>
      <c r="DGC12" s="2434">
        <f>'GC Table 5 - Worker Training'!DFY12</f>
        <v>0</v>
      </c>
      <c r="DGD12" s="2432">
        <f>'GC Table 4 - Tertiary'!DFX9</f>
        <v>0</v>
      </c>
      <c r="DGE12" s="2435">
        <f>SUM(DGA12:DGD12)</f>
        <v>0</v>
      </c>
      <c r="DGF12" s="4062">
        <f>'GC Table 8 - Primary'!DFY20</f>
        <v>0</v>
      </c>
      <c r="DGG12" s="2432">
        <f>'GC Table 6 - Secondary'!DFY22</f>
        <v>0</v>
      </c>
      <c r="DGH12" s="2432">
        <f>'GC Table 5 - Worker Training'!DFY20</f>
        <v>0</v>
      </c>
      <c r="DGI12" s="2432">
        <f>'GC Table 4 - Tertiary'!DFX17</f>
        <v>0</v>
      </c>
      <c r="DGJ12" s="4064">
        <f>SUM(DGF12:DGI12)</f>
        <v>0</v>
      </c>
      <c r="DGK12" s="4061">
        <v>2014</v>
      </c>
      <c r="DGL12" s="4062">
        <f>'GC Table 8 - Primary'!DGO8</f>
        <v>0</v>
      </c>
      <c r="DGM12" s="2432">
        <f>'GC Table 6 - Secondary'!DGO8</f>
        <v>0</v>
      </c>
      <c r="DGN12" s="2432">
        <f>'GC Table 5 - Worker Training'!DGO8</f>
        <v>0</v>
      </c>
      <c r="DGO12" s="2432">
        <f>'GC Table 4 - Tertiary'!DGN8</f>
        <v>0</v>
      </c>
      <c r="DGP12" s="4063">
        <f>SUM(DGL12:DGO12)</f>
        <v>0</v>
      </c>
      <c r="DGQ12" s="2433">
        <f>'GC Table 8 - Primary'!DGO12</f>
        <v>0</v>
      </c>
      <c r="DGR12" s="2432">
        <f>'GC Table 6 - Secondary'!DGO14</f>
        <v>0</v>
      </c>
      <c r="DGS12" s="2434">
        <f>'GC Table 5 - Worker Training'!DGO12</f>
        <v>0</v>
      </c>
      <c r="DGT12" s="2432">
        <f>'GC Table 4 - Tertiary'!DGN9</f>
        <v>0</v>
      </c>
      <c r="DGU12" s="2435">
        <f>SUM(DGQ12:DGT12)</f>
        <v>0</v>
      </c>
      <c r="DGV12" s="4062">
        <f>'GC Table 8 - Primary'!DGO20</f>
        <v>0</v>
      </c>
      <c r="DGW12" s="2432">
        <f>'GC Table 6 - Secondary'!DGO22</f>
        <v>0</v>
      </c>
      <c r="DGX12" s="2432">
        <f>'GC Table 5 - Worker Training'!DGO20</f>
        <v>0</v>
      </c>
      <c r="DGY12" s="2432">
        <f>'GC Table 4 - Tertiary'!DGN17</f>
        <v>0</v>
      </c>
      <c r="DGZ12" s="4064">
        <f>SUM(DGV12:DGY12)</f>
        <v>0</v>
      </c>
      <c r="DHA12" s="4061">
        <v>2014</v>
      </c>
      <c r="DHB12" s="4062">
        <f>'GC Table 8 - Primary'!DHE8</f>
        <v>0</v>
      </c>
      <c r="DHC12" s="2432">
        <f>'GC Table 6 - Secondary'!DHE8</f>
        <v>0</v>
      </c>
      <c r="DHD12" s="2432">
        <f>'GC Table 5 - Worker Training'!DHE8</f>
        <v>0</v>
      </c>
      <c r="DHE12" s="2432">
        <f>'GC Table 4 - Tertiary'!DHD8</f>
        <v>0</v>
      </c>
      <c r="DHF12" s="4063">
        <f>SUM(DHB12:DHE12)</f>
        <v>0</v>
      </c>
      <c r="DHG12" s="2433">
        <f>'GC Table 8 - Primary'!DHE12</f>
        <v>0</v>
      </c>
      <c r="DHH12" s="2432">
        <f>'GC Table 6 - Secondary'!DHE14</f>
        <v>0</v>
      </c>
      <c r="DHI12" s="2434">
        <f>'GC Table 5 - Worker Training'!DHE12</f>
        <v>0</v>
      </c>
      <c r="DHJ12" s="2432">
        <f>'GC Table 4 - Tertiary'!DHD9</f>
        <v>0</v>
      </c>
      <c r="DHK12" s="2435">
        <f>SUM(DHG12:DHJ12)</f>
        <v>0</v>
      </c>
      <c r="DHL12" s="4062">
        <f>'GC Table 8 - Primary'!DHE20</f>
        <v>0</v>
      </c>
      <c r="DHM12" s="2432">
        <f>'GC Table 6 - Secondary'!DHE22</f>
        <v>0</v>
      </c>
      <c r="DHN12" s="2432">
        <f>'GC Table 5 - Worker Training'!DHE20</f>
        <v>0</v>
      </c>
      <c r="DHO12" s="2432">
        <f>'GC Table 4 - Tertiary'!DHD17</f>
        <v>0</v>
      </c>
      <c r="DHP12" s="4064">
        <f>SUM(DHL12:DHO12)</f>
        <v>0</v>
      </c>
      <c r="DHQ12" s="4061">
        <v>2014</v>
      </c>
      <c r="DHR12" s="4062">
        <f>'GC Table 8 - Primary'!DHU8</f>
        <v>0</v>
      </c>
      <c r="DHS12" s="2432">
        <f>'GC Table 6 - Secondary'!DHU8</f>
        <v>0</v>
      </c>
      <c r="DHT12" s="2432">
        <f>'GC Table 5 - Worker Training'!DHU8</f>
        <v>0</v>
      </c>
      <c r="DHU12" s="2432">
        <f>'GC Table 4 - Tertiary'!DHT8</f>
        <v>0</v>
      </c>
      <c r="DHV12" s="4063">
        <f>SUM(DHR12:DHU12)</f>
        <v>0</v>
      </c>
      <c r="DHW12" s="2433">
        <f>'GC Table 8 - Primary'!DHU12</f>
        <v>0</v>
      </c>
      <c r="DHX12" s="2432">
        <f>'GC Table 6 - Secondary'!DHU14</f>
        <v>0</v>
      </c>
      <c r="DHY12" s="2434">
        <f>'GC Table 5 - Worker Training'!DHU12</f>
        <v>0</v>
      </c>
      <c r="DHZ12" s="2432">
        <f>'GC Table 4 - Tertiary'!DHT9</f>
        <v>0</v>
      </c>
      <c r="DIA12" s="2435">
        <f>SUM(DHW12:DHZ12)</f>
        <v>0</v>
      </c>
      <c r="DIB12" s="4062">
        <f>'GC Table 8 - Primary'!DHU20</f>
        <v>0</v>
      </c>
      <c r="DIC12" s="2432">
        <f>'GC Table 6 - Secondary'!DHU22</f>
        <v>0</v>
      </c>
      <c r="DID12" s="2432">
        <f>'GC Table 5 - Worker Training'!DHU20</f>
        <v>0</v>
      </c>
      <c r="DIE12" s="2432">
        <f>'GC Table 4 - Tertiary'!DHT17</f>
        <v>0</v>
      </c>
      <c r="DIF12" s="4064">
        <f>SUM(DIB12:DIE12)</f>
        <v>0</v>
      </c>
      <c r="DIG12" s="4061">
        <v>2014</v>
      </c>
      <c r="DIH12" s="4062">
        <f>'GC Table 8 - Primary'!DIK8</f>
        <v>0</v>
      </c>
      <c r="DII12" s="2432">
        <f>'GC Table 6 - Secondary'!DIK8</f>
        <v>0</v>
      </c>
      <c r="DIJ12" s="2432">
        <f>'GC Table 5 - Worker Training'!DIK8</f>
        <v>0</v>
      </c>
      <c r="DIK12" s="2432">
        <f>'GC Table 4 - Tertiary'!DIJ8</f>
        <v>0</v>
      </c>
      <c r="DIL12" s="4063">
        <f>SUM(DIH12:DIK12)</f>
        <v>0</v>
      </c>
      <c r="DIM12" s="2433">
        <f>'GC Table 8 - Primary'!DIK12</f>
        <v>0</v>
      </c>
      <c r="DIN12" s="2432">
        <f>'GC Table 6 - Secondary'!DIK14</f>
        <v>0</v>
      </c>
      <c r="DIO12" s="2434">
        <f>'GC Table 5 - Worker Training'!DIK12</f>
        <v>0</v>
      </c>
      <c r="DIP12" s="2432">
        <f>'GC Table 4 - Tertiary'!DIJ9</f>
        <v>0</v>
      </c>
      <c r="DIQ12" s="2435">
        <f>SUM(DIM12:DIP12)</f>
        <v>0</v>
      </c>
      <c r="DIR12" s="4062">
        <f>'GC Table 8 - Primary'!DIK20</f>
        <v>0</v>
      </c>
      <c r="DIS12" s="2432">
        <f>'GC Table 6 - Secondary'!DIK22</f>
        <v>0</v>
      </c>
      <c r="DIT12" s="2432">
        <f>'GC Table 5 - Worker Training'!DIK20</f>
        <v>0</v>
      </c>
      <c r="DIU12" s="2432">
        <f>'GC Table 4 - Tertiary'!DIJ17</f>
        <v>0</v>
      </c>
      <c r="DIV12" s="4064">
        <f>SUM(DIR12:DIU12)</f>
        <v>0</v>
      </c>
      <c r="DIW12" s="4061">
        <v>2014</v>
      </c>
      <c r="DIX12" s="4062">
        <f>'GC Table 8 - Primary'!DJA8</f>
        <v>0</v>
      </c>
      <c r="DIY12" s="2432">
        <f>'GC Table 6 - Secondary'!DJA8</f>
        <v>0</v>
      </c>
      <c r="DIZ12" s="2432">
        <f>'GC Table 5 - Worker Training'!DJA8</f>
        <v>0</v>
      </c>
      <c r="DJA12" s="2432">
        <f>'GC Table 4 - Tertiary'!DIZ8</f>
        <v>0</v>
      </c>
      <c r="DJB12" s="4063">
        <f>SUM(DIX12:DJA12)</f>
        <v>0</v>
      </c>
      <c r="DJC12" s="2433">
        <f>'GC Table 8 - Primary'!DJA12</f>
        <v>0</v>
      </c>
      <c r="DJD12" s="2432">
        <f>'GC Table 6 - Secondary'!DJA14</f>
        <v>0</v>
      </c>
      <c r="DJE12" s="2434">
        <f>'GC Table 5 - Worker Training'!DJA12</f>
        <v>0</v>
      </c>
      <c r="DJF12" s="2432">
        <f>'GC Table 4 - Tertiary'!DIZ9</f>
        <v>0</v>
      </c>
      <c r="DJG12" s="2435">
        <f>SUM(DJC12:DJF12)</f>
        <v>0</v>
      </c>
      <c r="DJH12" s="4062">
        <f>'GC Table 8 - Primary'!DJA20</f>
        <v>0</v>
      </c>
      <c r="DJI12" s="2432">
        <f>'GC Table 6 - Secondary'!DJA22</f>
        <v>0</v>
      </c>
      <c r="DJJ12" s="2432">
        <f>'GC Table 5 - Worker Training'!DJA20</f>
        <v>0</v>
      </c>
      <c r="DJK12" s="2432">
        <f>'GC Table 4 - Tertiary'!DIZ17</f>
        <v>0</v>
      </c>
      <c r="DJL12" s="4064">
        <f>SUM(DJH12:DJK12)</f>
        <v>0</v>
      </c>
      <c r="DJM12" s="4061">
        <v>2014</v>
      </c>
      <c r="DJN12" s="4062">
        <f>'GC Table 8 - Primary'!DJQ8</f>
        <v>0</v>
      </c>
      <c r="DJO12" s="2432">
        <f>'GC Table 6 - Secondary'!DJQ8</f>
        <v>0</v>
      </c>
      <c r="DJP12" s="2432">
        <f>'GC Table 5 - Worker Training'!DJQ8</f>
        <v>0</v>
      </c>
      <c r="DJQ12" s="2432">
        <f>'GC Table 4 - Tertiary'!DJP8</f>
        <v>0</v>
      </c>
      <c r="DJR12" s="4063">
        <f>SUM(DJN12:DJQ12)</f>
        <v>0</v>
      </c>
      <c r="DJS12" s="2433">
        <f>'GC Table 8 - Primary'!DJQ12</f>
        <v>0</v>
      </c>
      <c r="DJT12" s="2432">
        <f>'GC Table 6 - Secondary'!DJQ14</f>
        <v>0</v>
      </c>
      <c r="DJU12" s="2434">
        <f>'GC Table 5 - Worker Training'!DJQ12</f>
        <v>0</v>
      </c>
      <c r="DJV12" s="2432">
        <f>'GC Table 4 - Tertiary'!DJP9</f>
        <v>0</v>
      </c>
      <c r="DJW12" s="2435">
        <f>SUM(DJS12:DJV12)</f>
        <v>0</v>
      </c>
      <c r="DJX12" s="4062">
        <f>'GC Table 8 - Primary'!DJQ20</f>
        <v>0</v>
      </c>
      <c r="DJY12" s="2432">
        <f>'GC Table 6 - Secondary'!DJQ22</f>
        <v>0</v>
      </c>
      <c r="DJZ12" s="2432">
        <f>'GC Table 5 - Worker Training'!DJQ20</f>
        <v>0</v>
      </c>
      <c r="DKA12" s="2432">
        <f>'GC Table 4 - Tertiary'!DJP17</f>
        <v>0</v>
      </c>
      <c r="DKB12" s="4064">
        <f>SUM(DJX12:DKA12)</f>
        <v>0</v>
      </c>
      <c r="DKC12" s="4061">
        <v>2014</v>
      </c>
      <c r="DKD12" s="4062">
        <f>'GC Table 8 - Primary'!DKG8</f>
        <v>0</v>
      </c>
      <c r="DKE12" s="2432">
        <f>'GC Table 6 - Secondary'!DKG8</f>
        <v>0</v>
      </c>
      <c r="DKF12" s="2432">
        <f>'GC Table 5 - Worker Training'!DKG8</f>
        <v>0</v>
      </c>
      <c r="DKG12" s="2432">
        <f>'GC Table 4 - Tertiary'!DKF8</f>
        <v>0</v>
      </c>
      <c r="DKH12" s="4063">
        <f>SUM(DKD12:DKG12)</f>
        <v>0</v>
      </c>
      <c r="DKI12" s="2433">
        <f>'GC Table 8 - Primary'!DKG12</f>
        <v>0</v>
      </c>
      <c r="DKJ12" s="2432">
        <f>'GC Table 6 - Secondary'!DKG14</f>
        <v>0</v>
      </c>
      <c r="DKK12" s="2434">
        <f>'GC Table 5 - Worker Training'!DKG12</f>
        <v>0</v>
      </c>
      <c r="DKL12" s="2432">
        <f>'GC Table 4 - Tertiary'!DKF9</f>
        <v>0</v>
      </c>
      <c r="DKM12" s="2435">
        <f>SUM(DKI12:DKL12)</f>
        <v>0</v>
      </c>
      <c r="DKN12" s="4062">
        <f>'GC Table 8 - Primary'!DKG20</f>
        <v>0</v>
      </c>
      <c r="DKO12" s="2432">
        <f>'GC Table 6 - Secondary'!DKG22</f>
        <v>0</v>
      </c>
      <c r="DKP12" s="2432">
        <f>'GC Table 5 - Worker Training'!DKG20</f>
        <v>0</v>
      </c>
      <c r="DKQ12" s="2432">
        <f>'GC Table 4 - Tertiary'!DKF17</f>
        <v>0</v>
      </c>
      <c r="DKR12" s="4064">
        <f>SUM(DKN12:DKQ12)</f>
        <v>0</v>
      </c>
      <c r="DKS12" s="4061">
        <v>2014</v>
      </c>
      <c r="DKT12" s="4062">
        <f>'GC Table 8 - Primary'!DKW8</f>
        <v>0</v>
      </c>
      <c r="DKU12" s="2432">
        <f>'GC Table 6 - Secondary'!DKW8</f>
        <v>0</v>
      </c>
      <c r="DKV12" s="2432">
        <f>'GC Table 5 - Worker Training'!DKW8</f>
        <v>0</v>
      </c>
      <c r="DKW12" s="2432">
        <f>'GC Table 4 - Tertiary'!DKV8</f>
        <v>0</v>
      </c>
      <c r="DKX12" s="4063">
        <f>SUM(DKT12:DKW12)</f>
        <v>0</v>
      </c>
      <c r="DKY12" s="2433">
        <f>'GC Table 8 - Primary'!DKW12</f>
        <v>0</v>
      </c>
      <c r="DKZ12" s="2432">
        <f>'GC Table 6 - Secondary'!DKW14</f>
        <v>0</v>
      </c>
      <c r="DLA12" s="2434">
        <f>'GC Table 5 - Worker Training'!DKW12</f>
        <v>0</v>
      </c>
      <c r="DLB12" s="2432">
        <f>'GC Table 4 - Tertiary'!DKV9</f>
        <v>0</v>
      </c>
      <c r="DLC12" s="2435">
        <f>SUM(DKY12:DLB12)</f>
        <v>0</v>
      </c>
      <c r="DLD12" s="4062">
        <f>'GC Table 8 - Primary'!DKW20</f>
        <v>0</v>
      </c>
      <c r="DLE12" s="2432">
        <f>'GC Table 6 - Secondary'!DKW22</f>
        <v>0</v>
      </c>
      <c r="DLF12" s="2432">
        <f>'GC Table 5 - Worker Training'!DKW20</f>
        <v>0</v>
      </c>
      <c r="DLG12" s="2432">
        <f>'GC Table 4 - Tertiary'!DKV17</f>
        <v>0</v>
      </c>
      <c r="DLH12" s="4064">
        <f>SUM(DLD12:DLG12)</f>
        <v>0</v>
      </c>
      <c r="DLI12" s="4061">
        <v>2014</v>
      </c>
      <c r="DLJ12" s="4062">
        <f>'GC Table 8 - Primary'!DLM8</f>
        <v>0</v>
      </c>
      <c r="DLK12" s="2432">
        <f>'GC Table 6 - Secondary'!DLM8</f>
        <v>0</v>
      </c>
      <c r="DLL12" s="2432">
        <f>'GC Table 5 - Worker Training'!DLM8</f>
        <v>0</v>
      </c>
      <c r="DLM12" s="2432">
        <f>'GC Table 4 - Tertiary'!DLL8</f>
        <v>0</v>
      </c>
      <c r="DLN12" s="4063">
        <f>SUM(DLJ12:DLM12)</f>
        <v>0</v>
      </c>
      <c r="DLO12" s="2433">
        <f>'GC Table 8 - Primary'!DLM12</f>
        <v>0</v>
      </c>
      <c r="DLP12" s="2432">
        <f>'GC Table 6 - Secondary'!DLM14</f>
        <v>0</v>
      </c>
      <c r="DLQ12" s="2434">
        <f>'GC Table 5 - Worker Training'!DLM12</f>
        <v>0</v>
      </c>
      <c r="DLR12" s="2432">
        <f>'GC Table 4 - Tertiary'!DLL9</f>
        <v>0</v>
      </c>
      <c r="DLS12" s="2435">
        <f>SUM(DLO12:DLR12)</f>
        <v>0</v>
      </c>
      <c r="DLT12" s="4062">
        <f>'GC Table 8 - Primary'!DLM20</f>
        <v>0</v>
      </c>
      <c r="DLU12" s="2432">
        <f>'GC Table 6 - Secondary'!DLM22</f>
        <v>0</v>
      </c>
      <c r="DLV12" s="2432">
        <f>'GC Table 5 - Worker Training'!DLM20</f>
        <v>0</v>
      </c>
      <c r="DLW12" s="2432">
        <f>'GC Table 4 - Tertiary'!DLL17</f>
        <v>0</v>
      </c>
      <c r="DLX12" s="4064">
        <f>SUM(DLT12:DLW12)</f>
        <v>0</v>
      </c>
      <c r="DLY12" s="4061">
        <v>2014</v>
      </c>
      <c r="DLZ12" s="4062">
        <f>'GC Table 8 - Primary'!DMC8</f>
        <v>0</v>
      </c>
      <c r="DMA12" s="2432">
        <f>'GC Table 6 - Secondary'!DMC8</f>
        <v>0</v>
      </c>
      <c r="DMB12" s="2432">
        <f>'GC Table 5 - Worker Training'!DMC8</f>
        <v>0</v>
      </c>
      <c r="DMC12" s="2432">
        <f>'GC Table 4 - Tertiary'!DMB8</f>
        <v>0</v>
      </c>
      <c r="DMD12" s="4063">
        <f>SUM(DLZ12:DMC12)</f>
        <v>0</v>
      </c>
      <c r="DME12" s="2433">
        <f>'GC Table 8 - Primary'!DMC12</f>
        <v>0</v>
      </c>
      <c r="DMF12" s="2432">
        <f>'GC Table 6 - Secondary'!DMC14</f>
        <v>0</v>
      </c>
      <c r="DMG12" s="2434">
        <f>'GC Table 5 - Worker Training'!DMC12</f>
        <v>0</v>
      </c>
      <c r="DMH12" s="2432">
        <f>'GC Table 4 - Tertiary'!DMB9</f>
        <v>0</v>
      </c>
      <c r="DMI12" s="2435">
        <f>SUM(DME12:DMH12)</f>
        <v>0</v>
      </c>
      <c r="DMJ12" s="4062">
        <f>'GC Table 8 - Primary'!DMC20</f>
        <v>0</v>
      </c>
      <c r="DMK12" s="2432">
        <f>'GC Table 6 - Secondary'!DMC22</f>
        <v>0</v>
      </c>
      <c r="DML12" s="2432">
        <f>'GC Table 5 - Worker Training'!DMC20</f>
        <v>0</v>
      </c>
      <c r="DMM12" s="2432">
        <f>'GC Table 4 - Tertiary'!DMB17</f>
        <v>0</v>
      </c>
      <c r="DMN12" s="4064">
        <f>SUM(DMJ12:DMM12)</f>
        <v>0</v>
      </c>
      <c r="DMO12" s="4061">
        <v>2014</v>
      </c>
      <c r="DMP12" s="4062">
        <f>'GC Table 8 - Primary'!DMS8</f>
        <v>0</v>
      </c>
      <c r="DMQ12" s="2432">
        <f>'GC Table 6 - Secondary'!DMS8</f>
        <v>0</v>
      </c>
      <c r="DMR12" s="2432">
        <f>'GC Table 5 - Worker Training'!DMS8</f>
        <v>0</v>
      </c>
      <c r="DMS12" s="2432">
        <f>'GC Table 4 - Tertiary'!DMR8</f>
        <v>0</v>
      </c>
      <c r="DMT12" s="4063">
        <f>SUM(DMP12:DMS12)</f>
        <v>0</v>
      </c>
      <c r="DMU12" s="2433">
        <f>'GC Table 8 - Primary'!DMS12</f>
        <v>0</v>
      </c>
      <c r="DMV12" s="2432">
        <f>'GC Table 6 - Secondary'!DMS14</f>
        <v>0</v>
      </c>
      <c r="DMW12" s="2434">
        <f>'GC Table 5 - Worker Training'!DMS12</f>
        <v>0</v>
      </c>
      <c r="DMX12" s="2432">
        <f>'GC Table 4 - Tertiary'!DMR9</f>
        <v>0</v>
      </c>
      <c r="DMY12" s="2435">
        <f>SUM(DMU12:DMX12)</f>
        <v>0</v>
      </c>
      <c r="DMZ12" s="4062">
        <f>'GC Table 8 - Primary'!DMS20</f>
        <v>0</v>
      </c>
      <c r="DNA12" s="2432">
        <f>'GC Table 6 - Secondary'!DMS22</f>
        <v>0</v>
      </c>
      <c r="DNB12" s="2432">
        <f>'GC Table 5 - Worker Training'!DMS20</f>
        <v>0</v>
      </c>
      <c r="DNC12" s="2432">
        <f>'GC Table 4 - Tertiary'!DMR17</f>
        <v>0</v>
      </c>
      <c r="DND12" s="4064">
        <f>SUM(DMZ12:DNC12)</f>
        <v>0</v>
      </c>
      <c r="DNE12" s="4061">
        <v>2014</v>
      </c>
      <c r="DNF12" s="4062">
        <f>'GC Table 8 - Primary'!DNI8</f>
        <v>0</v>
      </c>
      <c r="DNG12" s="2432">
        <f>'GC Table 6 - Secondary'!DNI8</f>
        <v>0</v>
      </c>
      <c r="DNH12" s="2432">
        <f>'GC Table 5 - Worker Training'!DNI8</f>
        <v>0</v>
      </c>
      <c r="DNI12" s="2432">
        <f>'GC Table 4 - Tertiary'!DNH8</f>
        <v>0</v>
      </c>
      <c r="DNJ12" s="4063">
        <f>SUM(DNF12:DNI12)</f>
        <v>0</v>
      </c>
      <c r="DNK12" s="2433">
        <f>'GC Table 8 - Primary'!DNI12</f>
        <v>0</v>
      </c>
      <c r="DNL12" s="2432">
        <f>'GC Table 6 - Secondary'!DNI14</f>
        <v>0</v>
      </c>
      <c r="DNM12" s="2434">
        <f>'GC Table 5 - Worker Training'!DNI12</f>
        <v>0</v>
      </c>
      <c r="DNN12" s="2432">
        <f>'GC Table 4 - Tertiary'!DNH9</f>
        <v>0</v>
      </c>
      <c r="DNO12" s="2435">
        <f>SUM(DNK12:DNN12)</f>
        <v>0</v>
      </c>
      <c r="DNP12" s="4062">
        <f>'GC Table 8 - Primary'!DNI20</f>
        <v>0</v>
      </c>
      <c r="DNQ12" s="2432">
        <f>'GC Table 6 - Secondary'!DNI22</f>
        <v>0</v>
      </c>
      <c r="DNR12" s="2432">
        <f>'GC Table 5 - Worker Training'!DNI20</f>
        <v>0</v>
      </c>
      <c r="DNS12" s="2432">
        <f>'GC Table 4 - Tertiary'!DNH17</f>
        <v>0</v>
      </c>
      <c r="DNT12" s="4064">
        <f>SUM(DNP12:DNS12)</f>
        <v>0</v>
      </c>
      <c r="DNU12" s="4061">
        <v>2014</v>
      </c>
      <c r="DNV12" s="4062">
        <f>'GC Table 8 - Primary'!DNY8</f>
        <v>0</v>
      </c>
      <c r="DNW12" s="2432">
        <f>'GC Table 6 - Secondary'!DNY8</f>
        <v>0</v>
      </c>
      <c r="DNX12" s="2432">
        <f>'GC Table 5 - Worker Training'!DNY8</f>
        <v>0</v>
      </c>
      <c r="DNY12" s="2432">
        <f>'GC Table 4 - Tertiary'!DNX8</f>
        <v>0</v>
      </c>
      <c r="DNZ12" s="4063">
        <f>SUM(DNV12:DNY12)</f>
        <v>0</v>
      </c>
      <c r="DOA12" s="2433">
        <f>'GC Table 8 - Primary'!DNY12</f>
        <v>0</v>
      </c>
      <c r="DOB12" s="2432">
        <f>'GC Table 6 - Secondary'!DNY14</f>
        <v>0</v>
      </c>
      <c r="DOC12" s="2434">
        <f>'GC Table 5 - Worker Training'!DNY12</f>
        <v>0</v>
      </c>
      <c r="DOD12" s="2432">
        <f>'GC Table 4 - Tertiary'!DNX9</f>
        <v>0</v>
      </c>
      <c r="DOE12" s="2435">
        <f>SUM(DOA12:DOD12)</f>
        <v>0</v>
      </c>
      <c r="DOF12" s="4062">
        <f>'GC Table 8 - Primary'!DNY20</f>
        <v>0</v>
      </c>
      <c r="DOG12" s="2432">
        <f>'GC Table 6 - Secondary'!DNY22</f>
        <v>0</v>
      </c>
      <c r="DOH12" s="2432">
        <f>'GC Table 5 - Worker Training'!DNY20</f>
        <v>0</v>
      </c>
      <c r="DOI12" s="2432">
        <f>'GC Table 4 - Tertiary'!DNX17</f>
        <v>0</v>
      </c>
      <c r="DOJ12" s="4064">
        <f>SUM(DOF12:DOI12)</f>
        <v>0</v>
      </c>
      <c r="DOK12" s="4061">
        <v>2014</v>
      </c>
      <c r="DOL12" s="4062">
        <f>'GC Table 8 - Primary'!DOO8</f>
        <v>0</v>
      </c>
      <c r="DOM12" s="2432">
        <f>'GC Table 6 - Secondary'!DOO8</f>
        <v>0</v>
      </c>
      <c r="DON12" s="2432">
        <f>'GC Table 5 - Worker Training'!DOO8</f>
        <v>0</v>
      </c>
      <c r="DOO12" s="2432">
        <f>'GC Table 4 - Tertiary'!DON8</f>
        <v>0</v>
      </c>
      <c r="DOP12" s="4063">
        <f>SUM(DOL12:DOO12)</f>
        <v>0</v>
      </c>
      <c r="DOQ12" s="2433">
        <f>'GC Table 8 - Primary'!DOO12</f>
        <v>0</v>
      </c>
      <c r="DOR12" s="2432">
        <f>'GC Table 6 - Secondary'!DOO14</f>
        <v>0</v>
      </c>
      <c r="DOS12" s="2434">
        <f>'GC Table 5 - Worker Training'!DOO12</f>
        <v>0</v>
      </c>
      <c r="DOT12" s="2432">
        <f>'GC Table 4 - Tertiary'!DON9</f>
        <v>0</v>
      </c>
      <c r="DOU12" s="2435">
        <f>SUM(DOQ12:DOT12)</f>
        <v>0</v>
      </c>
      <c r="DOV12" s="4062">
        <f>'GC Table 8 - Primary'!DOO20</f>
        <v>0</v>
      </c>
      <c r="DOW12" s="2432">
        <f>'GC Table 6 - Secondary'!DOO22</f>
        <v>0</v>
      </c>
      <c r="DOX12" s="2432">
        <f>'GC Table 5 - Worker Training'!DOO20</f>
        <v>0</v>
      </c>
      <c r="DOY12" s="2432">
        <f>'GC Table 4 - Tertiary'!DON17</f>
        <v>0</v>
      </c>
      <c r="DOZ12" s="4064">
        <f>SUM(DOV12:DOY12)</f>
        <v>0</v>
      </c>
      <c r="DPA12" s="4061">
        <v>2014</v>
      </c>
      <c r="DPB12" s="4062">
        <f>'GC Table 8 - Primary'!DPE8</f>
        <v>0</v>
      </c>
      <c r="DPC12" s="2432">
        <f>'GC Table 6 - Secondary'!DPE8</f>
        <v>0</v>
      </c>
      <c r="DPD12" s="2432">
        <f>'GC Table 5 - Worker Training'!DPE8</f>
        <v>0</v>
      </c>
      <c r="DPE12" s="2432">
        <f>'GC Table 4 - Tertiary'!DPD8</f>
        <v>0</v>
      </c>
      <c r="DPF12" s="4063">
        <f>SUM(DPB12:DPE12)</f>
        <v>0</v>
      </c>
      <c r="DPG12" s="2433">
        <f>'GC Table 8 - Primary'!DPE12</f>
        <v>0</v>
      </c>
      <c r="DPH12" s="2432">
        <f>'GC Table 6 - Secondary'!DPE14</f>
        <v>0</v>
      </c>
      <c r="DPI12" s="2434">
        <f>'GC Table 5 - Worker Training'!DPE12</f>
        <v>0</v>
      </c>
      <c r="DPJ12" s="2432">
        <f>'GC Table 4 - Tertiary'!DPD9</f>
        <v>0</v>
      </c>
      <c r="DPK12" s="2435">
        <f>SUM(DPG12:DPJ12)</f>
        <v>0</v>
      </c>
      <c r="DPL12" s="4062">
        <f>'GC Table 8 - Primary'!DPE20</f>
        <v>0</v>
      </c>
      <c r="DPM12" s="2432">
        <f>'GC Table 6 - Secondary'!DPE22</f>
        <v>0</v>
      </c>
      <c r="DPN12" s="2432">
        <f>'GC Table 5 - Worker Training'!DPE20</f>
        <v>0</v>
      </c>
      <c r="DPO12" s="2432">
        <f>'GC Table 4 - Tertiary'!DPD17</f>
        <v>0</v>
      </c>
      <c r="DPP12" s="4064">
        <f>SUM(DPL12:DPO12)</f>
        <v>0</v>
      </c>
      <c r="DPQ12" s="4061">
        <v>2014</v>
      </c>
      <c r="DPR12" s="4062">
        <f>'GC Table 8 - Primary'!DPU8</f>
        <v>0</v>
      </c>
      <c r="DPS12" s="2432">
        <f>'GC Table 6 - Secondary'!DPU8</f>
        <v>0</v>
      </c>
      <c r="DPT12" s="2432">
        <f>'GC Table 5 - Worker Training'!DPU8</f>
        <v>0</v>
      </c>
      <c r="DPU12" s="2432">
        <f>'GC Table 4 - Tertiary'!DPT8</f>
        <v>0</v>
      </c>
      <c r="DPV12" s="4063">
        <f>SUM(DPR12:DPU12)</f>
        <v>0</v>
      </c>
      <c r="DPW12" s="2433">
        <f>'GC Table 8 - Primary'!DPU12</f>
        <v>0</v>
      </c>
      <c r="DPX12" s="2432">
        <f>'GC Table 6 - Secondary'!DPU14</f>
        <v>0</v>
      </c>
      <c r="DPY12" s="2434">
        <f>'GC Table 5 - Worker Training'!DPU12</f>
        <v>0</v>
      </c>
      <c r="DPZ12" s="2432">
        <f>'GC Table 4 - Tertiary'!DPT9</f>
        <v>0</v>
      </c>
      <c r="DQA12" s="2435">
        <f>SUM(DPW12:DPZ12)</f>
        <v>0</v>
      </c>
      <c r="DQB12" s="4062">
        <f>'GC Table 8 - Primary'!DPU20</f>
        <v>0</v>
      </c>
      <c r="DQC12" s="2432">
        <f>'GC Table 6 - Secondary'!DPU22</f>
        <v>0</v>
      </c>
      <c r="DQD12" s="2432">
        <f>'GC Table 5 - Worker Training'!DPU20</f>
        <v>0</v>
      </c>
      <c r="DQE12" s="2432">
        <f>'GC Table 4 - Tertiary'!DPT17</f>
        <v>0</v>
      </c>
      <c r="DQF12" s="4064">
        <f>SUM(DQB12:DQE12)</f>
        <v>0</v>
      </c>
      <c r="DQG12" s="4061">
        <v>2014</v>
      </c>
      <c r="DQH12" s="4062">
        <f>'GC Table 8 - Primary'!DQK8</f>
        <v>0</v>
      </c>
      <c r="DQI12" s="2432">
        <f>'GC Table 6 - Secondary'!DQK8</f>
        <v>0</v>
      </c>
      <c r="DQJ12" s="2432">
        <f>'GC Table 5 - Worker Training'!DQK8</f>
        <v>0</v>
      </c>
      <c r="DQK12" s="2432">
        <f>'GC Table 4 - Tertiary'!DQJ8</f>
        <v>0</v>
      </c>
      <c r="DQL12" s="4063">
        <f>SUM(DQH12:DQK12)</f>
        <v>0</v>
      </c>
      <c r="DQM12" s="2433">
        <f>'GC Table 8 - Primary'!DQK12</f>
        <v>0</v>
      </c>
      <c r="DQN12" s="2432">
        <f>'GC Table 6 - Secondary'!DQK14</f>
        <v>0</v>
      </c>
      <c r="DQO12" s="2434">
        <f>'GC Table 5 - Worker Training'!DQK12</f>
        <v>0</v>
      </c>
      <c r="DQP12" s="2432">
        <f>'GC Table 4 - Tertiary'!DQJ9</f>
        <v>0</v>
      </c>
      <c r="DQQ12" s="2435">
        <f>SUM(DQM12:DQP12)</f>
        <v>0</v>
      </c>
      <c r="DQR12" s="4062">
        <f>'GC Table 8 - Primary'!DQK20</f>
        <v>0</v>
      </c>
      <c r="DQS12" s="2432">
        <f>'GC Table 6 - Secondary'!DQK22</f>
        <v>0</v>
      </c>
      <c r="DQT12" s="2432">
        <f>'GC Table 5 - Worker Training'!DQK20</f>
        <v>0</v>
      </c>
      <c r="DQU12" s="2432">
        <f>'GC Table 4 - Tertiary'!DQJ17</f>
        <v>0</v>
      </c>
      <c r="DQV12" s="4064">
        <f>SUM(DQR12:DQU12)</f>
        <v>0</v>
      </c>
      <c r="DQW12" s="4061">
        <v>2014</v>
      </c>
      <c r="DQX12" s="4062">
        <f>'GC Table 8 - Primary'!DRA8</f>
        <v>0</v>
      </c>
      <c r="DQY12" s="2432">
        <f>'GC Table 6 - Secondary'!DRA8</f>
        <v>0</v>
      </c>
      <c r="DQZ12" s="2432">
        <f>'GC Table 5 - Worker Training'!DRA8</f>
        <v>0</v>
      </c>
      <c r="DRA12" s="2432">
        <f>'GC Table 4 - Tertiary'!DQZ8</f>
        <v>0</v>
      </c>
      <c r="DRB12" s="4063">
        <f>SUM(DQX12:DRA12)</f>
        <v>0</v>
      </c>
      <c r="DRC12" s="2433">
        <f>'GC Table 8 - Primary'!DRA12</f>
        <v>0</v>
      </c>
      <c r="DRD12" s="2432">
        <f>'GC Table 6 - Secondary'!DRA14</f>
        <v>0</v>
      </c>
      <c r="DRE12" s="2434">
        <f>'GC Table 5 - Worker Training'!DRA12</f>
        <v>0</v>
      </c>
      <c r="DRF12" s="2432">
        <f>'GC Table 4 - Tertiary'!DQZ9</f>
        <v>0</v>
      </c>
      <c r="DRG12" s="2435">
        <f>SUM(DRC12:DRF12)</f>
        <v>0</v>
      </c>
      <c r="DRH12" s="4062">
        <f>'GC Table 8 - Primary'!DRA20</f>
        <v>0</v>
      </c>
      <c r="DRI12" s="2432">
        <f>'GC Table 6 - Secondary'!DRA22</f>
        <v>0</v>
      </c>
      <c r="DRJ12" s="2432">
        <f>'GC Table 5 - Worker Training'!DRA20</f>
        <v>0</v>
      </c>
      <c r="DRK12" s="2432">
        <f>'GC Table 4 - Tertiary'!DQZ17</f>
        <v>0</v>
      </c>
      <c r="DRL12" s="4064">
        <f>SUM(DRH12:DRK12)</f>
        <v>0</v>
      </c>
      <c r="DRM12" s="4061">
        <v>2014</v>
      </c>
      <c r="DRN12" s="4062">
        <f>'GC Table 8 - Primary'!DRQ8</f>
        <v>0</v>
      </c>
      <c r="DRO12" s="2432">
        <f>'GC Table 6 - Secondary'!DRQ8</f>
        <v>0</v>
      </c>
      <c r="DRP12" s="2432">
        <f>'GC Table 5 - Worker Training'!DRQ8</f>
        <v>0</v>
      </c>
      <c r="DRQ12" s="2432">
        <f>'GC Table 4 - Tertiary'!DRP8</f>
        <v>0</v>
      </c>
      <c r="DRR12" s="4063">
        <f>SUM(DRN12:DRQ12)</f>
        <v>0</v>
      </c>
      <c r="DRS12" s="2433">
        <f>'GC Table 8 - Primary'!DRQ12</f>
        <v>0</v>
      </c>
      <c r="DRT12" s="2432">
        <f>'GC Table 6 - Secondary'!DRQ14</f>
        <v>0</v>
      </c>
      <c r="DRU12" s="2434">
        <f>'GC Table 5 - Worker Training'!DRQ12</f>
        <v>0</v>
      </c>
      <c r="DRV12" s="2432">
        <f>'GC Table 4 - Tertiary'!DRP9</f>
        <v>0</v>
      </c>
      <c r="DRW12" s="2435">
        <f>SUM(DRS12:DRV12)</f>
        <v>0</v>
      </c>
      <c r="DRX12" s="4062">
        <f>'GC Table 8 - Primary'!DRQ20</f>
        <v>0</v>
      </c>
      <c r="DRY12" s="2432">
        <f>'GC Table 6 - Secondary'!DRQ22</f>
        <v>0</v>
      </c>
      <c r="DRZ12" s="2432">
        <f>'GC Table 5 - Worker Training'!DRQ20</f>
        <v>0</v>
      </c>
      <c r="DSA12" s="2432">
        <f>'GC Table 4 - Tertiary'!DRP17</f>
        <v>0</v>
      </c>
      <c r="DSB12" s="4064">
        <f>SUM(DRX12:DSA12)</f>
        <v>0</v>
      </c>
      <c r="DSC12" s="4061">
        <v>2014</v>
      </c>
      <c r="DSD12" s="4062">
        <f>'GC Table 8 - Primary'!DSG8</f>
        <v>0</v>
      </c>
      <c r="DSE12" s="2432">
        <f>'GC Table 6 - Secondary'!DSG8</f>
        <v>0</v>
      </c>
      <c r="DSF12" s="2432">
        <f>'GC Table 5 - Worker Training'!DSG8</f>
        <v>0</v>
      </c>
      <c r="DSG12" s="2432">
        <f>'GC Table 4 - Tertiary'!DSF8</f>
        <v>0</v>
      </c>
      <c r="DSH12" s="4063">
        <f>SUM(DSD12:DSG12)</f>
        <v>0</v>
      </c>
      <c r="DSI12" s="2433">
        <f>'GC Table 8 - Primary'!DSG12</f>
        <v>0</v>
      </c>
      <c r="DSJ12" s="2432">
        <f>'GC Table 6 - Secondary'!DSG14</f>
        <v>0</v>
      </c>
      <c r="DSK12" s="2434">
        <f>'GC Table 5 - Worker Training'!DSG12</f>
        <v>0</v>
      </c>
      <c r="DSL12" s="2432">
        <f>'GC Table 4 - Tertiary'!DSF9</f>
        <v>0</v>
      </c>
      <c r="DSM12" s="2435">
        <f>SUM(DSI12:DSL12)</f>
        <v>0</v>
      </c>
      <c r="DSN12" s="4062">
        <f>'GC Table 8 - Primary'!DSG20</f>
        <v>0</v>
      </c>
      <c r="DSO12" s="2432">
        <f>'GC Table 6 - Secondary'!DSG22</f>
        <v>0</v>
      </c>
      <c r="DSP12" s="2432">
        <f>'GC Table 5 - Worker Training'!DSG20</f>
        <v>0</v>
      </c>
      <c r="DSQ12" s="2432">
        <f>'GC Table 4 - Tertiary'!DSF17</f>
        <v>0</v>
      </c>
      <c r="DSR12" s="4064">
        <f>SUM(DSN12:DSQ12)</f>
        <v>0</v>
      </c>
      <c r="DSS12" s="4061">
        <v>2014</v>
      </c>
      <c r="DST12" s="4062">
        <f>'GC Table 8 - Primary'!DSW8</f>
        <v>0</v>
      </c>
      <c r="DSU12" s="2432">
        <f>'GC Table 6 - Secondary'!DSW8</f>
        <v>0</v>
      </c>
      <c r="DSV12" s="2432">
        <f>'GC Table 5 - Worker Training'!DSW8</f>
        <v>0</v>
      </c>
      <c r="DSW12" s="2432">
        <f>'GC Table 4 - Tertiary'!DSV8</f>
        <v>0</v>
      </c>
      <c r="DSX12" s="4063">
        <f>SUM(DST12:DSW12)</f>
        <v>0</v>
      </c>
      <c r="DSY12" s="2433">
        <f>'GC Table 8 - Primary'!DSW12</f>
        <v>0</v>
      </c>
      <c r="DSZ12" s="2432">
        <f>'GC Table 6 - Secondary'!DSW14</f>
        <v>0</v>
      </c>
      <c r="DTA12" s="2434">
        <f>'GC Table 5 - Worker Training'!DSW12</f>
        <v>0</v>
      </c>
      <c r="DTB12" s="2432">
        <f>'GC Table 4 - Tertiary'!DSV9</f>
        <v>0</v>
      </c>
      <c r="DTC12" s="2435">
        <f>SUM(DSY12:DTB12)</f>
        <v>0</v>
      </c>
      <c r="DTD12" s="4062">
        <f>'GC Table 8 - Primary'!DSW20</f>
        <v>0</v>
      </c>
      <c r="DTE12" s="2432">
        <f>'GC Table 6 - Secondary'!DSW22</f>
        <v>0</v>
      </c>
      <c r="DTF12" s="2432">
        <f>'GC Table 5 - Worker Training'!DSW20</f>
        <v>0</v>
      </c>
      <c r="DTG12" s="2432">
        <f>'GC Table 4 - Tertiary'!DSV17</f>
        <v>0</v>
      </c>
      <c r="DTH12" s="4064">
        <f>SUM(DTD12:DTG12)</f>
        <v>0</v>
      </c>
      <c r="DTI12" s="4061">
        <v>2014</v>
      </c>
      <c r="DTJ12" s="4062">
        <f>'GC Table 8 - Primary'!DTM8</f>
        <v>0</v>
      </c>
      <c r="DTK12" s="2432">
        <f>'GC Table 6 - Secondary'!DTM8</f>
        <v>0</v>
      </c>
      <c r="DTL12" s="2432">
        <f>'GC Table 5 - Worker Training'!DTM8</f>
        <v>0</v>
      </c>
      <c r="DTM12" s="2432">
        <f>'GC Table 4 - Tertiary'!DTL8</f>
        <v>0</v>
      </c>
      <c r="DTN12" s="4063">
        <f>SUM(DTJ12:DTM12)</f>
        <v>0</v>
      </c>
      <c r="DTO12" s="2433">
        <f>'GC Table 8 - Primary'!DTM12</f>
        <v>0</v>
      </c>
      <c r="DTP12" s="2432">
        <f>'GC Table 6 - Secondary'!DTM14</f>
        <v>0</v>
      </c>
      <c r="DTQ12" s="2434">
        <f>'GC Table 5 - Worker Training'!DTM12</f>
        <v>0</v>
      </c>
      <c r="DTR12" s="2432">
        <f>'GC Table 4 - Tertiary'!DTL9</f>
        <v>0</v>
      </c>
      <c r="DTS12" s="2435">
        <f>SUM(DTO12:DTR12)</f>
        <v>0</v>
      </c>
      <c r="DTT12" s="4062">
        <f>'GC Table 8 - Primary'!DTM20</f>
        <v>0</v>
      </c>
      <c r="DTU12" s="2432">
        <f>'GC Table 6 - Secondary'!DTM22</f>
        <v>0</v>
      </c>
      <c r="DTV12" s="2432">
        <f>'GC Table 5 - Worker Training'!DTM20</f>
        <v>0</v>
      </c>
      <c r="DTW12" s="2432">
        <f>'GC Table 4 - Tertiary'!DTL17</f>
        <v>0</v>
      </c>
      <c r="DTX12" s="4064">
        <f>SUM(DTT12:DTW12)</f>
        <v>0</v>
      </c>
      <c r="DTY12" s="4061">
        <v>2014</v>
      </c>
      <c r="DTZ12" s="4062">
        <f>'GC Table 8 - Primary'!DUC8</f>
        <v>0</v>
      </c>
      <c r="DUA12" s="2432">
        <f>'GC Table 6 - Secondary'!DUC8</f>
        <v>0</v>
      </c>
      <c r="DUB12" s="2432">
        <f>'GC Table 5 - Worker Training'!DUC8</f>
        <v>0</v>
      </c>
      <c r="DUC12" s="2432">
        <f>'GC Table 4 - Tertiary'!DUB8</f>
        <v>0</v>
      </c>
      <c r="DUD12" s="4063">
        <f>SUM(DTZ12:DUC12)</f>
        <v>0</v>
      </c>
      <c r="DUE12" s="2433">
        <f>'GC Table 8 - Primary'!DUC12</f>
        <v>0</v>
      </c>
      <c r="DUF12" s="2432">
        <f>'GC Table 6 - Secondary'!DUC14</f>
        <v>0</v>
      </c>
      <c r="DUG12" s="2434">
        <f>'GC Table 5 - Worker Training'!DUC12</f>
        <v>0</v>
      </c>
      <c r="DUH12" s="2432">
        <f>'GC Table 4 - Tertiary'!DUB9</f>
        <v>0</v>
      </c>
      <c r="DUI12" s="2435">
        <f>SUM(DUE12:DUH12)</f>
        <v>0</v>
      </c>
      <c r="DUJ12" s="4062">
        <f>'GC Table 8 - Primary'!DUC20</f>
        <v>0</v>
      </c>
      <c r="DUK12" s="2432">
        <f>'GC Table 6 - Secondary'!DUC22</f>
        <v>0</v>
      </c>
      <c r="DUL12" s="2432">
        <f>'GC Table 5 - Worker Training'!DUC20</f>
        <v>0</v>
      </c>
      <c r="DUM12" s="2432">
        <f>'GC Table 4 - Tertiary'!DUB17</f>
        <v>0</v>
      </c>
      <c r="DUN12" s="4064">
        <f>SUM(DUJ12:DUM12)</f>
        <v>0</v>
      </c>
      <c r="DUO12" s="4061">
        <v>2014</v>
      </c>
      <c r="DUP12" s="4062">
        <f>'GC Table 8 - Primary'!DUS8</f>
        <v>0</v>
      </c>
      <c r="DUQ12" s="2432">
        <f>'GC Table 6 - Secondary'!DUS8</f>
        <v>0</v>
      </c>
      <c r="DUR12" s="2432">
        <f>'GC Table 5 - Worker Training'!DUS8</f>
        <v>0</v>
      </c>
      <c r="DUS12" s="2432">
        <f>'GC Table 4 - Tertiary'!DUR8</f>
        <v>0</v>
      </c>
      <c r="DUT12" s="4063">
        <f>SUM(DUP12:DUS12)</f>
        <v>0</v>
      </c>
      <c r="DUU12" s="2433">
        <f>'GC Table 8 - Primary'!DUS12</f>
        <v>0</v>
      </c>
      <c r="DUV12" s="2432">
        <f>'GC Table 6 - Secondary'!DUS14</f>
        <v>0</v>
      </c>
      <c r="DUW12" s="2434">
        <f>'GC Table 5 - Worker Training'!DUS12</f>
        <v>0</v>
      </c>
      <c r="DUX12" s="2432">
        <f>'GC Table 4 - Tertiary'!DUR9</f>
        <v>0</v>
      </c>
      <c r="DUY12" s="2435">
        <f>SUM(DUU12:DUX12)</f>
        <v>0</v>
      </c>
      <c r="DUZ12" s="4062">
        <f>'GC Table 8 - Primary'!DUS20</f>
        <v>0</v>
      </c>
      <c r="DVA12" s="2432">
        <f>'GC Table 6 - Secondary'!DUS22</f>
        <v>0</v>
      </c>
      <c r="DVB12" s="2432">
        <f>'GC Table 5 - Worker Training'!DUS20</f>
        <v>0</v>
      </c>
      <c r="DVC12" s="2432">
        <f>'GC Table 4 - Tertiary'!DUR17</f>
        <v>0</v>
      </c>
      <c r="DVD12" s="4064">
        <f>SUM(DUZ12:DVC12)</f>
        <v>0</v>
      </c>
      <c r="DVE12" s="4061">
        <v>2014</v>
      </c>
      <c r="DVF12" s="4062">
        <f>'GC Table 8 - Primary'!DVI8</f>
        <v>0</v>
      </c>
      <c r="DVG12" s="2432">
        <f>'GC Table 6 - Secondary'!DVI8</f>
        <v>0</v>
      </c>
      <c r="DVH12" s="2432">
        <f>'GC Table 5 - Worker Training'!DVI8</f>
        <v>0</v>
      </c>
      <c r="DVI12" s="2432">
        <f>'GC Table 4 - Tertiary'!DVH8</f>
        <v>0</v>
      </c>
      <c r="DVJ12" s="4063">
        <f>SUM(DVF12:DVI12)</f>
        <v>0</v>
      </c>
      <c r="DVK12" s="2433">
        <f>'GC Table 8 - Primary'!DVI12</f>
        <v>0</v>
      </c>
      <c r="DVL12" s="2432">
        <f>'GC Table 6 - Secondary'!DVI14</f>
        <v>0</v>
      </c>
      <c r="DVM12" s="2434">
        <f>'GC Table 5 - Worker Training'!DVI12</f>
        <v>0</v>
      </c>
      <c r="DVN12" s="2432">
        <f>'GC Table 4 - Tertiary'!DVH9</f>
        <v>0</v>
      </c>
      <c r="DVO12" s="2435">
        <f>SUM(DVK12:DVN12)</f>
        <v>0</v>
      </c>
      <c r="DVP12" s="4062">
        <f>'GC Table 8 - Primary'!DVI20</f>
        <v>0</v>
      </c>
      <c r="DVQ12" s="2432">
        <f>'GC Table 6 - Secondary'!DVI22</f>
        <v>0</v>
      </c>
      <c r="DVR12" s="2432">
        <f>'GC Table 5 - Worker Training'!DVI20</f>
        <v>0</v>
      </c>
      <c r="DVS12" s="2432">
        <f>'GC Table 4 - Tertiary'!DVH17</f>
        <v>0</v>
      </c>
      <c r="DVT12" s="4064">
        <f>SUM(DVP12:DVS12)</f>
        <v>0</v>
      </c>
      <c r="DVU12" s="4061">
        <v>2014</v>
      </c>
      <c r="DVV12" s="4062">
        <f>'GC Table 8 - Primary'!DVY8</f>
        <v>0</v>
      </c>
      <c r="DVW12" s="2432">
        <f>'GC Table 6 - Secondary'!DVY8</f>
        <v>0</v>
      </c>
      <c r="DVX12" s="2432">
        <f>'GC Table 5 - Worker Training'!DVY8</f>
        <v>0</v>
      </c>
      <c r="DVY12" s="2432">
        <f>'GC Table 4 - Tertiary'!DVX8</f>
        <v>0</v>
      </c>
      <c r="DVZ12" s="4063">
        <f>SUM(DVV12:DVY12)</f>
        <v>0</v>
      </c>
      <c r="DWA12" s="2433">
        <f>'GC Table 8 - Primary'!DVY12</f>
        <v>0</v>
      </c>
      <c r="DWB12" s="2432">
        <f>'GC Table 6 - Secondary'!DVY14</f>
        <v>0</v>
      </c>
      <c r="DWC12" s="2434">
        <f>'GC Table 5 - Worker Training'!DVY12</f>
        <v>0</v>
      </c>
      <c r="DWD12" s="2432">
        <f>'GC Table 4 - Tertiary'!DVX9</f>
        <v>0</v>
      </c>
      <c r="DWE12" s="2435">
        <f>SUM(DWA12:DWD12)</f>
        <v>0</v>
      </c>
      <c r="DWF12" s="4062">
        <f>'GC Table 8 - Primary'!DVY20</f>
        <v>0</v>
      </c>
      <c r="DWG12" s="2432">
        <f>'GC Table 6 - Secondary'!DVY22</f>
        <v>0</v>
      </c>
      <c r="DWH12" s="2432">
        <f>'GC Table 5 - Worker Training'!DVY20</f>
        <v>0</v>
      </c>
      <c r="DWI12" s="2432">
        <f>'GC Table 4 - Tertiary'!DVX17</f>
        <v>0</v>
      </c>
      <c r="DWJ12" s="4064">
        <f>SUM(DWF12:DWI12)</f>
        <v>0</v>
      </c>
      <c r="DWK12" s="4061">
        <v>2014</v>
      </c>
      <c r="DWL12" s="4062">
        <f>'GC Table 8 - Primary'!DWO8</f>
        <v>0</v>
      </c>
      <c r="DWM12" s="2432">
        <f>'GC Table 6 - Secondary'!DWO8</f>
        <v>0</v>
      </c>
      <c r="DWN12" s="2432">
        <f>'GC Table 5 - Worker Training'!DWO8</f>
        <v>0</v>
      </c>
      <c r="DWO12" s="2432">
        <f>'GC Table 4 - Tertiary'!DWN8</f>
        <v>0</v>
      </c>
      <c r="DWP12" s="4063">
        <f>SUM(DWL12:DWO12)</f>
        <v>0</v>
      </c>
      <c r="DWQ12" s="2433">
        <f>'GC Table 8 - Primary'!DWO12</f>
        <v>0</v>
      </c>
      <c r="DWR12" s="2432">
        <f>'GC Table 6 - Secondary'!DWO14</f>
        <v>0</v>
      </c>
      <c r="DWS12" s="2434">
        <f>'GC Table 5 - Worker Training'!DWO12</f>
        <v>0</v>
      </c>
      <c r="DWT12" s="2432">
        <f>'GC Table 4 - Tertiary'!DWN9</f>
        <v>0</v>
      </c>
      <c r="DWU12" s="2435">
        <f>SUM(DWQ12:DWT12)</f>
        <v>0</v>
      </c>
      <c r="DWV12" s="4062">
        <f>'GC Table 8 - Primary'!DWO20</f>
        <v>0</v>
      </c>
      <c r="DWW12" s="2432">
        <f>'GC Table 6 - Secondary'!DWO22</f>
        <v>0</v>
      </c>
      <c r="DWX12" s="2432">
        <f>'GC Table 5 - Worker Training'!DWO20</f>
        <v>0</v>
      </c>
      <c r="DWY12" s="2432">
        <f>'GC Table 4 - Tertiary'!DWN17</f>
        <v>0</v>
      </c>
      <c r="DWZ12" s="4064">
        <f>SUM(DWV12:DWY12)</f>
        <v>0</v>
      </c>
      <c r="DXA12" s="4061">
        <v>2014</v>
      </c>
      <c r="DXB12" s="4062">
        <f>'GC Table 8 - Primary'!DXE8</f>
        <v>0</v>
      </c>
      <c r="DXC12" s="2432">
        <f>'GC Table 6 - Secondary'!DXE8</f>
        <v>0</v>
      </c>
      <c r="DXD12" s="2432">
        <f>'GC Table 5 - Worker Training'!DXE8</f>
        <v>0</v>
      </c>
      <c r="DXE12" s="2432">
        <f>'GC Table 4 - Tertiary'!DXD8</f>
        <v>0</v>
      </c>
      <c r="DXF12" s="4063">
        <f>SUM(DXB12:DXE12)</f>
        <v>0</v>
      </c>
      <c r="DXG12" s="2433">
        <f>'GC Table 8 - Primary'!DXE12</f>
        <v>0</v>
      </c>
      <c r="DXH12" s="2432">
        <f>'GC Table 6 - Secondary'!DXE14</f>
        <v>0</v>
      </c>
      <c r="DXI12" s="2434">
        <f>'GC Table 5 - Worker Training'!DXE12</f>
        <v>0</v>
      </c>
      <c r="DXJ12" s="2432">
        <f>'GC Table 4 - Tertiary'!DXD9</f>
        <v>0</v>
      </c>
      <c r="DXK12" s="2435">
        <f>SUM(DXG12:DXJ12)</f>
        <v>0</v>
      </c>
      <c r="DXL12" s="4062">
        <f>'GC Table 8 - Primary'!DXE20</f>
        <v>0</v>
      </c>
      <c r="DXM12" s="2432">
        <f>'GC Table 6 - Secondary'!DXE22</f>
        <v>0</v>
      </c>
      <c r="DXN12" s="2432">
        <f>'GC Table 5 - Worker Training'!DXE20</f>
        <v>0</v>
      </c>
      <c r="DXO12" s="2432">
        <f>'GC Table 4 - Tertiary'!DXD17</f>
        <v>0</v>
      </c>
      <c r="DXP12" s="4064">
        <f>SUM(DXL12:DXO12)</f>
        <v>0</v>
      </c>
      <c r="DXQ12" s="4061">
        <v>2014</v>
      </c>
      <c r="DXR12" s="4062">
        <f>'GC Table 8 - Primary'!DXU8</f>
        <v>0</v>
      </c>
      <c r="DXS12" s="2432">
        <f>'GC Table 6 - Secondary'!DXU8</f>
        <v>0</v>
      </c>
      <c r="DXT12" s="2432">
        <f>'GC Table 5 - Worker Training'!DXU8</f>
        <v>0</v>
      </c>
      <c r="DXU12" s="2432">
        <f>'GC Table 4 - Tertiary'!DXT8</f>
        <v>0</v>
      </c>
      <c r="DXV12" s="4063">
        <f>SUM(DXR12:DXU12)</f>
        <v>0</v>
      </c>
      <c r="DXW12" s="2433">
        <f>'GC Table 8 - Primary'!DXU12</f>
        <v>0</v>
      </c>
      <c r="DXX12" s="2432">
        <f>'GC Table 6 - Secondary'!DXU14</f>
        <v>0</v>
      </c>
      <c r="DXY12" s="2434">
        <f>'GC Table 5 - Worker Training'!DXU12</f>
        <v>0</v>
      </c>
      <c r="DXZ12" s="2432">
        <f>'GC Table 4 - Tertiary'!DXT9</f>
        <v>0</v>
      </c>
      <c r="DYA12" s="2435">
        <f>SUM(DXW12:DXZ12)</f>
        <v>0</v>
      </c>
      <c r="DYB12" s="4062">
        <f>'GC Table 8 - Primary'!DXU20</f>
        <v>0</v>
      </c>
      <c r="DYC12" s="2432">
        <f>'GC Table 6 - Secondary'!DXU22</f>
        <v>0</v>
      </c>
      <c r="DYD12" s="2432">
        <f>'GC Table 5 - Worker Training'!DXU20</f>
        <v>0</v>
      </c>
      <c r="DYE12" s="2432">
        <f>'GC Table 4 - Tertiary'!DXT17</f>
        <v>0</v>
      </c>
      <c r="DYF12" s="4064">
        <f>SUM(DYB12:DYE12)</f>
        <v>0</v>
      </c>
      <c r="DYG12" s="4061">
        <v>2014</v>
      </c>
      <c r="DYH12" s="4062">
        <f>'GC Table 8 - Primary'!DYK8</f>
        <v>0</v>
      </c>
      <c r="DYI12" s="2432">
        <f>'GC Table 6 - Secondary'!DYK8</f>
        <v>0</v>
      </c>
      <c r="DYJ12" s="2432">
        <f>'GC Table 5 - Worker Training'!DYK8</f>
        <v>0</v>
      </c>
      <c r="DYK12" s="2432">
        <f>'GC Table 4 - Tertiary'!DYJ8</f>
        <v>0</v>
      </c>
      <c r="DYL12" s="4063">
        <f>SUM(DYH12:DYK12)</f>
        <v>0</v>
      </c>
      <c r="DYM12" s="2433">
        <f>'GC Table 8 - Primary'!DYK12</f>
        <v>0</v>
      </c>
      <c r="DYN12" s="2432">
        <f>'GC Table 6 - Secondary'!DYK14</f>
        <v>0</v>
      </c>
      <c r="DYO12" s="2434">
        <f>'GC Table 5 - Worker Training'!DYK12</f>
        <v>0</v>
      </c>
      <c r="DYP12" s="2432">
        <f>'GC Table 4 - Tertiary'!DYJ9</f>
        <v>0</v>
      </c>
      <c r="DYQ12" s="2435">
        <f>SUM(DYM12:DYP12)</f>
        <v>0</v>
      </c>
      <c r="DYR12" s="4062">
        <f>'GC Table 8 - Primary'!DYK20</f>
        <v>0</v>
      </c>
      <c r="DYS12" s="2432">
        <f>'GC Table 6 - Secondary'!DYK22</f>
        <v>0</v>
      </c>
      <c r="DYT12" s="2432">
        <f>'GC Table 5 - Worker Training'!DYK20</f>
        <v>0</v>
      </c>
      <c r="DYU12" s="2432">
        <f>'GC Table 4 - Tertiary'!DYJ17</f>
        <v>0</v>
      </c>
      <c r="DYV12" s="4064">
        <f>SUM(DYR12:DYU12)</f>
        <v>0</v>
      </c>
      <c r="DYW12" s="4061">
        <v>2014</v>
      </c>
      <c r="DYX12" s="4062">
        <f>'GC Table 8 - Primary'!DZA8</f>
        <v>0</v>
      </c>
      <c r="DYY12" s="2432">
        <f>'GC Table 6 - Secondary'!DZA8</f>
        <v>0</v>
      </c>
      <c r="DYZ12" s="2432">
        <f>'GC Table 5 - Worker Training'!DZA8</f>
        <v>0</v>
      </c>
      <c r="DZA12" s="2432">
        <f>'GC Table 4 - Tertiary'!DYZ8</f>
        <v>0</v>
      </c>
      <c r="DZB12" s="4063">
        <f>SUM(DYX12:DZA12)</f>
        <v>0</v>
      </c>
      <c r="DZC12" s="2433">
        <f>'GC Table 8 - Primary'!DZA12</f>
        <v>0</v>
      </c>
      <c r="DZD12" s="2432">
        <f>'GC Table 6 - Secondary'!DZA14</f>
        <v>0</v>
      </c>
      <c r="DZE12" s="2434">
        <f>'GC Table 5 - Worker Training'!DZA12</f>
        <v>0</v>
      </c>
      <c r="DZF12" s="2432">
        <f>'GC Table 4 - Tertiary'!DYZ9</f>
        <v>0</v>
      </c>
      <c r="DZG12" s="2435">
        <f>SUM(DZC12:DZF12)</f>
        <v>0</v>
      </c>
      <c r="DZH12" s="4062">
        <f>'GC Table 8 - Primary'!DZA20</f>
        <v>0</v>
      </c>
      <c r="DZI12" s="2432">
        <f>'GC Table 6 - Secondary'!DZA22</f>
        <v>0</v>
      </c>
      <c r="DZJ12" s="2432">
        <f>'GC Table 5 - Worker Training'!DZA20</f>
        <v>0</v>
      </c>
      <c r="DZK12" s="2432">
        <f>'GC Table 4 - Tertiary'!DYZ17</f>
        <v>0</v>
      </c>
      <c r="DZL12" s="4064">
        <f>SUM(DZH12:DZK12)</f>
        <v>0</v>
      </c>
      <c r="DZM12" s="4061">
        <v>2014</v>
      </c>
      <c r="DZN12" s="4062">
        <f>'GC Table 8 - Primary'!DZQ8</f>
        <v>0</v>
      </c>
      <c r="DZO12" s="2432">
        <f>'GC Table 6 - Secondary'!DZQ8</f>
        <v>0</v>
      </c>
      <c r="DZP12" s="2432">
        <f>'GC Table 5 - Worker Training'!DZQ8</f>
        <v>0</v>
      </c>
      <c r="DZQ12" s="2432">
        <f>'GC Table 4 - Tertiary'!DZP8</f>
        <v>0</v>
      </c>
      <c r="DZR12" s="4063">
        <f>SUM(DZN12:DZQ12)</f>
        <v>0</v>
      </c>
      <c r="DZS12" s="2433">
        <f>'GC Table 8 - Primary'!DZQ12</f>
        <v>0</v>
      </c>
      <c r="DZT12" s="2432">
        <f>'GC Table 6 - Secondary'!DZQ14</f>
        <v>0</v>
      </c>
      <c r="DZU12" s="2434">
        <f>'GC Table 5 - Worker Training'!DZQ12</f>
        <v>0</v>
      </c>
      <c r="DZV12" s="2432">
        <f>'GC Table 4 - Tertiary'!DZP9</f>
        <v>0</v>
      </c>
      <c r="DZW12" s="2435">
        <f>SUM(DZS12:DZV12)</f>
        <v>0</v>
      </c>
      <c r="DZX12" s="4062">
        <f>'GC Table 8 - Primary'!DZQ20</f>
        <v>0</v>
      </c>
      <c r="DZY12" s="2432">
        <f>'GC Table 6 - Secondary'!DZQ22</f>
        <v>0</v>
      </c>
      <c r="DZZ12" s="2432">
        <f>'GC Table 5 - Worker Training'!DZQ20</f>
        <v>0</v>
      </c>
      <c r="EAA12" s="2432">
        <f>'GC Table 4 - Tertiary'!DZP17</f>
        <v>0</v>
      </c>
      <c r="EAB12" s="4064">
        <f>SUM(DZX12:EAA12)</f>
        <v>0</v>
      </c>
      <c r="EAC12" s="4061">
        <v>2014</v>
      </c>
      <c r="EAD12" s="4062">
        <f>'GC Table 8 - Primary'!EAG8</f>
        <v>0</v>
      </c>
      <c r="EAE12" s="2432">
        <f>'GC Table 6 - Secondary'!EAG8</f>
        <v>0</v>
      </c>
      <c r="EAF12" s="2432">
        <f>'GC Table 5 - Worker Training'!EAG8</f>
        <v>0</v>
      </c>
      <c r="EAG12" s="2432">
        <f>'GC Table 4 - Tertiary'!EAF8</f>
        <v>0</v>
      </c>
      <c r="EAH12" s="4063">
        <f>SUM(EAD12:EAG12)</f>
        <v>0</v>
      </c>
      <c r="EAI12" s="2433">
        <f>'GC Table 8 - Primary'!EAG12</f>
        <v>0</v>
      </c>
      <c r="EAJ12" s="2432">
        <f>'GC Table 6 - Secondary'!EAG14</f>
        <v>0</v>
      </c>
      <c r="EAK12" s="2434">
        <f>'GC Table 5 - Worker Training'!EAG12</f>
        <v>0</v>
      </c>
      <c r="EAL12" s="2432">
        <f>'GC Table 4 - Tertiary'!EAF9</f>
        <v>0</v>
      </c>
      <c r="EAM12" s="2435">
        <f>SUM(EAI12:EAL12)</f>
        <v>0</v>
      </c>
      <c r="EAN12" s="4062">
        <f>'GC Table 8 - Primary'!EAG20</f>
        <v>0</v>
      </c>
      <c r="EAO12" s="2432">
        <f>'GC Table 6 - Secondary'!EAG22</f>
        <v>0</v>
      </c>
      <c r="EAP12" s="2432">
        <f>'GC Table 5 - Worker Training'!EAG20</f>
        <v>0</v>
      </c>
      <c r="EAQ12" s="2432">
        <f>'GC Table 4 - Tertiary'!EAF17</f>
        <v>0</v>
      </c>
      <c r="EAR12" s="4064">
        <f>SUM(EAN12:EAQ12)</f>
        <v>0</v>
      </c>
      <c r="EAS12" s="4061">
        <v>2014</v>
      </c>
      <c r="EAT12" s="4062">
        <f>'GC Table 8 - Primary'!EAW8</f>
        <v>0</v>
      </c>
      <c r="EAU12" s="2432">
        <f>'GC Table 6 - Secondary'!EAW8</f>
        <v>0</v>
      </c>
      <c r="EAV12" s="2432">
        <f>'GC Table 5 - Worker Training'!EAW8</f>
        <v>0</v>
      </c>
      <c r="EAW12" s="2432">
        <f>'GC Table 4 - Tertiary'!EAV8</f>
        <v>0</v>
      </c>
      <c r="EAX12" s="4063">
        <f>SUM(EAT12:EAW12)</f>
        <v>0</v>
      </c>
      <c r="EAY12" s="2433">
        <f>'GC Table 8 - Primary'!EAW12</f>
        <v>0</v>
      </c>
      <c r="EAZ12" s="2432">
        <f>'GC Table 6 - Secondary'!EAW14</f>
        <v>0</v>
      </c>
      <c r="EBA12" s="2434">
        <f>'GC Table 5 - Worker Training'!EAW12</f>
        <v>0</v>
      </c>
      <c r="EBB12" s="2432">
        <f>'GC Table 4 - Tertiary'!EAV9</f>
        <v>0</v>
      </c>
      <c r="EBC12" s="2435">
        <f>SUM(EAY12:EBB12)</f>
        <v>0</v>
      </c>
      <c r="EBD12" s="4062">
        <f>'GC Table 8 - Primary'!EAW20</f>
        <v>0</v>
      </c>
      <c r="EBE12" s="2432">
        <f>'GC Table 6 - Secondary'!EAW22</f>
        <v>0</v>
      </c>
      <c r="EBF12" s="2432">
        <f>'GC Table 5 - Worker Training'!EAW20</f>
        <v>0</v>
      </c>
      <c r="EBG12" s="2432">
        <f>'GC Table 4 - Tertiary'!EAV17</f>
        <v>0</v>
      </c>
      <c r="EBH12" s="4064">
        <f>SUM(EBD12:EBG12)</f>
        <v>0</v>
      </c>
      <c r="EBI12" s="4061">
        <v>2014</v>
      </c>
      <c r="EBJ12" s="4062">
        <f>'GC Table 8 - Primary'!EBM8</f>
        <v>0</v>
      </c>
      <c r="EBK12" s="2432">
        <f>'GC Table 6 - Secondary'!EBM8</f>
        <v>0</v>
      </c>
      <c r="EBL12" s="2432">
        <f>'GC Table 5 - Worker Training'!EBM8</f>
        <v>0</v>
      </c>
      <c r="EBM12" s="2432">
        <f>'GC Table 4 - Tertiary'!EBL8</f>
        <v>0</v>
      </c>
      <c r="EBN12" s="4063">
        <f>SUM(EBJ12:EBM12)</f>
        <v>0</v>
      </c>
      <c r="EBO12" s="2433">
        <f>'GC Table 8 - Primary'!EBM12</f>
        <v>0</v>
      </c>
      <c r="EBP12" s="2432">
        <f>'GC Table 6 - Secondary'!EBM14</f>
        <v>0</v>
      </c>
      <c r="EBQ12" s="2434">
        <f>'GC Table 5 - Worker Training'!EBM12</f>
        <v>0</v>
      </c>
      <c r="EBR12" s="2432">
        <f>'GC Table 4 - Tertiary'!EBL9</f>
        <v>0</v>
      </c>
      <c r="EBS12" s="2435">
        <f>SUM(EBO12:EBR12)</f>
        <v>0</v>
      </c>
      <c r="EBT12" s="4062">
        <f>'GC Table 8 - Primary'!EBM20</f>
        <v>0</v>
      </c>
      <c r="EBU12" s="2432">
        <f>'GC Table 6 - Secondary'!EBM22</f>
        <v>0</v>
      </c>
      <c r="EBV12" s="2432">
        <f>'GC Table 5 - Worker Training'!EBM20</f>
        <v>0</v>
      </c>
      <c r="EBW12" s="2432">
        <f>'GC Table 4 - Tertiary'!EBL17</f>
        <v>0</v>
      </c>
      <c r="EBX12" s="4064">
        <f>SUM(EBT12:EBW12)</f>
        <v>0</v>
      </c>
      <c r="EBY12" s="4061">
        <v>2014</v>
      </c>
      <c r="EBZ12" s="4062">
        <f>'GC Table 8 - Primary'!ECC8</f>
        <v>0</v>
      </c>
      <c r="ECA12" s="2432">
        <f>'GC Table 6 - Secondary'!ECC8</f>
        <v>0</v>
      </c>
      <c r="ECB12" s="2432">
        <f>'GC Table 5 - Worker Training'!ECC8</f>
        <v>0</v>
      </c>
      <c r="ECC12" s="2432">
        <f>'GC Table 4 - Tertiary'!ECB8</f>
        <v>0</v>
      </c>
      <c r="ECD12" s="4063">
        <f>SUM(EBZ12:ECC12)</f>
        <v>0</v>
      </c>
      <c r="ECE12" s="2433">
        <f>'GC Table 8 - Primary'!ECC12</f>
        <v>0</v>
      </c>
      <c r="ECF12" s="2432">
        <f>'GC Table 6 - Secondary'!ECC14</f>
        <v>0</v>
      </c>
      <c r="ECG12" s="2434">
        <f>'GC Table 5 - Worker Training'!ECC12</f>
        <v>0</v>
      </c>
      <c r="ECH12" s="2432">
        <f>'GC Table 4 - Tertiary'!ECB9</f>
        <v>0</v>
      </c>
      <c r="ECI12" s="2435">
        <f>SUM(ECE12:ECH12)</f>
        <v>0</v>
      </c>
      <c r="ECJ12" s="4062">
        <f>'GC Table 8 - Primary'!ECC20</f>
        <v>0</v>
      </c>
      <c r="ECK12" s="2432">
        <f>'GC Table 6 - Secondary'!ECC22</f>
        <v>0</v>
      </c>
      <c r="ECL12" s="2432">
        <f>'GC Table 5 - Worker Training'!ECC20</f>
        <v>0</v>
      </c>
      <c r="ECM12" s="2432">
        <f>'GC Table 4 - Tertiary'!ECB17</f>
        <v>0</v>
      </c>
      <c r="ECN12" s="4064">
        <f>SUM(ECJ12:ECM12)</f>
        <v>0</v>
      </c>
      <c r="ECO12" s="4061">
        <v>2014</v>
      </c>
      <c r="ECP12" s="4062">
        <f>'GC Table 8 - Primary'!ECS8</f>
        <v>0</v>
      </c>
      <c r="ECQ12" s="2432">
        <f>'GC Table 6 - Secondary'!ECS8</f>
        <v>0</v>
      </c>
      <c r="ECR12" s="2432">
        <f>'GC Table 5 - Worker Training'!ECS8</f>
        <v>0</v>
      </c>
      <c r="ECS12" s="2432">
        <f>'GC Table 4 - Tertiary'!ECR8</f>
        <v>0</v>
      </c>
      <c r="ECT12" s="4063">
        <f>SUM(ECP12:ECS12)</f>
        <v>0</v>
      </c>
      <c r="ECU12" s="2433">
        <f>'GC Table 8 - Primary'!ECS12</f>
        <v>0</v>
      </c>
      <c r="ECV12" s="2432">
        <f>'GC Table 6 - Secondary'!ECS14</f>
        <v>0</v>
      </c>
      <c r="ECW12" s="2434">
        <f>'GC Table 5 - Worker Training'!ECS12</f>
        <v>0</v>
      </c>
      <c r="ECX12" s="2432">
        <f>'GC Table 4 - Tertiary'!ECR9</f>
        <v>0</v>
      </c>
      <c r="ECY12" s="2435">
        <f>SUM(ECU12:ECX12)</f>
        <v>0</v>
      </c>
      <c r="ECZ12" s="4062">
        <f>'GC Table 8 - Primary'!ECS20</f>
        <v>0</v>
      </c>
      <c r="EDA12" s="2432">
        <f>'GC Table 6 - Secondary'!ECS22</f>
        <v>0</v>
      </c>
      <c r="EDB12" s="2432">
        <f>'GC Table 5 - Worker Training'!ECS20</f>
        <v>0</v>
      </c>
      <c r="EDC12" s="2432">
        <f>'GC Table 4 - Tertiary'!ECR17</f>
        <v>0</v>
      </c>
      <c r="EDD12" s="4064">
        <f>SUM(ECZ12:EDC12)</f>
        <v>0</v>
      </c>
      <c r="EDE12" s="4061">
        <v>2014</v>
      </c>
      <c r="EDF12" s="4062">
        <f>'GC Table 8 - Primary'!EDI8</f>
        <v>0</v>
      </c>
      <c r="EDG12" s="2432">
        <f>'GC Table 6 - Secondary'!EDI8</f>
        <v>0</v>
      </c>
      <c r="EDH12" s="2432">
        <f>'GC Table 5 - Worker Training'!EDI8</f>
        <v>0</v>
      </c>
      <c r="EDI12" s="2432">
        <f>'GC Table 4 - Tertiary'!EDH8</f>
        <v>0</v>
      </c>
      <c r="EDJ12" s="4063">
        <f>SUM(EDF12:EDI12)</f>
        <v>0</v>
      </c>
      <c r="EDK12" s="2433">
        <f>'GC Table 8 - Primary'!EDI12</f>
        <v>0</v>
      </c>
      <c r="EDL12" s="2432">
        <f>'GC Table 6 - Secondary'!EDI14</f>
        <v>0</v>
      </c>
      <c r="EDM12" s="2434">
        <f>'GC Table 5 - Worker Training'!EDI12</f>
        <v>0</v>
      </c>
      <c r="EDN12" s="2432">
        <f>'GC Table 4 - Tertiary'!EDH9</f>
        <v>0</v>
      </c>
      <c r="EDO12" s="2435">
        <f>SUM(EDK12:EDN12)</f>
        <v>0</v>
      </c>
      <c r="EDP12" s="4062">
        <f>'GC Table 8 - Primary'!EDI20</f>
        <v>0</v>
      </c>
      <c r="EDQ12" s="2432">
        <f>'GC Table 6 - Secondary'!EDI22</f>
        <v>0</v>
      </c>
      <c r="EDR12" s="2432">
        <f>'GC Table 5 - Worker Training'!EDI20</f>
        <v>0</v>
      </c>
      <c r="EDS12" s="2432">
        <f>'GC Table 4 - Tertiary'!EDH17</f>
        <v>0</v>
      </c>
      <c r="EDT12" s="4064">
        <f>SUM(EDP12:EDS12)</f>
        <v>0</v>
      </c>
      <c r="EDU12" s="4061">
        <v>2014</v>
      </c>
      <c r="EDV12" s="4062">
        <f>'GC Table 8 - Primary'!EDY8</f>
        <v>0</v>
      </c>
      <c r="EDW12" s="2432">
        <f>'GC Table 6 - Secondary'!EDY8</f>
        <v>0</v>
      </c>
      <c r="EDX12" s="2432">
        <f>'GC Table 5 - Worker Training'!EDY8</f>
        <v>0</v>
      </c>
      <c r="EDY12" s="2432">
        <f>'GC Table 4 - Tertiary'!EDX8</f>
        <v>0</v>
      </c>
      <c r="EDZ12" s="4063">
        <f>SUM(EDV12:EDY12)</f>
        <v>0</v>
      </c>
      <c r="EEA12" s="2433">
        <f>'GC Table 8 - Primary'!EDY12</f>
        <v>0</v>
      </c>
      <c r="EEB12" s="2432">
        <f>'GC Table 6 - Secondary'!EDY14</f>
        <v>0</v>
      </c>
      <c r="EEC12" s="2434">
        <f>'GC Table 5 - Worker Training'!EDY12</f>
        <v>0</v>
      </c>
      <c r="EED12" s="2432">
        <f>'GC Table 4 - Tertiary'!EDX9</f>
        <v>0</v>
      </c>
      <c r="EEE12" s="2435">
        <f>SUM(EEA12:EED12)</f>
        <v>0</v>
      </c>
      <c r="EEF12" s="4062">
        <f>'GC Table 8 - Primary'!EDY20</f>
        <v>0</v>
      </c>
      <c r="EEG12" s="2432">
        <f>'GC Table 6 - Secondary'!EDY22</f>
        <v>0</v>
      </c>
      <c r="EEH12" s="2432">
        <f>'GC Table 5 - Worker Training'!EDY20</f>
        <v>0</v>
      </c>
      <c r="EEI12" s="2432">
        <f>'GC Table 4 - Tertiary'!EDX17</f>
        <v>0</v>
      </c>
      <c r="EEJ12" s="4064">
        <f>SUM(EEF12:EEI12)</f>
        <v>0</v>
      </c>
      <c r="EEK12" s="4061">
        <v>2014</v>
      </c>
      <c r="EEL12" s="4062">
        <f>'GC Table 8 - Primary'!EEO8</f>
        <v>0</v>
      </c>
      <c r="EEM12" s="2432">
        <f>'GC Table 6 - Secondary'!EEO8</f>
        <v>0</v>
      </c>
      <c r="EEN12" s="2432">
        <f>'GC Table 5 - Worker Training'!EEO8</f>
        <v>0</v>
      </c>
      <c r="EEO12" s="2432">
        <f>'GC Table 4 - Tertiary'!EEN8</f>
        <v>0</v>
      </c>
      <c r="EEP12" s="4063">
        <f>SUM(EEL12:EEO12)</f>
        <v>0</v>
      </c>
      <c r="EEQ12" s="2433">
        <f>'GC Table 8 - Primary'!EEO12</f>
        <v>0</v>
      </c>
      <c r="EER12" s="2432">
        <f>'GC Table 6 - Secondary'!EEO14</f>
        <v>0</v>
      </c>
      <c r="EES12" s="2434">
        <f>'GC Table 5 - Worker Training'!EEO12</f>
        <v>0</v>
      </c>
      <c r="EET12" s="2432">
        <f>'GC Table 4 - Tertiary'!EEN9</f>
        <v>0</v>
      </c>
      <c r="EEU12" s="2435">
        <f>SUM(EEQ12:EET12)</f>
        <v>0</v>
      </c>
      <c r="EEV12" s="4062">
        <f>'GC Table 8 - Primary'!EEO20</f>
        <v>0</v>
      </c>
      <c r="EEW12" s="2432">
        <f>'GC Table 6 - Secondary'!EEO22</f>
        <v>0</v>
      </c>
      <c r="EEX12" s="2432">
        <f>'GC Table 5 - Worker Training'!EEO20</f>
        <v>0</v>
      </c>
      <c r="EEY12" s="2432">
        <f>'GC Table 4 - Tertiary'!EEN17</f>
        <v>0</v>
      </c>
      <c r="EEZ12" s="4064">
        <f>SUM(EEV12:EEY12)</f>
        <v>0</v>
      </c>
      <c r="EFA12" s="4061">
        <v>2014</v>
      </c>
      <c r="EFB12" s="4062">
        <f>'GC Table 8 - Primary'!EFE8</f>
        <v>0</v>
      </c>
      <c r="EFC12" s="2432">
        <f>'GC Table 6 - Secondary'!EFE8</f>
        <v>0</v>
      </c>
      <c r="EFD12" s="2432">
        <f>'GC Table 5 - Worker Training'!EFE8</f>
        <v>0</v>
      </c>
      <c r="EFE12" s="2432">
        <f>'GC Table 4 - Tertiary'!EFD8</f>
        <v>0</v>
      </c>
      <c r="EFF12" s="4063">
        <f>SUM(EFB12:EFE12)</f>
        <v>0</v>
      </c>
      <c r="EFG12" s="2433">
        <f>'GC Table 8 - Primary'!EFE12</f>
        <v>0</v>
      </c>
      <c r="EFH12" s="2432">
        <f>'GC Table 6 - Secondary'!EFE14</f>
        <v>0</v>
      </c>
      <c r="EFI12" s="2434">
        <f>'GC Table 5 - Worker Training'!EFE12</f>
        <v>0</v>
      </c>
      <c r="EFJ12" s="2432">
        <f>'GC Table 4 - Tertiary'!EFD9</f>
        <v>0</v>
      </c>
      <c r="EFK12" s="2435">
        <f>SUM(EFG12:EFJ12)</f>
        <v>0</v>
      </c>
      <c r="EFL12" s="4062">
        <f>'GC Table 8 - Primary'!EFE20</f>
        <v>0</v>
      </c>
      <c r="EFM12" s="2432">
        <f>'GC Table 6 - Secondary'!EFE22</f>
        <v>0</v>
      </c>
      <c r="EFN12" s="2432">
        <f>'GC Table 5 - Worker Training'!EFE20</f>
        <v>0</v>
      </c>
      <c r="EFO12" s="2432">
        <f>'GC Table 4 - Tertiary'!EFD17</f>
        <v>0</v>
      </c>
      <c r="EFP12" s="4064">
        <f>SUM(EFL12:EFO12)</f>
        <v>0</v>
      </c>
      <c r="EFQ12" s="4061">
        <v>2014</v>
      </c>
      <c r="EFR12" s="4062">
        <f>'GC Table 8 - Primary'!EFU8</f>
        <v>0</v>
      </c>
      <c r="EFS12" s="2432">
        <f>'GC Table 6 - Secondary'!EFU8</f>
        <v>0</v>
      </c>
      <c r="EFT12" s="2432">
        <f>'GC Table 5 - Worker Training'!EFU8</f>
        <v>0</v>
      </c>
      <c r="EFU12" s="2432">
        <f>'GC Table 4 - Tertiary'!EFT8</f>
        <v>0</v>
      </c>
      <c r="EFV12" s="4063">
        <f>SUM(EFR12:EFU12)</f>
        <v>0</v>
      </c>
      <c r="EFW12" s="2433">
        <f>'GC Table 8 - Primary'!EFU12</f>
        <v>0</v>
      </c>
      <c r="EFX12" s="2432">
        <f>'GC Table 6 - Secondary'!EFU14</f>
        <v>0</v>
      </c>
      <c r="EFY12" s="2434">
        <f>'GC Table 5 - Worker Training'!EFU12</f>
        <v>0</v>
      </c>
      <c r="EFZ12" s="2432">
        <f>'GC Table 4 - Tertiary'!EFT9</f>
        <v>0</v>
      </c>
      <c r="EGA12" s="2435">
        <f>SUM(EFW12:EFZ12)</f>
        <v>0</v>
      </c>
      <c r="EGB12" s="4062">
        <f>'GC Table 8 - Primary'!EFU20</f>
        <v>0</v>
      </c>
      <c r="EGC12" s="2432">
        <f>'GC Table 6 - Secondary'!EFU22</f>
        <v>0</v>
      </c>
      <c r="EGD12" s="2432">
        <f>'GC Table 5 - Worker Training'!EFU20</f>
        <v>0</v>
      </c>
      <c r="EGE12" s="2432">
        <f>'GC Table 4 - Tertiary'!EFT17</f>
        <v>0</v>
      </c>
      <c r="EGF12" s="4064">
        <f>SUM(EGB12:EGE12)</f>
        <v>0</v>
      </c>
      <c r="EGG12" s="4061">
        <v>2014</v>
      </c>
      <c r="EGH12" s="4062">
        <f>'GC Table 8 - Primary'!EGK8</f>
        <v>0</v>
      </c>
      <c r="EGI12" s="2432">
        <f>'GC Table 6 - Secondary'!EGK8</f>
        <v>0</v>
      </c>
      <c r="EGJ12" s="2432">
        <f>'GC Table 5 - Worker Training'!EGK8</f>
        <v>0</v>
      </c>
      <c r="EGK12" s="2432">
        <f>'GC Table 4 - Tertiary'!EGJ8</f>
        <v>0</v>
      </c>
      <c r="EGL12" s="4063">
        <f>SUM(EGH12:EGK12)</f>
        <v>0</v>
      </c>
      <c r="EGM12" s="2433">
        <f>'GC Table 8 - Primary'!EGK12</f>
        <v>0</v>
      </c>
      <c r="EGN12" s="2432">
        <f>'GC Table 6 - Secondary'!EGK14</f>
        <v>0</v>
      </c>
      <c r="EGO12" s="2434">
        <f>'GC Table 5 - Worker Training'!EGK12</f>
        <v>0</v>
      </c>
      <c r="EGP12" s="2432">
        <f>'GC Table 4 - Tertiary'!EGJ9</f>
        <v>0</v>
      </c>
      <c r="EGQ12" s="2435">
        <f>SUM(EGM12:EGP12)</f>
        <v>0</v>
      </c>
      <c r="EGR12" s="4062">
        <f>'GC Table 8 - Primary'!EGK20</f>
        <v>0</v>
      </c>
      <c r="EGS12" s="2432">
        <f>'GC Table 6 - Secondary'!EGK22</f>
        <v>0</v>
      </c>
      <c r="EGT12" s="2432">
        <f>'GC Table 5 - Worker Training'!EGK20</f>
        <v>0</v>
      </c>
      <c r="EGU12" s="2432">
        <f>'GC Table 4 - Tertiary'!EGJ17</f>
        <v>0</v>
      </c>
      <c r="EGV12" s="4064">
        <f>SUM(EGR12:EGU12)</f>
        <v>0</v>
      </c>
      <c r="EGW12" s="4061">
        <v>2014</v>
      </c>
      <c r="EGX12" s="4062">
        <f>'GC Table 8 - Primary'!EHA8</f>
        <v>0</v>
      </c>
      <c r="EGY12" s="2432">
        <f>'GC Table 6 - Secondary'!EHA8</f>
        <v>0</v>
      </c>
      <c r="EGZ12" s="2432">
        <f>'GC Table 5 - Worker Training'!EHA8</f>
        <v>0</v>
      </c>
      <c r="EHA12" s="2432">
        <f>'GC Table 4 - Tertiary'!EGZ8</f>
        <v>0</v>
      </c>
      <c r="EHB12" s="4063">
        <f>SUM(EGX12:EHA12)</f>
        <v>0</v>
      </c>
      <c r="EHC12" s="2433">
        <f>'GC Table 8 - Primary'!EHA12</f>
        <v>0</v>
      </c>
      <c r="EHD12" s="2432">
        <f>'GC Table 6 - Secondary'!EHA14</f>
        <v>0</v>
      </c>
      <c r="EHE12" s="2434">
        <f>'GC Table 5 - Worker Training'!EHA12</f>
        <v>0</v>
      </c>
      <c r="EHF12" s="2432">
        <f>'GC Table 4 - Tertiary'!EGZ9</f>
        <v>0</v>
      </c>
      <c r="EHG12" s="2435">
        <f>SUM(EHC12:EHF12)</f>
        <v>0</v>
      </c>
      <c r="EHH12" s="4062">
        <f>'GC Table 8 - Primary'!EHA20</f>
        <v>0</v>
      </c>
      <c r="EHI12" s="2432">
        <f>'GC Table 6 - Secondary'!EHA22</f>
        <v>0</v>
      </c>
      <c r="EHJ12" s="2432">
        <f>'GC Table 5 - Worker Training'!EHA20</f>
        <v>0</v>
      </c>
      <c r="EHK12" s="2432">
        <f>'GC Table 4 - Tertiary'!EGZ17</f>
        <v>0</v>
      </c>
      <c r="EHL12" s="4064">
        <f>SUM(EHH12:EHK12)</f>
        <v>0</v>
      </c>
      <c r="EHM12" s="4061">
        <v>2014</v>
      </c>
      <c r="EHN12" s="4062">
        <f>'GC Table 8 - Primary'!EHQ8</f>
        <v>0</v>
      </c>
      <c r="EHO12" s="2432">
        <f>'GC Table 6 - Secondary'!EHQ8</f>
        <v>0</v>
      </c>
      <c r="EHP12" s="2432">
        <f>'GC Table 5 - Worker Training'!EHQ8</f>
        <v>0</v>
      </c>
      <c r="EHQ12" s="2432">
        <f>'GC Table 4 - Tertiary'!EHP8</f>
        <v>0</v>
      </c>
      <c r="EHR12" s="4063">
        <f>SUM(EHN12:EHQ12)</f>
        <v>0</v>
      </c>
      <c r="EHS12" s="2433">
        <f>'GC Table 8 - Primary'!EHQ12</f>
        <v>0</v>
      </c>
      <c r="EHT12" s="2432">
        <f>'GC Table 6 - Secondary'!EHQ14</f>
        <v>0</v>
      </c>
      <c r="EHU12" s="2434">
        <f>'GC Table 5 - Worker Training'!EHQ12</f>
        <v>0</v>
      </c>
      <c r="EHV12" s="2432">
        <f>'GC Table 4 - Tertiary'!EHP9</f>
        <v>0</v>
      </c>
      <c r="EHW12" s="2435">
        <f>SUM(EHS12:EHV12)</f>
        <v>0</v>
      </c>
      <c r="EHX12" s="4062">
        <f>'GC Table 8 - Primary'!EHQ20</f>
        <v>0</v>
      </c>
      <c r="EHY12" s="2432">
        <f>'GC Table 6 - Secondary'!EHQ22</f>
        <v>0</v>
      </c>
      <c r="EHZ12" s="2432">
        <f>'GC Table 5 - Worker Training'!EHQ20</f>
        <v>0</v>
      </c>
      <c r="EIA12" s="2432">
        <f>'GC Table 4 - Tertiary'!EHP17</f>
        <v>0</v>
      </c>
      <c r="EIB12" s="4064">
        <f>SUM(EHX12:EIA12)</f>
        <v>0</v>
      </c>
      <c r="EIC12" s="4061">
        <v>2014</v>
      </c>
      <c r="EID12" s="4062">
        <f>'GC Table 8 - Primary'!EIG8</f>
        <v>0</v>
      </c>
      <c r="EIE12" s="2432">
        <f>'GC Table 6 - Secondary'!EIG8</f>
        <v>0</v>
      </c>
      <c r="EIF12" s="2432">
        <f>'GC Table 5 - Worker Training'!EIG8</f>
        <v>0</v>
      </c>
      <c r="EIG12" s="2432">
        <f>'GC Table 4 - Tertiary'!EIF8</f>
        <v>0</v>
      </c>
      <c r="EIH12" s="4063">
        <f>SUM(EID12:EIG12)</f>
        <v>0</v>
      </c>
      <c r="EII12" s="2433">
        <f>'GC Table 8 - Primary'!EIG12</f>
        <v>0</v>
      </c>
      <c r="EIJ12" s="2432">
        <f>'GC Table 6 - Secondary'!EIG14</f>
        <v>0</v>
      </c>
      <c r="EIK12" s="2434">
        <f>'GC Table 5 - Worker Training'!EIG12</f>
        <v>0</v>
      </c>
      <c r="EIL12" s="2432">
        <f>'GC Table 4 - Tertiary'!EIF9</f>
        <v>0</v>
      </c>
      <c r="EIM12" s="2435">
        <f>SUM(EII12:EIL12)</f>
        <v>0</v>
      </c>
      <c r="EIN12" s="4062">
        <f>'GC Table 8 - Primary'!EIG20</f>
        <v>0</v>
      </c>
      <c r="EIO12" s="2432">
        <f>'GC Table 6 - Secondary'!EIG22</f>
        <v>0</v>
      </c>
      <c r="EIP12" s="2432">
        <f>'GC Table 5 - Worker Training'!EIG20</f>
        <v>0</v>
      </c>
      <c r="EIQ12" s="2432">
        <f>'GC Table 4 - Tertiary'!EIF17</f>
        <v>0</v>
      </c>
      <c r="EIR12" s="4064">
        <f>SUM(EIN12:EIQ12)</f>
        <v>0</v>
      </c>
      <c r="EIS12" s="4061">
        <v>2014</v>
      </c>
      <c r="EIT12" s="4062">
        <f>'GC Table 8 - Primary'!EIW8</f>
        <v>0</v>
      </c>
      <c r="EIU12" s="2432">
        <f>'GC Table 6 - Secondary'!EIW8</f>
        <v>0</v>
      </c>
      <c r="EIV12" s="2432">
        <f>'GC Table 5 - Worker Training'!EIW8</f>
        <v>0</v>
      </c>
      <c r="EIW12" s="2432">
        <f>'GC Table 4 - Tertiary'!EIV8</f>
        <v>0</v>
      </c>
      <c r="EIX12" s="4063">
        <f>SUM(EIT12:EIW12)</f>
        <v>0</v>
      </c>
      <c r="EIY12" s="2433">
        <f>'GC Table 8 - Primary'!EIW12</f>
        <v>0</v>
      </c>
      <c r="EIZ12" s="2432">
        <f>'GC Table 6 - Secondary'!EIW14</f>
        <v>0</v>
      </c>
      <c r="EJA12" s="2434">
        <f>'GC Table 5 - Worker Training'!EIW12</f>
        <v>0</v>
      </c>
      <c r="EJB12" s="2432">
        <f>'GC Table 4 - Tertiary'!EIV9</f>
        <v>0</v>
      </c>
      <c r="EJC12" s="2435">
        <f>SUM(EIY12:EJB12)</f>
        <v>0</v>
      </c>
      <c r="EJD12" s="4062">
        <f>'GC Table 8 - Primary'!EIW20</f>
        <v>0</v>
      </c>
      <c r="EJE12" s="2432">
        <f>'GC Table 6 - Secondary'!EIW22</f>
        <v>0</v>
      </c>
      <c r="EJF12" s="2432">
        <f>'GC Table 5 - Worker Training'!EIW20</f>
        <v>0</v>
      </c>
      <c r="EJG12" s="2432">
        <f>'GC Table 4 - Tertiary'!EIV17</f>
        <v>0</v>
      </c>
      <c r="EJH12" s="4064">
        <f>SUM(EJD12:EJG12)</f>
        <v>0</v>
      </c>
      <c r="EJI12" s="4061">
        <v>2014</v>
      </c>
      <c r="EJJ12" s="4062">
        <f>'GC Table 8 - Primary'!EJM8</f>
        <v>0</v>
      </c>
      <c r="EJK12" s="2432">
        <f>'GC Table 6 - Secondary'!EJM8</f>
        <v>0</v>
      </c>
      <c r="EJL12" s="2432">
        <f>'GC Table 5 - Worker Training'!EJM8</f>
        <v>0</v>
      </c>
      <c r="EJM12" s="2432">
        <f>'GC Table 4 - Tertiary'!EJL8</f>
        <v>0</v>
      </c>
      <c r="EJN12" s="4063">
        <f>SUM(EJJ12:EJM12)</f>
        <v>0</v>
      </c>
      <c r="EJO12" s="2433">
        <f>'GC Table 8 - Primary'!EJM12</f>
        <v>0</v>
      </c>
      <c r="EJP12" s="2432">
        <f>'GC Table 6 - Secondary'!EJM14</f>
        <v>0</v>
      </c>
      <c r="EJQ12" s="2434">
        <f>'GC Table 5 - Worker Training'!EJM12</f>
        <v>0</v>
      </c>
      <c r="EJR12" s="2432">
        <f>'GC Table 4 - Tertiary'!EJL9</f>
        <v>0</v>
      </c>
      <c r="EJS12" s="2435">
        <f>SUM(EJO12:EJR12)</f>
        <v>0</v>
      </c>
      <c r="EJT12" s="4062">
        <f>'GC Table 8 - Primary'!EJM20</f>
        <v>0</v>
      </c>
      <c r="EJU12" s="2432">
        <f>'GC Table 6 - Secondary'!EJM22</f>
        <v>0</v>
      </c>
      <c r="EJV12" s="2432">
        <f>'GC Table 5 - Worker Training'!EJM20</f>
        <v>0</v>
      </c>
      <c r="EJW12" s="2432">
        <f>'GC Table 4 - Tertiary'!EJL17</f>
        <v>0</v>
      </c>
      <c r="EJX12" s="4064">
        <f>SUM(EJT12:EJW12)</f>
        <v>0</v>
      </c>
      <c r="EJY12" s="4061">
        <v>2014</v>
      </c>
      <c r="EJZ12" s="4062">
        <f>'GC Table 8 - Primary'!EKC8</f>
        <v>0</v>
      </c>
      <c r="EKA12" s="2432">
        <f>'GC Table 6 - Secondary'!EKC8</f>
        <v>0</v>
      </c>
      <c r="EKB12" s="2432">
        <f>'GC Table 5 - Worker Training'!EKC8</f>
        <v>0</v>
      </c>
      <c r="EKC12" s="2432">
        <f>'GC Table 4 - Tertiary'!EKB8</f>
        <v>0</v>
      </c>
      <c r="EKD12" s="4063">
        <f>SUM(EJZ12:EKC12)</f>
        <v>0</v>
      </c>
      <c r="EKE12" s="2433">
        <f>'GC Table 8 - Primary'!EKC12</f>
        <v>0</v>
      </c>
      <c r="EKF12" s="2432">
        <f>'GC Table 6 - Secondary'!EKC14</f>
        <v>0</v>
      </c>
      <c r="EKG12" s="2434">
        <f>'GC Table 5 - Worker Training'!EKC12</f>
        <v>0</v>
      </c>
      <c r="EKH12" s="2432">
        <f>'GC Table 4 - Tertiary'!EKB9</f>
        <v>0</v>
      </c>
      <c r="EKI12" s="2435">
        <f>SUM(EKE12:EKH12)</f>
        <v>0</v>
      </c>
      <c r="EKJ12" s="4062">
        <f>'GC Table 8 - Primary'!EKC20</f>
        <v>0</v>
      </c>
      <c r="EKK12" s="2432">
        <f>'GC Table 6 - Secondary'!EKC22</f>
        <v>0</v>
      </c>
      <c r="EKL12" s="2432">
        <f>'GC Table 5 - Worker Training'!EKC20</f>
        <v>0</v>
      </c>
      <c r="EKM12" s="2432">
        <f>'GC Table 4 - Tertiary'!EKB17</f>
        <v>0</v>
      </c>
      <c r="EKN12" s="4064">
        <f>SUM(EKJ12:EKM12)</f>
        <v>0</v>
      </c>
      <c r="EKO12" s="4061">
        <v>2014</v>
      </c>
      <c r="EKP12" s="4062">
        <f>'GC Table 8 - Primary'!EKS8</f>
        <v>0</v>
      </c>
      <c r="EKQ12" s="2432">
        <f>'GC Table 6 - Secondary'!EKS8</f>
        <v>0</v>
      </c>
      <c r="EKR12" s="2432">
        <f>'GC Table 5 - Worker Training'!EKS8</f>
        <v>0</v>
      </c>
      <c r="EKS12" s="2432">
        <f>'GC Table 4 - Tertiary'!EKR8</f>
        <v>0</v>
      </c>
      <c r="EKT12" s="4063">
        <f>SUM(EKP12:EKS12)</f>
        <v>0</v>
      </c>
      <c r="EKU12" s="2433">
        <f>'GC Table 8 - Primary'!EKS12</f>
        <v>0</v>
      </c>
      <c r="EKV12" s="2432">
        <f>'GC Table 6 - Secondary'!EKS14</f>
        <v>0</v>
      </c>
      <c r="EKW12" s="2434">
        <f>'GC Table 5 - Worker Training'!EKS12</f>
        <v>0</v>
      </c>
      <c r="EKX12" s="2432">
        <f>'GC Table 4 - Tertiary'!EKR9</f>
        <v>0</v>
      </c>
      <c r="EKY12" s="2435">
        <f>SUM(EKU12:EKX12)</f>
        <v>0</v>
      </c>
      <c r="EKZ12" s="4062">
        <f>'GC Table 8 - Primary'!EKS20</f>
        <v>0</v>
      </c>
      <c r="ELA12" s="2432">
        <f>'GC Table 6 - Secondary'!EKS22</f>
        <v>0</v>
      </c>
      <c r="ELB12" s="2432">
        <f>'GC Table 5 - Worker Training'!EKS20</f>
        <v>0</v>
      </c>
      <c r="ELC12" s="2432">
        <f>'GC Table 4 - Tertiary'!EKR17</f>
        <v>0</v>
      </c>
      <c r="ELD12" s="4064">
        <f>SUM(EKZ12:ELC12)</f>
        <v>0</v>
      </c>
      <c r="ELE12" s="4061">
        <v>2014</v>
      </c>
      <c r="ELF12" s="4062">
        <f>'GC Table 8 - Primary'!ELI8</f>
        <v>0</v>
      </c>
      <c r="ELG12" s="2432">
        <f>'GC Table 6 - Secondary'!ELI8</f>
        <v>0</v>
      </c>
      <c r="ELH12" s="2432">
        <f>'GC Table 5 - Worker Training'!ELI8</f>
        <v>0</v>
      </c>
      <c r="ELI12" s="2432">
        <f>'GC Table 4 - Tertiary'!ELH8</f>
        <v>0</v>
      </c>
      <c r="ELJ12" s="4063">
        <f>SUM(ELF12:ELI12)</f>
        <v>0</v>
      </c>
      <c r="ELK12" s="2433">
        <f>'GC Table 8 - Primary'!ELI12</f>
        <v>0</v>
      </c>
      <c r="ELL12" s="2432">
        <f>'GC Table 6 - Secondary'!ELI14</f>
        <v>0</v>
      </c>
      <c r="ELM12" s="2434">
        <f>'GC Table 5 - Worker Training'!ELI12</f>
        <v>0</v>
      </c>
      <c r="ELN12" s="2432">
        <f>'GC Table 4 - Tertiary'!ELH9</f>
        <v>0</v>
      </c>
      <c r="ELO12" s="2435">
        <f>SUM(ELK12:ELN12)</f>
        <v>0</v>
      </c>
      <c r="ELP12" s="4062">
        <f>'GC Table 8 - Primary'!ELI20</f>
        <v>0</v>
      </c>
      <c r="ELQ12" s="2432">
        <f>'GC Table 6 - Secondary'!ELI22</f>
        <v>0</v>
      </c>
      <c r="ELR12" s="2432">
        <f>'GC Table 5 - Worker Training'!ELI20</f>
        <v>0</v>
      </c>
      <c r="ELS12" s="2432">
        <f>'GC Table 4 - Tertiary'!ELH17</f>
        <v>0</v>
      </c>
      <c r="ELT12" s="4064">
        <f>SUM(ELP12:ELS12)</f>
        <v>0</v>
      </c>
      <c r="ELU12" s="4061">
        <v>2014</v>
      </c>
      <c r="ELV12" s="4062">
        <f>'GC Table 8 - Primary'!ELY8</f>
        <v>0</v>
      </c>
      <c r="ELW12" s="2432">
        <f>'GC Table 6 - Secondary'!ELY8</f>
        <v>0</v>
      </c>
      <c r="ELX12" s="2432">
        <f>'GC Table 5 - Worker Training'!ELY8</f>
        <v>0</v>
      </c>
      <c r="ELY12" s="2432">
        <f>'GC Table 4 - Tertiary'!ELX8</f>
        <v>0</v>
      </c>
      <c r="ELZ12" s="4063">
        <f>SUM(ELV12:ELY12)</f>
        <v>0</v>
      </c>
      <c r="EMA12" s="2433">
        <f>'GC Table 8 - Primary'!ELY12</f>
        <v>0</v>
      </c>
      <c r="EMB12" s="2432">
        <f>'GC Table 6 - Secondary'!ELY14</f>
        <v>0</v>
      </c>
      <c r="EMC12" s="2434">
        <f>'GC Table 5 - Worker Training'!ELY12</f>
        <v>0</v>
      </c>
      <c r="EMD12" s="2432">
        <f>'GC Table 4 - Tertiary'!ELX9</f>
        <v>0</v>
      </c>
      <c r="EME12" s="2435">
        <f>SUM(EMA12:EMD12)</f>
        <v>0</v>
      </c>
      <c r="EMF12" s="4062">
        <f>'GC Table 8 - Primary'!ELY20</f>
        <v>0</v>
      </c>
      <c r="EMG12" s="2432">
        <f>'GC Table 6 - Secondary'!ELY22</f>
        <v>0</v>
      </c>
      <c r="EMH12" s="2432">
        <f>'GC Table 5 - Worker Training'!ELY20</f>
        <v>0</v>
      </c>
      <c r="EMI12" s="2432">
        <f>'GC Table 4 - Tertiary'!ELX17</f>
        <v>0</v>
      </c>
      <c r="EMJ12" s="4064">
        <f>SUM(EMF12:EMI12)</f>
        <v>0</v>
      </c>
      <c r="EMK12" s="4061">
        <v>2014</v>
      </c>
      <c r="EML12" s="4062">
        <f>'GC Table 8 - Primary'!EMO8</f>
        <v>0</v>
      </c>
      <c r="EMM12" s="2432">
        <f>'GC Table 6 - Secondary'!EMO8</f>
        <v>0</v>
      </c>
      <c r="EMN12" s="2432">
        <f>'GC Table 5 - Worker Training'!EMO8</f>
        <v>0</v>
      </c>
      <c r="EMO12" s="2432">
        <f>'GC Table 4 - Tertiary'!EMN8</f>
        <v>0</v>
      </c>
      <c r="EMP12" s="4063">
        <f>SUM(EML12:EMO12)</f>
        <v>0</v>
      </c>
      <c r="EMQ12" s="2433">
        <f>'GC Table 8 - Primary'!EMO12</f>
        <v>0</v>
      </c>
      <c r="EMR12" s="2432">
        <f>'GC Table 6 - Secondary'!EMO14</f>
        <v>0</v>
      </c>
      <c r="EMS12" s="2434">
        <f>'GC Table 5 - Worker Training'!EMO12</f>
        <v>0</v>
      </c>
      <c r="EMT12" s="2432">
        <f>'GC Table 4 - Tertiary'!EMN9</f>
        <v>0</v>
      </c>
      <c r="EMU12" s="2435">
        <f>SUM(EMQ12:EMT12)</f>
        <v>0</v>
      </c>
      <c r="EMV12" s="4062">
        <f>'GC Table 8 - Primary'!EMO20</f>
        <v>0</v>
      </c>
      <c r="EMW12" s="2432">
        <f>'GC Table 6 - Secondary'!EMO22</f>
        <v>0</v>
      </c>
      <c r="EMX12" s="2432">
        <f>'GC Table 5 - Worker Training'!EMO20</f>
        <v>0</v>
      </c>
      <c r="EMY12" s="2432">
        <f>'GC Table 4 - Tertiary'!EMN17</f>
        <v>0</v>
      </c>
      <c r="EMZ12" s="4064">
        <f>SUM(EMV12:EMY12)</f>
        <v>0</v>
      </c>
      <c r="ENA12" s="4061">
        <v>2014</v>
      </c>
      <c r="ENB12" s="4062">
        <f>'GC Table 8 - Primary'!ENE8</f>
        <v>0</v>
      </c>
      <c r="ENC12" s="2432">
        <f>'GC Table 6 - Secondary'!ENE8</f>
        <v>0</v>
      </c>
      <c r="END12" s="2432">
        <f>'GC Table 5 - Worker Training'!ENE8</f>
        <v>0</v>
      </c>
      <c r="ENE12" s="2432">
        <f>'GC Table 4 - Tertiary'!END8</f>
        <v>0</v>
      </c>
      <c r="ENF12" s="4063">
        <f>SUM(ENB12:ENE12)</f>
        <v>0</v>
      </c>
      <c r="ENG12" s="2433">
        <f>'GC Table 8 - Primary'!ENE12</f>
        <v>0</v>
      </c>
      <c r="ENH12" s="2432">
        <f>'GC Table 6 - Secondary'!ENE14</f>
        <v>0</v>
      </c>
      <c r="ENI12" s="2434">
        <f>'GC Table 5 - Worker Training'!ENE12</f>
        <v>0</v>
      </c>
      <c r="ENJ12" s="2432">
        <f>'GC Table 4 - Tertiary'!END9</f>
        <v>0</v>
      </c>
      <c r="ENK12" s="2435">
        <f>SUM(ENG12:ENJ12)</f>
        <v>0</v>
      </c>
      <c r="ENL12" s="4062">
        <f>'GC Table 8 - Primary'!ENE20</f>
        <v>0</v>
      </c>
      <c r="ENM12" s="2432">
        <f>'GC Table 6 - Secondary'!ENE22</f>
        <v>0</v>
      </c>
      <c r="ENN12" s="2432">
        <f>'GC Table 5 - Worker Training'!ENE20</f>
        <v>0</v>
      </c>
      <c r="ENO12" s="2432">
        <f>'GC Table 4 - Tertiary'!END17</f>
        <v>0</v>
      </c>
      <c r="ENP12" s="4064">
        <f>SUM(ENL12:ENO12)</f>
        <v>0</v>
      </c>
      <c r="ENQ12" s="4061">
        <v>2014</v>
      </c>
      <c r="ENR12" s="4062">
        <f>'GC Table 8 - Primary'!ENU8</f>
        <v>0</v>
      </c>
      <c r="ENS12" s="2432">
        <f>'GC Table 6 - Secondary'!ENU8</f>
        <v>0</v>
      </c>
      <c r="ENT12" s="2432">
        <f>'GC Table 5 - Worker Training'!ENU8</f>
        <v>0</v>
      </c>
      <c r="ENU12" s="2432">
        <f>'GC Table 4 - Tertiary'!ENT8</f>
        <v>0</v>
      </c>
      <c r="ENV12" s="4063">
        <f>SUM(ENR12:ENU12)</f>
        <v>0</v>
      </c>
      <c r="ENW12" s="2433">
        <f>'GC Table 8 - Primary'!ENU12</f>
        <v>0</v>
      </c>
      <c r="ENX12" s="2432">
        <f>'GC Table 6 - Secondary'!ENU14</f>
        <v>0</v>
      </c>
      <c r="ENY12" s="2434">
        <f>'GC Table 5 - Worker Training'!ENU12</f>
        <v>0</v>
      </c>
      <c r="ENZ12" s="2432">
        <f>'GC Table 4 - Tertiary'!ENT9</f>
        <v>0</v>
      </c>
      <c r="EOA12" s="2435">
        <f>SUM(ENW12:ENZ12)</f>
        <v>0</v>
      </c>
      <c r="EOB12" s="4062">
        <f>'GC Table 8 - Primary'!ENU20</f>
        <v>0</v>
      </c>
      <c r="EOC12" s="2432">
        <f>'GC Table 6 - Secondary'!ENU22</f>
        <v>0</v>
      </c>
      <c r="EOD12" s="2432">
        <f>'GC Table 5 - Worker Training'!ENU20</f>
        <v>0</v>
      </c>
      <c r="EOE12" s="2432">
        <f>'GC Table 4 - Tertiary'!ENT17</f>
        <v>0</v>
      </c>
      <c r="EOF12" s="4064">
        <f>SUM(EOB12:EOE12)</f>
        <v>0</v>
      </c>
      <c r="EOG12" s="4061">
        <v>2014</v>
      </c>
      <c r="EOH12" s="4062">
        <f>'GC Table 8 - Primary'!EOK8</f>
        <v>0</v>
      </c>
      <c r="EOI12" s="2432">
        <f>'GC Table 6 - Secondary'!EOK8</f>
        <v>0</v>
      </c>
      <c r="EOJ12" s="2432">
        <f>'GC Table 5 - Worker Training'!EOK8</f>
        <v>0</v>
      </c>
      <c r="EOK12" s="2432">
        <f>'GC Table 4 - Tertiary'!EOJ8</f>
        <v>0</v>
      </c>
      <c r="EOL12" s="4063">
        <f>SUM(EOH12:EOK12)</f>
        <v>0</v>
      </c>
      <c r="EOM12" s="2433">
        <f>'GC Table 8 - Primary'!EOK12</f>
        <v>0</v>
      </c>
      <c r="EON12" s="2432">
        <f>'GC Table 6 - Secondary'!EOK14</f>
        <v>0</v>
      </c>
      <c r="EOO12" s="2434">
        <f>'GC Table 5 - Worker Training'!EOK12</f>
        <v>0</v>
      </c>
      <c r="EOP12" s="2432">
        <f>'GC Table 4 - Tertiary'!EOJ9</f>
        <v>0</v>
      </c>
      <c r="EOQ12" s="2435">
        <f>SUM(EOM12:EOP12)</f>
        <v>0</v>
      </c>
      <c r="EOR12" s="4062">
        <f>'GC Table 8 - Primary'!EOK20</f>
        <v>0</v>
      </c>
      <c r="EOS12" s="2432">
        <f>'GC Table 6 - Secondary'!EOK22</f>
        <v>0</v>
      </c>
      <c r="EOT12" s="2432">
        <f>'GC Table 5 - Worker Training'!EOK20</f>
        <v>0</v>
      </c>
      <c r="EOU12" s="2432">
        <f>'GC Table 4 - Tertiary'!EOJ17</f>
        <v>0</v>
      </c>
      <c r="EOV12" s="4064">
        <f>SUM(EOR12:EOU12)</f>
        <v>0</v>
      </c>
      <c r="EOW12" s="4061">
        <v>2014</v>
      </c>
      <c r="EOX12" s="4062">
        <f>'GC Table 8 - Primary'!EPA8</f>
        <v>0</v>
      </c>
      <c r="EOY12" s="2432">
        <f>'GC Table 6 - Secondary'!EPA8</f>
        <v>0</v>
      </c>
      <c r="EOZ12" s="2432">
        <f>'GC Table 5 - Worker Training'!EPA8</f>
        <v>0</v>
      </c>
      <c r="EPA12" s="2432">
        <f>'GC Table 4 - Tertiary'!EOZ8</f>
        <v>0</v>
      </c>
      <c r="EPB12" s="4063">
        <f>SUM(EOX12:EPA12)</f>
        <v>0</v>
      </c>
      <c r="EPC12" s="2433">
        <f>'GC Table 8 - Primary'!EPA12</f>
        <v>0</v>
      </c>
      <c r="EPD12" s="2432">
        <f>'GC Table 6 - Secondary'!EPA14</f>
        <v>0</v>
      </c>
      <c r="EPE12" s="2434">
        <f>'GC Table 5 - Worker Training'!EPA12</f>
        <v>0</v>
      </c>
      <c r="EPF12" s="2432">
        <f>'GC Table 4 - Tertiary'!EOZ9</f>
        <v>0</v>
      </c>
      <c r="EPG12" s="2435">
        <f>SUM(EPC12:EPF12)</f>
        <v>0</v>
      </c>
      <c r="EPH12" s="4062">
        <f>'GC Table 8 - Primary'!EPA20</f>
        <v>0</v>
      </c>
      <c r="EPI12" s="2432">
        <f>'GC Table 6 - Secondary'!EPA22</f>
        <v>0</v>
      </c>
      <c r="EPJ12" s="2432">
        <f>'GC Table 5 - Worker Training'!EPA20</f>
        <v>0</v>
      </c>
      <c r="EPK12" s="2432">
        <f>'GC Table 4 - Tertiary'!EOZ17</f>
        <v>0</v>
      </c>
      <c r="EPL12" s="4064">
        <f>SUM(EPH12:EPK12)</f>
        <v>0</v>
      </c>
      <c r="EPM12" s="4061">
        <v>2014</v>
      </c>
      <c r="EPN12" s="4062">
        <f>'GC Table 8 - Primary'!EPQ8</f>
        <v>0</v>
      </c>
      <c r="EPO12" s="2432">
        <f>'GC Table 6 - Secondary'!EPQ8</f>
        <v>0</v>
      </c>
      <c r="EPP12" s="2432">
        <f>'GC Table 5 - Worker Training'!EPQ8</f>
        <v>0</v>
      </c>
      <c r="EPQ12" s="2432">
        <f>'GC Table 4 - Tertiary'!EPP8</f>
        <v>0</v>
      </c>
      <c r="EPR12" s="4063">
        <f>SUM(EPN12:EPQ12)</f>
        <v>0</v>
      </c>
      <c r="EPS12" s="2433">
        <f>'GC Table 8 - Primary'!EPQ12</f>
        <v>0</v>
      </c>
      <c r="EPT12" s="2432">
        <f>'GC Table 6 - Secondary'!EPQ14</f>
        <v>0</v>
      </c>
      <c r="EPU12" s="2434">
        <f>'GC Table 5 - Worker Training'!EPQ12</f>
        <v>0</v>
      </c>
      <c r="EPV12" s="2432">
        <f>'GC Table 4 - Tertiary'!EPP9</f>
        <v>0</v>
      </c>
      <c r="EPW12" s="2435">
        <f>SUM(EPS12:EPV12)</f>
        <v>0</v>
      </c>
      <c r="EPX12" s="4062">
        <f>'GC Table 8 - Primary'!EPQ20</f>
        <v>0</v>
      </c>
      <c r="EPY12" s="2432">
        <f>'GC Table 6 - Secondary'!EPQ22</f>
        <v>0</v>
      </c>
      <c r="EPZ12" s="2432">
        <f>'GC Table 5 - Worker Training'!EPQ20</f>
        <v>0</v>
      </c>
      <c r="EQA12" s="2432">
        <f>'GC Table 4 - Tertiary'!EPP17</f>
        <v>0</v>
      </c>
      <c r="EQB12" s="4064">
        <f>SUM(EPX12:EQA12)</f>
        <v>0</v>
      </c>
      <c r="EQC12" s="4061">
        <v>2014</v>
      </c>
      <c r="EQD12" s="4062">
        <f>'GC Table 8 - Primary'!EQG8</f>
        <v>0</v>
      </c>
      <c r="EQE12" s="2432">
        <f>'GC Table 6 - Secondary'!EQG8</f>
        <v>0</v>
      </c>
      <c r="EQF12" s="2432">
        <f>'GC Table 5 - Worker Training'!EQG8</f>
        <v>0</v>
      </c>
      <c r="EQG12" s="2432">
        <f>'GC Table 4 - Tertiary'!EQF8</f>
        <v>0</v>
      </c>
      <c r="EQH12" s="4063">
        <f>SUM(EQD12:EQG12)</f>
        <v>0</v>
      </c>
      <c r="EQI12" s="2433">
        <f>'GC Table 8 - Primary'!EQG12</f>
        <v>0</v>
      </c>
      <c r="EQJ12" s="2432">
        <f>'GC Table 6 - Secondary'!EQG14</f>
        <v>0</v>
      </c>
      <c r="EQK12" s="2434">
        <f>'GC Table 5 - Worker Training'!EQG12</f>
        <v>0</v>
      </c>
      <c r="EQL12" s="2432">
        <f>'GC Table 4 - Tertiary'!EQF9</f>
        <v>0</v>
      </c>
      <c r="EQM12" s="2435">
        <f>SUM(EQI12:EQL12)</f>
        <v>0</v>
      </c>
      <c r="EQN12" s="4062">
        <f>'GC Table 8 - Primary'!EQG20</f>
        <v>0</v>
      </c>
      <c r="EQO12" s="2432">
        <f>'GC Table 6 - Secondary'!EQG22</f>
        <v>0</v>
      </c>
      <c r="EQP12" s="2432">
        <f>'GC Table 5 - Worker Training'!EQG20</f>
        <v>0</v>
      </c>
      <c r="EQQ12" s="2432">
        <f>'GC Table 4 - Tertiary'!EQF17</f>
        <v>0</v>
      </c>
      <c r="EQR12" s="4064">
        <f>SUM(EQN12:EQQ12)</f>
        <v>0</v>
      </c>
      <c r="EQS12" s="4061">
        <v>2014</v>
      </c>
      <c r="EQT12" s="4062">
        <f>'GC Table 8 - Primary'!EQW8</f>
        <v>0</v>
      </c>
      <c r="EQU12" s="2432">
        <f>'GC Table 6 - Secondary'!EQW8</f>
        <v>0</v>
      </c>
      <c r="EQV12" s="2432">
        <f>'GC Table 5 - Worker Training'!EQW8</f>
        <v>0</v>
      </c>
      <c r="EQW12" s="2432">
        <f>'GC Table 4 - Tertiary'!EQV8</f>
        <v>0</v>
      </c>
      <c r="EQX12" s="4063">
        <f>SUM(EQT12:EQW12)</f>
        <v>0</v>
      </c>
      <c r="EQY12" s="2433">
        <f>'GC Table 8 - Primary'!EQW12</f>
        <v>0</v>
      </c>
      <c r="EQZ12" s="2432">
        <f>'GC Table 6 - Secondary'!EQW14</f>
        <v>0</v>
      </c>
      <c r="ERA12" s="2434">
        <f>'GC Table 5 - Worker Training'!EQW12</f>
        <v>0</v>
      </c>
      <c r="ERB12" s="2432">
        <f>'GC Table 4 - Tertiary'!EQV9</f>
        <v>0</v>
      </c>
      <c r="ERC12" s="2435">
        <f>SUM(EQY12:ERB12)</f>
        <v>0</v>
      </c>
      <c r="ERD12" s="4062">
        <f>'GC Table 8 - Primary'!EQW20</f>
        <v>0</v>
      </c>
      <c r="ERE12" s="2432">
        <f>'GC Table 6 - Secondary'!EQW22</f>
        <v>0</v>
      </c>
      <c r="ERF12" s="2432">
        <f>'GC Table 5 - Worker Training'!EQW20</f>
        <v>0</v>
      </c>
      <c r="ERG12" s="2432">
        <f>'GC Table 4 - Tertiary'!EQV17</f>
        <v>0</v>
      </c>
      <c r="ERH12" s="4064">
        <f>SUM(ERD12:ERG12)</f>
        <v>0</v>
      </c>
      <c r="ERI12" s="4061">
        <v>2014</v>
      </c>
      <c r="ERJ12" s="4062">
        <f>'GC Table 8 - Primary'!ERM8</f>
        <v>0</v>
      </c>
      <c r="ERK12" s="2432">
        <f>'GC Table 6 - Secondary'!ERM8</f>
        <v>0</v>
      </c>
      <c r="ERL12" s="2432">
        <f>'GC Table 5 - Worker Training'!ERM8</f>
        <v>0</v>
      </c>
      <c r="ERM12" s="2432">
        <f>'GC Table 4 - Tertiary'!ERL8</f>
        <v>0</v>
      </c>
      <c r="ERN12" s="4063">
        <f>SUM(ERJ12:ERM12)</f>
        <v>0</v>
      </c>
      <c r="ERO12" s="2433">
        <f>'GC Table 8 - Primary'!ERM12</f>
        <v>0</v>
      </c>
      <c r="ERP12" s="2432">
        <f>'GC Table 6 - Secondary'!ERM14</f>
        <v>0</v>
      </c>
      <c r="ERQ12" s="2434">
        <f>'GC Table 5 - Worker Training'!ERM12</f>
        <v>0</v>
      </c>
      <c r="ERR12" s="2432">
        <f>'GC Table 4 - Tertiary'!ERL9</f>
        <v>0</v>
      </c>
      <c r="ERS12" s="2435">
        <f>SUM(ERO12:ERR12)</f>
        <v>0</v>
      </c>
      <c r="ERT12" s="4062">
        <f>'GC Table 8 - Primary'!ERM20</f>
        <v>0</v>
      </c>
      <c r="ERU12" s="2432">
        <f>'GC Table 6 - Secondary'!ERM22</f>
        <v>0</v>
      </c>
      <c r="ERV12" s="2432">
        <f>'GC Table 5 - Worker Training'!ERM20</f>
        <v>0</v>
      </c>
      <c r="ERW12" s="2432">
        <f>'GC Table 4 - Tertiary'!ERL17</f>
        <v>0</v>
      </c>
      <c r="ERX12" s="4064">
        <f>SUM(ERT12:ERW12)</f>
        <v>0</v>
      </c>
      <c r="ERY12" s="4061">
        <v>2014</v>
      </c>
      <c r="ERZ12" s="4062">
        <f>'GC Table 8 - Primary'!ESC8</f>
        <v>0</v>
      </c>
      <c r="ESA12" s="2432">
        <f>'GC Table 6 - Secondary'!ESC8</f>
        <v>0</v>
      </c>
      <c r="ESB12" s="2432">
        <f>'GC Table 5 - Worker Training'!ESC8</f>
        <v>0</v>
      </c>
      <c r="ESC12" s="2432">
        <f>'GC Table 4 - Tertiary'!ESB8</f>
        <v>0</v>
      </c>
      <c r="ESD12" s="4063">
        <f>SUM(ERZ12:ESC12)</f>
        <v>0</v>
      </c>
      <c r="ESE12" s="2433">
        <f>'GC Table 8 - Primary'!ESC12</f>
        <v>0</v>
      </c>
      <c r="ESF12" s="2432">
        <f>'GC Table 6 - Secondary'!ESC14</f>
        <v>0</v>
      </c>
      <c r="ESG12" s="2434">
        <f>'GC Table 5 - Worker Training'!ESC12</f>
        <v>0</v>
      </c>
      <c r="ESH12" s="2432">
        <f>'GC Table 4 - Tertiary'!ESB9</f>
        <v>0</v>
      </c>
      <c r="ESI12" s="2435">
        <f>SUM(ESE12:ESH12)</f>
        <v>0</v>
      </c>
      <c r="ESJ12" s="4062">
        <f>'GC Table 8 - Primary'!ESC20</f>
        <v>0</v>
      </c>
      <c r="ESK12" s="2432">
        <f>'GC Table 6 - Secondary'!ESC22</f>
        <v>0</v>
      </c>
      <c r="ESL12" s="2432">
        <f>'GC Table 5 - Worker Training'!ESC20</f>
        <v>0</v>
      </c>
      <c r="ESM12" s="2432">
        <f>'GC Table 4 - Tertiary'!ESB17</f>
        <v>0</v>
      </c>
      <c r="ESN12" s="4064">
        <f>SUM(ESJ12:ESM12)</f>
        <v>0</v>
      </c>
      <c r="ESO12" s="4061">
        <v>2014</v>
      </c>
      <c r="ESP12" s="4062">
        <f>'GC Table 8 - Primary'!ESS8</f>
        <v>0</v>
      </c>
      <c r="ESQ12" s="2432">
        <f>'GC Table 6 - Secondary'!ESS8</f>
        <v>0</v>
      </c>
      <c r="ESR12" s="2432">
        <f>'GC Table 5 - Worker Training'!ESS8</f>
        <v>0</v>
      </c>
      <c r="ESS12" s="2432">
        <f>'GC Table 4 - Tertiary'!ESR8</f>
        <v>0</v>
      </c>
      <c r="EST12" s="4063">
        <f>SUM(ESP12:ESS12)</f>
        <v>0</v>
      </c>
      <c r="ESU12" s="2433">
        <f>'GC Table 8 - Primary'!ESS12</f>
        <v>0</v>
      </c>
      <c r="ESV12" s="2432">
        <f>'GC Table 6 - Secondary'!ESS14</f>
        <v>0</v>
      </c>
      <c r="ESW12" s="2434">
        <f>'GC Table 5 - Worker Training'!ESS12</f>
        <v>0</v>
      </c>
      <c r="ESX12" s="2432">
        <f>'GC Table 4 - Tertiary'!ESR9</f>
        <v>0</v>
      </c>
      <c r="ESY12" s="2435">
        <f>SUM(ESU12:ESX12)</f>
        <v>0</v>
      </c>
      <c r="ESZ12" s="4062">
        <f>'GC Table 8 - Primary'!ESS20</f>
        <v>0</v>
      </c>
      <c r="ETA12" s="2432">
        <f>'GC Table 6 - Secondary'!ESS22</f>
        <v>0</v>
      </c>
      <c r="ETB12" s="2432">
        <f>'GC Table 5 - Worker Training'!ESS20</f>
        <v>0</v>
      </c>
      <c r="ETC12" s="2432">
        <f>'GC Table 4 - Tertiary'!ESR17</f>
        <v>0</v>
      </c>
      <c r="ETD12" s="4064">
        <f>SUM(ESZ12:ETC12)</f>
        <v>0</v>
      </c>
      <c r="ETE12" s="4061">
        <v>2014</v>
      </c>
      <c r="ETF12" s="4062">
        <f>'GC Table 8 - Primary'!ETI8</f>
        <v>0</v>
      </c>
      <c r="ETG12" s="2432">
        <f>'GC Table 6 - Secondary'!ETI8</f>
        <v>0</v>
      </c>
      <c r="ETH12" s="2432">
        <f>'GC Table 5 - Worker Training'!ETI8</f>
        <v>0</v>
      </c>
      <c r="ETI12" s="2432">
        <f>'GC Table 4 - Tertiary'!ETH8</f>
        <v>0</v>
      </c>
      <c r="ETJ12" s="4063">
        <f>SUM(ETF12:ETI12)</f>
        <v>0</v>
      </c>
      <c r="ETK12" s="2433">
        <f>'GC Table 8 - Primary'!ETI12</f>
        <v>0</v>
      </c>
      <c r="ETL12" s="2432">
        <f>'GC Table 6 - Secondary'!ETI14</f>
        <v>0</v>
      </c>
      <c r="ETM12" s="2434">
        <f>'GC Table 5 - Worker Training'!ETI12</f>
        <v>0</v>
      </c>
      <c r="ETN12" s="2432">
        <f>'GC Table 4 - Tertiary'!ETH9</f>
        <v>0</v>
      </c>
      <c r="ETO12" s="2435">
        <f>SUM(ETK12:ETN12)</f>
        <v>0</v>
      </c>
      <c r="ETP12" s="4062">
        <f>'GC Table 8 - Primary'!ETI20</f>
        <v>0</v>
      </c>
      <c r="ETQ12" s="2432">
        <f>'GC Table 6 - Secondary'!ETI22</f>
        <v>0</v>
      </c>
      <c r="ETR12" s="2432">
        <f>'GC Table 5 - Worker Training'!ETI20</f>
        <v>0</v>
      </c>
      <c r="ETS12" s="2432">
        <f>'GC Table 4 - Tertiary'!ETH17</f>
        <v>0</v>
      </c>
      <c r="ETT12" s="4064">
        <f>SUM(ETP12:ETS12)</f>
        <v>0</v>
      </c>
      <c r="ETU12" s="4061">
        <v>2014</v>
      </c>
      <c r="ETV12" s="4062">
        <f>'GC Table 8 - Primary'!ETY8</f>
        <v>0</v>
      </c>
      <c r="ETW12" s="2432">
        <f>'GC Table 6 - Secondary'!ETY8</f>
        <v>0</v>
      </c>
      <c r="ETX12" s="2432">
        <f>'GC Table 5 - Worker Training'!ETY8</f>
        <v>0</v>
      </c>
      <c r="ETY12" s="2432">
        <f>'GC Table 4 - Tertiary'!ETX8</f>
        <v>0</v>
      </c>
      <c r="ETZ12" s="4063">
        <f>SUM(ETV12:ETY12)</f>
        <v>0</v>
      </c>
      <c r="EUA12" s="2433">
        <f>'GC Table 8 - Primary'!ETY12</f>
        <v>0</v>
      </c>
      <c r="EUB12" s="2432">
        <f>'GC Table 6 - Secondary'!ETY14</f>
        <v>0</v>
      </c>
      <c r="EUC12" s="2434">
        <f>'GC Table 5 - Worker Training'!ETY12</f>
        <v>0</v>
      </c>
      <c r="EUD12" s="2432">
        <f>'GC Table 4 - Tertiary'!ETX9</f>
        <v>0</v>
      </c>
      <c r="EUE12" s="2435">
        <f>SUM(EUA12:EUD12)</f>
        <v>0</v>
      </c>
      <c r="EUF12" s="4062">
        <f>'GC Table 8 - Primary'!ETY20</f>
        <v>0</v>
      </c>
      <c r="EUG12" s="2432">
        <f>'GC Table 6 - Secondary'!ETY22</f>
        <v>0</v>
      </c>
      <c r="EUH12" s="2432">
        <f>'GC Table 5 - Worker Training'!ETY20</f>
        <v>0</v>
      </c>
      <c r="EUI12" s="2432">
        <f>'GC Table 4 - Tertiary'!ETX17</f>
        <v>0</v>
      </c>
      <c r="EUJ12" s="4064">
        <f>SUM(EUF12:EUI12)</f>
        <v>0</v>
      </c>
      <c r="EUK12" s="4061">
        <v>2014</v>
      </c>
      <c r="EUL12" s="4062">
        <f>'GC Table 8 - Primary'!EUO8</f>
        <v>0</v>
      </c>
      <c r="EUM12" s="2432">
        <f>'GC Table 6 - Secondary'!EUO8</f>
        <v>0</v>
      </c>
      <c r="EUN12" s="2432">
        <f>'GC Table 5 - Worker Training'!EUO8</f>
        <v>0</v>
      </c>
      <c r="EUO12" s="2432">
        <f>'GC Table 4 - Tertiary'!EUN8</f>
        <v>0</v>
      </c>
      <c r="EUP12" s="4063">
        <f>SUM(EUL12:EUO12)</f>
        <v>0</v>
      </c>
      <c r="EUQ12" s="2433">
        <f>'GC Table 8 - Primary'!EUO12</f>
        <v>0</v>
      </c>
      <c r="EUR12" s="2432">
        <f>'GC Table 6 - Secondary'!EUO14</f>
        <v>0</v>
      </c>
      <c r="EUS12" s="2434">
        <f>'GC Table 5 - Worker Training'!EUO12</f>
        <v>0</v>
      </c>
      <c r="EUT12" s="2432">
        <f>'GC Table 4 - Tertiary'!EUN9</f>
        <v>0</v>
      </c>
      <c r="EUU12" s="2435">
        <f>SUM(EUQ12:EUT12)</f>
        <v>0</v>
      </c>
      <c r="EUV12" s="4062">
        <f>'GC Table 8 - Primary'!EUO20</f>
        <v>0</v>
      </c>
      <c r="EUW12" s="2432">
        <f>'GC Table 6 - Secondary'!EUO22</f>
        <v>0</v>
      </c>
      <c r="EUX12" s="2432">
        <f>'GC Table 5 - Worker Training'!EUO20</f>
        <v>0</v>
      </c>
      <c r="EUY12" s="2432">
        <f>'GC Table 4 - Tertiary'!EUN17</f>
        <v>0</v>
      </c>
      <c r="EUZ12" s="4064">
        <f>SUM(EUV12:EUY12)</f>
        <v>0</v>
      </c>
      <c r="EVA12" s="4061">
        <v>2014</v>
      </c>
      <c r="EVB12" s="4062">
        <f>'GC Table 8 - Primary'!EVE8</f>
        <v>0</v>
      </c>
      <c r="EVC12" s="2432">
        <f>'GC Table 6 - Secondary'!EVE8</f>
        <v>0</v>
      </c>
      <c r="EVD12" s="2432">
        <f>'GC Table 5 - Worker Training'!EVE8</f>
        <v>0</v>
      </c>
      <c r="EVE12" s="2432">
        <f>'GC Table 4 - Tertiary'!EVD8</f>
        <v>0</v>
      </c>
      <c r="EVF12" s="4063">
        <f>SUM(EVB12:EVE12)</f>
        <v>0</v>
      </c>
      <c r="EVG12" s="2433">
        <f>'GC Table 8 - Primary'!EVE12</f>
        <v>0</v>
      </c>
      <c r="EVH12" s="2432">
        <f>'GC Table 6 - Secondary'!EVE14</f>
        <v>0</v>
      </c>
      <c r="EVI12" s="2434">
        <f>'GC Table 5 - Worker Training'!EVE12</f>
        <v>0</v>
      </c>
      <c r="EVJ12" s="2432">
        <f>'GC Table 4 - Tertiary'!EVD9</f>
        <v>0</v>
      </c>
      <c r="EVK12" s="2435">
        <f>SUM(EVG12:EVJ12)</f>
        <v>0</v>
      </c>
      <c r="EVL12" s="4062">
        <f>'GC Table 8 - Primary'!EVE20</f>
        <v>0</v>
      </c>
      <c r="EVM12" s="2432">
        <f>'GC Table 6 - Secondary'!EVE22</f>
        <v>0</v>
      </c>
      <c r="EVN12" s="2432">
        <f>'GC Table 5 - Worker Training'!EVE20</f>
        <v>0</v>
      </c>
      <c r="EVO12" s="2432">
        <f>'GC Table 4 - Tertiary'!EVD17</f>
        <v>0</v>
      </c>
      <c r="EVP12" s="4064">
        <f>SUM(EVL12:EVO12)</f>
        <v>0</v>
      </c>
      <c r="EVQ12" s="4061">
        <v>2014</v>
      </c>
      <c r="EVR12" s="4062">
        <f>'GC Table 8 - Primary'!EVU8</f>
        <v>0</v>
      </c>
      <c r="EVS12" s="2432">
        <f>'GC Table 6 - Secondary'!EVU8</f>
        <v>0</v>
      </c>
      <c r="EVT12" s="2432">
        <f>'GC Table 5 - Worker Training'!EVU8</f>
        <v>0</v>
      </c>
      <c r="EVU12" s="2432">
        <f>'GC Table 4 - Tertiary'!EVT8</f>
        <v>0</v>
      </c>
      <c r="EVV12" s="4063">
        <f>SUM(EVR12:EVU12)</f>
        <v>0</v>
      </c>
      <c r="EVW12" s="2433">
        <f>'GC Table 8 - Primary'!EVU12</f>
        <v>0</v>
      </c>
      <c r="EVX12" s="2432">
        <f>'GC Table 6 - Secondary'!EVU14</f>
        <v>0</v>
      </c>
      <c r="EVY12" s="2434">
        <f>'GC Table 5 - Worker Training'!EVU12</f>
        <v>0</v>
      </c>
      <c r="EVZ12" s="2432">
        <f>'GC Table 4 - Tertiary'!EVT9</f>
        <v>0</v>
      </c>
      <c r="EWA12" s="2435">
        <f>SUM(EVW12:EVZ12)</f>
        <v>0</v>
      </c>
      <c r="EWB12" s="4062">
        <f>'GC Table 8 - Primary'!EVU20</f>
        <v>0</v>
      </c>
      <c r="EWC12" s="2432">
        <f>'GC Table 6 - Secondary'!EVU22</f>
        <v>0</v>
      </c>
      <c r="EWD12" s="2432">
        <f>'GC Table 5 - Worker Training'!EVU20</f>
        <v>0</v>
      </c>
      <c r="EWE12" s="2432">
        <f>'GC Table 4 - Tertiary'!EVT17</f>
        <v>0</v>
      </c>
      <c r="EWF12" s="4064">
        <f>SUM(EWB12:EWE12)</f>
        <v>0</v>
      </c>
      <c r="EWG12" s="4061">
        <v>2014</v>
      </c>
      <c r="EWH12" s="4062">
        <f>'GC Table 8 - Primary'!EWK8</f>
        <v>0</v>
      </c>
      <c r="EWI12" s="2432">
        <f>'GC Table 6 - Secondary'!EWK8</f>
        <v>0</v>
      </c>
      <c r="EWJ12" s="2432">
        <f>'GC Table 5 - Worker Training'!EWK8</f>
        <v>0</v>
      </c>
      <c r="EWK12" s="2432">
        <f>'GC Table 4 - Tertiary'!EWJ8</f>
        <v>0</v>
      </c>
      <c r="EWL12" s="4063">
        <f>SUM(EWH12:EWK12)</f>
        <v>0</v>
      </c>
      <c r="EWM12" s="2433">
        <f>'GC Table 8 - Primary'!EWK12</f>
        <v>0</v>
      </c>
      <c r="EWN12" s="2432">
        <f>'GC Table 6 - Secondary'!EWK14</f>
        <v>0</v>
      </c>
      <c r="EWO12" s="2434">
        <f>'GC Table 5 - Worker Training'!EWK12</f>
        <v>0</v>
      </c>
      <c r="EWP12" s="2432">
        <f>'GC Table 4 - Tertiary'!EWJ9</f>
        <v>0</v>
      </c>
      <c r="EWQ12" s="2435">
        <f>SUM(EWM12:EWP12)</f>
        <v>0</v>
      </c>
      <c r="EWR12" s="4062">
        <f>'GC Table 8 - Primary'!EWK20</f>
        <v>0</v>
      </c>
      <c r="EWS12" s="2432">
        <f>'GC Table 6 - Secondary'!EWK22</f>
        <v>0</v>
      </c>
      <c r="EWT12" s="2432">
        <f>'GC Table 5 - Worker Training'!EWK20</f>
        <v>0</v>
      </c>
      <c r="EWU12" s="2432">
        <f>'GC Table 4 - Tertiary'!EWJ17</f>
        <v>0</v>
      </c>
      <c r="EWV12" s="4064">
        <f>SUM(EWR12:EWU12)</f>
        <v>0</v>
      </c>
      <c r="EWW12" s="4061">
        <v>2014</v>
      </c>
      <c r="EWX12" s="4062">
        <f>'GC Table 8 - Primary'!EXA8</f>
        <v>0</v>
      </c>
      <c r="EWY12" s="2432">
        <f>'GC Table 6 - Secondary'!EXA8</f>
        <v>0</v>
      </c>
      <c r="EWZ12" s="2432">
        <f>'GC Table 5 - Worker Training'!EXA8</f>
        <v>0</v>
      </c>
      <c r="EXA12" s="2432">
        <f>'GC Table 4 - Tertiary'!EWZ8</f>
        <v>0</v>
      </c>
      <c r="EXB12" s="4063">
        <f>SUM(EWX12:EXA12)</f>
        <v>0</v>
      </c>
      <c r="EXC12" s="2433">
        <f>'GC Table 8 - Primary'!EXA12</f>
        <v>0</v>
      </c>
      <c r="EXD12" s="2432">
        <f>'GC Table 6 - Secondary'!EXA14</f>
        <v>0</v>
      </c>
      <c r="EXE12" s="2434">
        <f>'GC Table 5 - Worker Training'!EXA12</f>
        <v>0</v>
      </c>
      <c r="EXF12" s="2432">
        <f>'GC Table 4 - Tertiary'!EWZ9</f>
        <v>0</v>
      </c>
      <c r="EXG12" s="2435">
        <f>SUM(EXC12:EXF12)</f>
        <v>0</v>
      </c>
      <c r="EXH12" s="4062">
        <f>'GC Table 8 - Primary'!EXA20</f>
        <v>0</v>
      </c>
      <c r="EXI12" s="2432">
        <f>'GC Table 6 - Secondary'!EXA22</f>
        <v>0</v>
      </c>
      <c r="EXJ12" s="2432">
        <f>'GC Table 5 - Worker Training'!EXA20</f>
        <v>0</v>
      </c>
      <c r="EXK12" s="2432">
        <f>'GC Table 4 - Tertiary'!EWZ17</f>
        <v>0</v>
      </c>
      <c r="EXL12" s="4064">
        <f>SUM(EXH12:EXK12)</f>
        <v>0</v>
      </c>
      <c r="EXM12" s="4061">
        <v>2014</v>
      </c>
      <c r="EXN12" s="4062">
        <f>'GC Table 8 - Primary'!EXQ8</f>
        <v>0</v>
      </c>
      <c r="EXO12" s="2432">
        <f>'GC Table 6 - Secondary'!EXQ8</f>
        <v>0</v>
      </c>
      <c r="EXP12" s="2432">
        <f>'GC Table 5 - Worker Training'!EXQ8</f>
        <v>0</v>
      </c>
      <c r="EXQ12" s="2432">
        <f>'GC Table 4 - Tertiary'!EXP8</f>
        <v>0</v>
      </c>
      <c r="EXR12" s="4063">
        <f>SUM(EXN12:EXQ12)</f>
        <v>0</v>
      </c>
      <c r="EXS12" s="2433">
        <f>'GC Table 8 - Primary'!EXQ12</f>
        <v>0</v>
      </c>
      <c r="EXT12" s="2432">
        <f>'GC Table 6 - Secondary'!EXQ14</f>
        <v>0</v>
      </c>
      <c r="EXU12" s="2434">
        <f>'GC Table 5 - Worker Training'!EXQ12</f>
        <v>0</v>
      </c>
      <c r="EXV12" s="2432">
        <f>'GC Table 4 - Tertiary'!EXP9</f>
        <v>0</v>
      </c>
      <c r="EXW12" s="2435">
        <f>SUM(EXS12:EXV12)</f>
        <v>0</v>
      </c>
      <c r="EXX12" s="4062">
        <f>'GC Table 8 - Primary'!EXQ20</f>
        <v>0</v>
      </c>
      <c r="EXY12" s="2432">
        <f>'GC Table 6 - Secondary'!EXQ22</f>
        <v>0</v>
      </c>
      <c r="EXZ12" s="2432">
        <f>'GC Table 5 - Worker Training'!EXQ20</f>
        <v>0</v>
      </c>
      <c r="EYA12" s="2432">
        <f>'GC Table 4 - Tertiary'!EXP17</f>
        <v>0</v>
      </c>
      <c r="EYB12" s="4064">
        <f>SUM(EXX12:EYA12)</f>
        <v>0</v>
      </c>
      <c r="EYC12" s="4061">
        <v>2014</v>
      </c>
      <c r="EYD12" s="4062">
        <f>'GC Table 8 - Primary'!EYG8</f>
        <v>0</v>
      </c>
      <c r="EYE12" s="2432">
        <f>'GC Table 6 - Secondary'!EYG8</f>
        <v>0</v>
      </c>
      <c r="EYF12" s="2432">
        <f>'GC Table 5 - Worker Training'!EYG8</f>
        <v>0</v>
      </c>
      <c r="EYG12" s="2432">
        <f>'GC Table 4 - Tertiary'!EYF8</f>
        <v>0</v>
      </c>
      <c r="EYH12" s="4063">
        <f>SUM(EYD12:EYG12)</f>
        <v>0</v>
      </c>
      <c r="EYI12" s="2433">
        <f>'GC Table 8 - Primary'!EYG12</f>
        <v>0</v>
      </c>
      <c r="EYJ12" s="2432">
        <f>'GC Table 6 - Secondary'!EYG14</f>
        <v>0</v>
      </c>
      <c r="EYK12" s="2434">
        <f>'GC Table 5 - Worker Training'!EYG12</f>
        <v>0</v>
      </c>
      <c r="EYL12" s="2432">
        <f>'GC Table 4 - Tertiary'!EYF9</f>
        <v>0</v>
      </c>
      <c r="EYM12" s="2435">
        <f>SUM(EYI12:EYL12)</f>
        <v>0</v>
      </c>
      <c r="EYN12" s="4062">
        <f>'GC Table 8 - Primary'!EYG20</f>
        <v>0</v>
      </c>
      <c r="EYO12" s="2432">
        <f>'GC Table 6 - Secondary'!EYG22</f>
        <v>0</v>
      </c>
      <c r="EYP12" s="2432">
        <f>'GC Table 5 - Worker Training'!EYG20</f>
        <v>0</v>
      </c>
      <c r="EYQ12" s="2432">
        <f>'GC Table 4 - Tertiary'!EYF17</f>
        <v>0</v>
      </c>
      <c r="EYR12" s="4064">
        <f>SUM(EYN12:EYQ12)</f>
        <v>0</v>
      </c>
      <c r="EYS12" s="4061">
        <v>2014</v>
      </c>
      <c r="EYT12" s="4062">
        <f>'GC Table 8 - Primary'!EYW8</f>
        <v>0</v>
      </c>
      <c r="EYU12" s="2432">
        <f>'GC Table 6 - Secondary'!EYW8</f>
        <v>0</v>
      </c>
      <c r="EYV12" s="2432">
        <f>'GC Table 5 - Worker Training'!EYW8</f>
        <v>0</v>
      </c>
      <c r="EYW12" s="2432">
        <f>'GC Table 4 - Tertiary'!EYV8</f>
        <v>0</v>
      </c>
      <c r="EYX12" s="4063">
        <f>SUM(EYT12:EYW12)</f>
        <v>0</v>
      </c>
      <c r="EYY12" s="2433">
        <f>'GC Table 8 - Primary'!EYW12</f>
        <v>0</v>
      </c>
      <c r="EYZ12" s="2432">
        <f>'GC Table 6 - Secondary'!EYW14</f>
        <v>0</v>
      </c>
      <c r="EZA12" s="2434">
        <f>'GC Table 5 - Worker Training'!EYW12</f>
        <v>0</v>
      </c>
      <c r="EZB12" s="2432">
        <f>'GC Table 4 - Tertiary'!EYV9</f>
        <v>0</v>
      </c>
      <c r="EZC12" s="2435">
        <f>SUM(EYY12:EZB12)</f>
        <v>0</v>
      </c>
      <c r="EZD12" s="4062">
        <f>'GC Table 8 - Primary'!EYW20</f>
        <v>0</v>
      </c>
      <c r="EZE12" s="2432">
        <f>'GC Table 6 - Secondary'!EYW22</f>
        <v>0</v>
      </c>
      <c r="EZF12" s="2432">
        <f>'GC Table 5 - Worker Training'!EYW20</f>
        <v>0</v>
      </c>
      <c r="EZG12" s="2432">
        <f>'GC Table 4 - Tertiary'!EYV17</f>
        <v>0</v>
      </c>
      <c r="EZH12" s="4064">
        <f>SUM(EZD12:EZG12)</f>
        <v>0</v>
      </c>
      <c r="EZI12" s="4061">
        <v>2014</v>
      </c>
      <c r="EZJ12" s="4062">
        <f>'GC Table 8 - Primary'!EZM8</f>
        <v>0</v>
      </c>
      <c r="EZK12" s="2432">
        <f>'GC Table 6 - Secondary'!EZM8</f>
        <v>0</v>
      </c>
      <c r="EZL12" s="2432">
        <f>'GC Table 5 - Worker Training'!EZM8</f>
        <v>0</v>
      </c>
      <c r="EZM12" s="2432">
        <f>'GC Table 4 - Tertiary'!EZL8</f>
        <v>0</v>
      </c>
      <c r="EZN12" s="4063">
        <f>SUM(EZJ12:EZM12)</f>
        <v>0</v>
      </c>
      <c r="EZO12" s="2433">
        <f>'GC Table 8 - Primary'!EZM12</f>
        <v>0</v>
      </c>
      <c r="EZP12" s="2432">
        <f>'GC Table 6 - Secondary'!EZM14</f>
        <v>0</v>
      </c>
      <c r="EZQ12" s="2434">
        <f>'GC Table 5 - Worker Training'!EZM12</f>
        <v>0</v>
      </c>
      <c r="EZR12" s="2432">
        <f>'GC Table 4 - Tertiary'!EZL9</f>
        <v>0</v>
      </c>
      <c r="EZS12" s="2435">
        <f>SUM(EZO12:EZR12)</f>
        <v>0</v>
      </c>
      <c r="EZT12" s="4062">
        <f>'GC Table 8 - Primary'!EZM20</f>
        <v>0</v>
      </c>
      <c r="EZU12" s="2432">
        <f>'GC Table 6 - Secondary'!EZM22</f>
        <v>0</v>
      </c>
      <c r="EZV12" s="2432">
        <f>'GC Table 5 - Worker Training'!EZM20</f>
        <v>0</v>
      </c>
      <c r="EZW12" s="2432">
        <f>'GC Table 4 - Tertiary'!EZL17</f>
        <v>0</v>
      </c>
      <c r="EZX12" s="4064">
        <f>SUM(EZT12:EZW12)</f>
        <v>0</v>
      </c>
      <c r="EZY12" s="4061">
        <v>2014</v>
      </c>
      <c r="EZZ12" s="4062">
        <f>'GC Table 8 - Primary'!FAC8</f>
        <v>0</v>
      </c>
      <c r="FAA12" s="2432">
        <f>'GC Table 6 - Secondary'!FAC8</f>
        <v>0</v>
      </c>
      <c r="FAB12" s="2432">
        <f>'GC Table 5 - Worker Training'!FAC8</f>
        <v>0</v>
      </c>
      <c r="FAC12" s="2432">
        <f>'GC Table 4 - Tertiary'!FAB8</f>
        <v>0</v>
      </c>
      <c r="FAD12" s="4063">
        <f>SUM(EZZ12:FAC12)</f>
        <v>0</v>
      </c>
      <c r="FAE12" s="2433">
        <f>'GC Table 8 - Primary'!FAC12</f>
        <v>0</v>
      </c>
      <c r="FAF12" s="2432">
        <f>'GC Table 6 - Secondary'!FAC14</f>
        <v>0</v>
      </c>
      <c r="FAG12" s="2434">
        <f>'GC Table 5 - Worker Training'!FAC12</f>
        <v>0</v>
      </c>
      <c r="FAH12" s="2432">
        <f>'GC Table 4 - Tertiary'!FAB9</f>
        <v>0</v>
      </c>
      <c r="FAI12" s="2435">
        <f>SUM(FAE12:FAH12)</f>
        <v>0</v>
      </c>
      <c r="FAJ12" s="4062">
        <f>'GC Table 8 - Primary'!FAC20</f>
        <v>0</v>
      </c>
      <c r="FAK12" s="2432">
        <f>'GC Table 6 - Secondary'!FAC22</f>
        <v>0</v>
      </c>
      <c r="FAL12" s="2432">
        <f>'GC Table 5 - Worker Training'!FAC20</f>
        <v>0</v>
      </c>
      <c r="FAM12" s="2432">
        <f>'GC Table 4 - Tertiary'!FAB17</f>
        <v>0</v>
      </c>
      <c r="FAN12" s="4064">
        <f>SUM(FAJ12:FAM12)</f>
        <v>0</v>
      </c>
      <c r="FAO12" s="4061">
        <v>2014</v>
      </c>
      <c r="FAP12" s="4062">
        <f>'GC Table 8 - Primary'!FAS8</f>
        <v>0</v>
      </c>
      <c r="FAQ12" s="2432">
        <f>'GC Table 6 - Secondary'!FAS8</f>
        <v>0</v>
      </c>
      <c r="FAR12" s="2432">
        <f>'GC Table 5 - Worker Training'!FAS8</f>
        <v>0</v>
      </c>
      <c r="FAS12" s="2432">
        <f>'GC Table 4 - Tertiary'!FAR8</f>
        <v>0</v>
      </c>
      <c r="FAT12" s="4063">
        <f>SUM(FAP12:FAS12)</f>
        <v>0</v>
      </c>
      <c r="FAU12" s="2433">
        <f>'GC Table 8 - Primary'!FAS12</f>
        <v>0</v>
      </c>
      <c r="FAV12" s="2432">
        <f>'GC Table 6 - Secondary'!FAS14</f>
        <v>0</v>
      </c>
      <c r="FAW12" s="2434">
        <f>'GC Table 5 - Worker Training'!FAS12</f>
        <v>0</v>
      </c>
      <c r="FAX12" s="2432">
        <f>'GC Table 4 - Tertiary'!FAR9</f>
        <v>0</v>
      </c>
      <c r="FAY12" s="2435">
        <f>SUM(FAU12:FAX12)</f>
        <v>0</v>
      </c>
      <c r="FAZ12" s="4062">
        <f>'GC Table 8 - Primary'!FAS20</f>
        <v>0</v>
      </c>
      <c r="FBA12" s="2432">
        <f>'GC Table 6 - Secondary'!FAS22</f>
        <v>0</v>
      </c>
      <c r="FBB12" s="2432">
        <f>'GC Table 5 - Worker Training'!FAS20</f>
        <v>0</v>
      </c>
      <c r="FBC12" s="2432">
        <f>'GC Table 4 - Tertiary'!FAR17</f>
        <v>0</v>
      </c>
      <c r="FBD12" s="4064">
        <f>SUM(FAZ12:FBC12)</f>
        <v>0</v>
      </c>
      <c r="FBE12" s="4061">
        <v>2014</v>
      </c>
      <c r="FBF12" s="4062">
        <f>'GC Table 8 - Primary'!FBI8</f>
        <v>0</v>
      </c>
      <c r="FBG12" s="2432">
        <f>'GC Table 6 - Secondary'!FBI8</f>
        <v>0</v>
      </c>
      <c r="FBH12" s="2432">
        <f>'GC Table 5 - Worker Training'!FBI8</f>
        <v>0</v>
      </c>
      <c r="FBI12" s="2432">
        <f>'GC Table 4 - Tertiary'!FBH8</f>
        <v>0</v>
      </c>
      <c r="FBJ12" s="4063">
        <f>SUM(FBF12:FBI12)</f>
        <v>0</v>
      </c>
      <c r="FBK12" s="2433">
        <f>'GC Table 8 - Primary'!FBI12</f>
        <v>0</v>
      </c>
      <c r="FBL12" s="2432">
        <f>'GC Table 6 - Secondary'!FBI14</f>
        <v>0</v>
      </c>
      <c r="FBM12" s="2434">
        <f>'GC Table 5 - Worker Training'!FBI12</f>
        <v>0</v>
      </c>
      <c r="FBN12" s="2432">
        <f>'GC Table 4 - Tertiary'!FBH9</f>
        <v>0</v>
      </c>
      <c r="FBO12" s="2435">
        <f>SUM(FBK12:FBN12)</f>
        <v>0</v>
      </c>
      <c r="FBP12" s="4062">
        <f>'GC Table 8 - Primary'!FBI20</f>
        <v>0</v>
      </c>
      <c r="FBQ12" s="2432">
        <f>'GC Table 6 - Secondary'!FBI22</f>
        <v>0</v>
      </c>
      <c r="FBR12" s="2432">
        <f>'GC Table 5 - Worker Training'!FBI20</f>
        <v>0</v>
      </c>
      <c r="FBS12" s="2432">
        <f>'GC Table 4 - Tertiary'!FBH17</f>
        <v>0</v>
      </c>
      <c r="FBT12" s="4064">
        <f>SUM(FBP12:FBS12)</f>
        <v>0</v>
      </c>
      <c r="FBU12" s="4061">
        <v>2014</v>
      </c>
      <c r="FBV12" s="4062">
        <f>'GC Table 8 - Primary'!FBY8</f>
        <v>0</v>
      </c>
      <c r="FBW12" s="2432">
        <f>'GC Table 6 - Secondary'!FBY8</f>
        <v>0</v>
      </c>
      <c r="FBX12" s="2432">
        <f>'GC Table 5 - Worker Training'!FBY8</f>
        <v>0</v>
      </c>
      <c r="FBY12" s="2432">
        <f>'GC Table 4 - Tertiary'!FBX8</f>
        <v>0</v>
      </c>
      <c r="FBZ12" s="4063">
        <f>SUM(FBV12:FBY12)</f>
        <v>0</v>
      </c>
      <c r="FCA12" s="2433">
        <f>'GC Table 8 - Primary'!FBY12</f>
        <v>0</v>
      </c>
      <c r="FCB12" s="2432">
        <f>'GC Table 6 - Secondary'!FBY14</f>
        <v>0</v>
      </c>
      <c r="FCC12" s="2434">
        <f>'GC Table 5 - Worker Training'!FBY12</f>
        <v>0</v>
      </c>
      <c r="FCD12" s="2432">
        <f>'GC Table 4 - Tertiary'!FBX9</f>
        <v>0</v>
      </c>
      <c r="FCE12" s="2435">
        <f>SUM(FCA12:FCD12)</f>
        <v>0</v>
      </c>
      <c r="FCF12" s="4062">
        <f>'GC Table 8 - Primary'!FBY20</f>
        <v>0</v>
      </c>
      <c r="FCG12" s="2432">
        <f>'GC Table 6 - Secondary'!FBY22</f>
        <v>0</v>
      </c>
      <c r="FCH12" s="2432">
        <f>'GC Table 5 - Worker Training'!FBY20</f>
        <v>0</v>
      </c>
      <c r="FCI12" s="2432">
        <f>'GC Table 4 - Tertiary'!FBX17</f>
        <v>0</v>
      </c>
      <c r="FCJ12" s="4064">
        <f>SUM(FCF12:FCI12)</f>
        <v>0</v>
      </c>
      <c r="FCK12" s="4061">
        <v>2014</v>
      </c>
      <c r="FCL12" s="4062">
        <f>'GC Table 8 - Primary'!FCO8</f>
        <v>0</v>
      </c>
      <c r="FCM12" s="2432">
        <f>'GC Table 6 - Secondary'!FCO8</f>
        <v>0</v>
      </c>
      <c r="FCN12" s="2432">
        <f>'GC Table 5 - Worker Training'!FCO8</f>
        <v>0</v>
      </c>
      <c r="FCO12" s="2432">
        <f>'GC Table 4 - Tertiary'!FCN8</f>
        <v>0</v>
      </c>
      <c r="FCP12" s="4063">
        <f>SUM(FCL12:FCO12)</f>
        <v>0</v>
      </c>
      <c r="FCQ12" s="2433">
        <f>'GC Table 8 - Primary'!FCO12</f>
        <v>0</v>
      </c>
      <c r="FCR12" s="2432">
        <f>'GC Table 6 - Secondary'!FCO14</f>
        <v>0</v>
      </c>
      <c r="FCS12" s="2434">
        <f>'GC Table 5 - Worker Training'!FCO12</f>
        <v>0</v>
      </c>
      <c r="FCT12" s="2432">
        <f>'GC Table 4 - Tertiary'!FCN9</f>
        <v>0</v>
      </c>
      <c r="FCU12" s="2435">
        <f>SUM(FCQ12:FCT12)</f>
        <v>0</v>
      </c>
      <c r="FCV12" s="4062">
        <f>'GC Table 8 - Primary'!FCO20</f>
        <v>0</v>
      </c>
      <c r="FCW12" s="2432">
        <f>'GC Table 6 - Secondary'!FCO22</f>
        <v>0</v>
      </c>
      <c r="FCX12" s="2432">
        <f>'GC Table 5 - Worker Training'!FCO20</f>
        <v>0</v>
      </c>
      <c r="FCY12" s="2432">
        <f>'GC Table 4 - Tertiary'!FCN17</f>
        <v>0</v>
      </c>
      <c r="FCZ12" s="4064">
        <f>SUM(FCV12:FCY12)</f>
        <v>0</v>
      </c>
      <c r="FDA12" s="4061">
        <v>2014</v>
      </c>
      <c r="FDB12" s="4062">
        <f>'GC Table 8 - Primary'!FDE8</f>
        <v>0</v>
      </c>
      <c r="FDC12" s="2432">
        <f>'GC Table 6 - Secondary'!FDE8</f>
        <v>0</v>
      </c>
      <c r="FDD12" s="2432">
        <f>'GC Table 5 - Worker Training'!FDE8</f>
        <v>0</v>
      </c>
      <c r="FDE12" s="2432">
        <f>'GC Table 4 - Tertiary'!FDD8</f>
        <v>0</v>
      </c>
      <c r="FDF12" s="4063">
        <f>SUM(FDB12:FDE12)</f>
        <v>0</v>
      </c>
      <c r="FDG12" s="2433">
        <f>'GC Table 8 - Primary'!FDE12</f>
        <v>0</v>
      </c>
      <c r="FDH12" s="2432">
        <f>'GC Table 6 - Secondary'!FDE14</f>
        <v>0</v>
      </c>
      <c r="FDI12" s="2434">
        <f>'GC Table 5 - Worker Training'!FDE12</f>
        <v>0</v>
      </c>
      <c r="FDJ12" s="2432">
        <f>'GC Table 4 - Tertiary'!FDD9</f>
        <v>0</v>
      </c>
      <c r="FDK12" s="2435">
        <f>SUM(FDG12:FDJ12)</f>
        <v>0</v>
      </c>
      <c r="FDL12" s="4062">
        <f>'GC Table 8 - Primary'!FDE20</f>
        <v>0</v>
      </c>
      <c r="FDM12" s="2432">
        <f>'GC Table 6 - Secondary'!FDE22</f>
        <v>0</v>
      </c>
      <c r="FDN12" s="2432">
        <f>'GC Table 5 - Worker Training'!FDE20</f>
        <v>0</v>
      </c>
      <c r="FDO12" s="2432">
        <f>'GC Table 4 - Tertiary'!FDD17</f>
        <v>0</v>
      </c>
      <c r="FDP12" s="4064">
        <f>SUM(FDL12:FDO12)</f>
        <v>0</v>
      </c>
      <c r="FDQ12" s="4061">
        <v>2014</v>
      </c>
      <c r="FDR12" s="4062">
        <f>'GC Table 8 - Primary'!FDU8</f>
        <v>0</v>
      </c>
      <c r="FDS12" s="2432">
        <f>'GC Table 6 - Secondary'!FDU8</f>
        <v>0</v>
      </c>
      <c r="FDT12" s="2432">
        <f>'GC Table 5 - Worker Training'!FDU8</f>
        <v>0</v>
      </c>
      <c r="FDU12" s="2432">
        <f>'GC Table 4 - Tertiary'!FDT8</f>
        <v>0</v>
      </c>
      <c r="FDV12" s="4063">
        <f>SUM(FDR12:FDU12)</f>
        <v>0</v>
      </c>
      <c r="FDW12" s="2433">
        <f>'GC Table 8 - Primary'!FDU12</f>
        <v>0</v>
      </c>
      <c r="FDX12" s="2432">
        <f>'GC Table 6 - Secondary'!FDU14</f>
        <v>0</v>
      </c>
      <c r="FDY12" s="2434">
        <f>'GC Table 5 - Worker Training'!FDU12</f>
        <v>0</v>
      </c>
      <c r="FDZ12" s="2432">
        <f>'GC Table 4 - Tertiary'!FDT9</f>
        <v>0</v>
      </c>
      <c r="FEA12" s="2435">
        <f>SUM(FDW12:FDZ12)</f>
        <v>0</v>
      </c>
      <c r="FEB12" s="4062">
        <f>'GC Table 8 - Primary'!FDU20</f>
        <v>0</v>
      </c>
      <c r="FEC12" s="2432">
        <f>'GC Table 6 - Secondary'!FDU22</f>
        <v>0</v>
      </c>
      <c r="FED12" s="2432">
        <f>'GC Table 5 - Worker Training'!FDU20</f>
        <v>0</v>
      </c>
      <c r="FEE12" s="2432">
        <f>'GC Table 4 - Tertiary'!FDT17</f>
        <v>0</v>
      </c>
      <c r="FEF12" s="4064">
        <f>SUM(FEB12:FEE12)</f>
        <v>0</v>
      </c>
      <c r="FEG12" s="4061">
        <v>2014</v>
      </c>
      <c r="FEH12" s="4062">
        <f>'GC Table 8 - Primary'!FEK8</f>
        <v>0</v>
      </c>
      <c r="FEI12" s="2432">
        <f>'GC Table 6 - Secondary'!FEK8</f>
        <v>0</v>
      </c>
      <c r="FEJ12" s="2432">
        <f>'GC Table 5 - Worker Training'!FEK8</f>
        <v>0</v>
      </c>
      <c r="FEK12" s="2432">
        <f>'GC Table 4 - Tertiary'!FEJ8</f>
        <v>0</v>
      </c>
      <c r="FEL12" s="4063">
        <f>SUM(FEH12:FEK12)</f>
        <v>0</v>
      </c>
      <c r="FEM12" s="2433">
        <f>'GC Table 8 - Primary'!FEK12</f>
        <v>0</v>
      </c>
      <c r="FEN12" s="2432">
        <f>'GC Table 6 - Secondary'!FEK14</f>
        <v>0</v>
      </c>
      <c r="FEO12" s="2434">
        <f>'GC Table 5 - Worker Training'!FEK12</f>
        <v>0</v>
      </c>
      <c r="FEP12" s="2432">
        <f>'GC Table 4 - Tertiary'!FEJ9</f>
        <v>0</v>
      </c>
      <c r="FEQ12" s="2435">
        <f>SUM(FEM12:FEP12)</f>
        <v>0</v>
      </c>
      <c r="FER12" s="4062">
        <f>'GC Table 8 - Primary'!FEK20</f>
        <v>0</v>
      </c>
      <c r="FES12" s="2432">
        <f>'GC Table 6 - Secondary'!FEK22</f>
        <v>0</v>
      </c>
      <c r="FET12" s="2432">
        <f>'GC Table 5 - Worker Training'!FEK20</f>
        <v>0</v>
      </c>
      <c r="FEU12" s="2432">
        <f>'GC Table 4 - Tertiary'!FEJ17</f>
        <v>0</v>
      </c>
      <c r="FEV12" s="4064">
        <f>SUM(FER12:FEU12)</f>
        <v>0</v>
      </c>
      <c r="FEW12" s="4061">
        <v>2014</v>
      </c>
      <c r="FEX12" s="4062">
        <f>'GC Table 8 - Primary'!FFA8</f>
        <v>0</v>
      </c>
      <c r="FEY12" s="2432">
        <f>'GC Table 6 - Secondary'!FFA8</f>
        <v>0</v>
      </c>
      <c r="FEZ12" s="2432">
        <f>'GC Table 5 - Worker Training'!FFA8</f>
        <v>0</v>
      </c>
      <c r="FFA12" s="2432">
        <f>'GC Table 4 - Tertiary'!FEZ8</f>
        <v>0</v>
      </c>
      <c r="FFB12" s="4063">
        <f>SUM(FEX12:FFA12)</f>
        <v>0</v>
      </c>
      <c r="FFC12" s="2433">
        <f>'GC Table 8 - Primary'!FFA12</f>
        <v>0</v>
      </c>
      <c r="FFD12" s="2432">
        <f>'GC Table 6 - Secondary'!FFA14</f>
        <v>0</v>
      </c>
      <c r="FFE12" s="2434">
        <f>'GC Table 5 - Worker Training'!FFA12</f>
        <v>0</v>
      </c>
      <c r="FFF12" s="2432">
        <f>'GC Table 4 - Tertiary'!FEZ9</f>
        <v>0</v>
      </c>
      <c r="FFG12" s="2435">
        <f>SUM(FFC12:FFF12)</f>
        <v>0</v>
      </c>
      <c r="FFH12" s="4062">
        <f>'GC Table 8 - Primary'!FFA20</f>
        <v>0</v>
      </c>
      <c r="FFI12" s="2432">
        <f>'GC Table 6 - Secondary'!FFA22</f>
        <v>0</v>
      </c>
      <c r="FFJ12" s="2432">
        <f>'GC Table 5 - Worker Training'!FFA20</f>
        <v>0</v>
      </c>
      <c r="FFK12" s="2432">
        <f>'GC Table 4 - Tertiary'!FEZ17</f>
        <v>0</v>
      </c>
      <c r="FFL12" s="4064">
        <f>SUM(FFH12:FFK12)</f>
        <v>0</v>
      </c>
      <c r="FFM12" s="4061">
        <v>2014</v>
      </c>
      <c r="FFN12" s="4062">
        <f>'GC Table 8 - Primary'!FFQ8</f>
        <v>0</v>
      </c>
      <c r="FFO12" s="2432">
        <f>'GC Table 6 - Secondary'!FFQ8</f>
        <v>0</v>
      </c>
      <c r="FFP12" s="2432">
        <f>'GC Table 5 - Worker Training'!FFQ8</f>
        <v>0</v>
      </c>
      <c r="FFQ12" s="2432">
        <f>'GC Table 4 - Tertiary'!FFP8</f>
        <v>0</v>
      </c>
      <c r="FFR12" s="4063">
        <f>SUM(FFN12:FFQ12)</f>
        <v>0</v>
      </c>
      <c r="FFS12" s="2433">
        <f>'GC Table 8 - Primary'!FFQ12</f>
        <v>0</v>
      </c>
      <c r="FFT12" s="2432">
        <f>'GC Table 6 - Secondary'!FFQ14</f>
        <v>0</v>
      </c>
      <c r="FFU12" s="2434">
        <f>'GC Table 5 - Worker Training'!FFQ12</f>
        <v>0</v>
      </c>
      <c r="FFV12" s="2432">
        <f>'GC Table 4 - Tertiary'!FFP9</f>
        <v>0</v>
      </c>
      <c r="FFW12" s="2435">
        <f>SUM(FFS12:FFV12)</f>
        <v>0</v>
      </c>
      <c r="FFX12" s="4062">
        <f>'GC Table 8 - Primary'!FFQ20</f>
        <v>0</v>
      </c>
      <c r="FFY12" s="2432">
        <f>'GC Table 6 - Secondary'!FFQ22</f>
        <v>0</v>
      </c>
      <c r="FFZ12" s="2432">
        <f>'GC Table 5 - Worker Training'!FFQ20</f>
        <v>0</v>
      </c>
      <c r="FGA12" s="2432">
        <f>'GC Table 4 - Tertiary'!FFP17</f>
        <v>0</v>
      </c>
      <c r="FGB12" s="4064">
        <f>SUM(FFX12:FGA12)</f>
        <v>0</v>
      </c>
      <c r="FGC12" s="4061">
        <v>2014</v>
      </c>
      <c r="FGD12" s="4062">
        <f>'GC Table 8 - Primary'!FGG8</f>
        <v>0</v>
      </c>
      <c r="FGE12" s="2432">
        <f>'GC Table 6 - Secondary'!FGG8</f>
        <v>0</v>
      </c>
      <c r="FGF12" s="2432">
        <f>'GC Table 5 - Worker Training'!FGG8</f>
        <v>0</v>
      </c>
      <c r="FGG12" s="2432">
        <f>'GC Table 4 - Tertiary'!FGF8</f>
        <v>0</v>
      </c>
      <c r="FGH12" s="4063">
        <f>SUM(FGD12:FGG12)</f>
        <v>0</v>
      </c>
      <c r="FGI12" s="2433">
        <f>'GC Table 8 - Primary'!FGG12</f>
        <v>0</v>
      </c>
      <c r="FGJ12" s="2432">
        <f>'GC Table 6 - Secondary'!FGG14</f>
        <v>0</v>
      </c>
      <c r="FGK12" s="2434">
        <f>'GC Table 5 - Worker Training'!FGG12</f>
        <v>0</v>
      </c>
      <c r="FGL12" s="2432">
        <f>'GC Table 4 - Tertiary'!FGF9</f>
        <v>0</v>
      </c>
      <c r="FGM12" s="2435">
        <f>SUM(FGI12:FGL12)</f>
        <v>0</v>
      </c>
      <c r="FGN12" s="4062">
        <f>'GC Table 8 - Primary'!FGG20</f>
        <v>0</v>
      </c>
      <c r="FGO12" s="2432">
        <f>'GC Table 6 - Secondary'!FGG22</f>
        <v>0</v>
      </c>
      <c r="FGP12" s="2432">
        <f>'GC Table 5 - Worker Training'!FGG20</f>
        <v>0</v>
      </c>
      <c r="FGQ12" s="2432">
        <f>'GC Table 4 - Tertiary'!FGF17</f>
        <v>0</v>
      </c>
      <c r="FGR12" s="4064">
        <f>SUM(FGN12:FGQ12)</f>
        <v>0</v>
      </c>
      <c r="FGS12" s="4061">
        <v>2014</v>
      </c>
      <c r="FGT12" s="4062">
        <f>'GC Table 8 - Primary'!FGW8</f>
        <v>0</v>
      </c>
      <c r="FGU12" s="2432">
        <f>'GC Table 6 - Secondary'!FGW8</f>
        <v>0</v>
      </c>
      <c r="FGV12" s="2432">
        <f>'GC Table 5 - Worker Training'!FGW8</f>
        <v>0</v>
      </c>
      <c r="FGW12" s="2432">
        <f>'GC Table 4 - Tertiary'!FGV8</f>
        <v>0</v>
      </c>
      <c r="FGX12" s="4063">
        <f>SUM(FGT12:FGW12)</f>
        <v>0</v>
      </c>
      <c r="FGY12" s="2433">
        <f>'GC Table 8 - Primary'!FGW12</f>
        <v>0</v>
      </c>
      <c r="FGZ12" s="2432">
        <f>'GC Table 6 - Secondary'!FGW14</f>
        <v>0</v>
      </c>
      <c r="FHA12" s="2434">
        <f>'GC Table 5 - Worker Training'!FGW12</f>
        <v>0</v>
      </c>
      <c r="FHB12" s="2432">
        <f>'GC Table 4 - Tertiary'!FGV9</f>
        <v>0</v>
      </c>
      <c r="FHC12" s="2435">
        <f>SUM(FGY12:FHB12)</f>
        <v>0</v>
      </c>
      <c r="FHD12" s="4062">
        <f>'GC Table 8 - Primary'!FGW20</f>
        <v>0</v>
      </c>
      <c r="FHE12" s="2432">
        <f>'GC Table 6 - Secondary'!FGW22</f>
        <v>0</v>
      </c>
      <c r="FHF12" s="2432">
        <f>'GC Table 5 - Worker Training'!FGW20</f>
        <v>0</v>
      </c>
      <c r="FHG12" s="2432">
        <f>'GC Table 4 - Tertiary'!FGV17</f>
        <v>0</v>
      </c>
      <c r="FHH12" s="4064">
        <f>SUM(FHD12:FHG12)</f>
        <v>0</v>
      </c>
      <c r="FHI12" s="4061">
        <v>2014</v>
      </c>
      <c r="FHJ12" s="4062">
        <f>'GC Table 8 - Primary'!FHM8</f>
        <v>0</v>
      </c>
      <c r="FHK12" s="2432">
        <f>'GC Table 6 - Secondary'!FHM8</f>
        <v>0</v>
      </c>
      <c r="FHL12" s="2432">
        <f>'GC Table 5 - Worker Training'!FHM8</f>
        <v>0</v>
      </c>
      <c r="FHM12" s="2432">
        <f>'GC Table 4 - Tertiary'!FHL8</f>
        <v>0</v>
      </c>
      <c r="FHN12" s="4063">
        <f>SUM(FHJ12:FHM12)</f>
        <v>0</v>
      </c>
      <c r="FHO12" s="2433">
        <f>'GC Table 8 - Primary'!FHM12</f>
        <v>0</v>
      </c>
      <c r="FHP12" s="2432">
        <f>'GC Table 6 - Secondary'!FHM14</f>
        <v>0</v>
      </c>
      <c r="FHQ12" s="2434">
        <f>'GC Table 5 - Worker Training'!FHM12</f>
        <v>0</v>
      </c>
      <c r="FHR12" s="2432">
        <f>'GC Table 4 - Tertiary'!FHL9</f>
        <v>0</v>
      </c>
      <c r="FHS12" s="2435">
        <f>SUM(FHO12:FHR12)</f>
        <v>0</v>
      </c>
      <c r="FHT12" s="4062">
        <f>'GC Table 8 - Primary'!FHM20</f>
        <v>0</v>
      </c>
      <c r="FHU12" s="2432">
        <f>'GC Table 6 - Secondary'!FHM22</f>
        <v>0</v>
      </c>
      <c r="FHV12" s="2432">
        <f>'GC Table 5 - Worker Training'!FHM20</f>
        <v>0</v>
      </c>
      <c r="FHW12" s="2432">
        <f>'GC Table 4 - Tertiary'!FHL17</f>
        <v>0</v>
      </c>
      <c r="FHX12" s="4064">
        <f>SUM(FHT12:FHW12)</f>
        <v>0</v>
      </c>
      <c r="FHY12" s="4061">
        <v>2014</v>
      </c>
      <c r="FHZ12" s="4062">
        <f>'GC Table 8 - Primary'!FIC8</f>
        <v>0</v>
      </c>
      <c r="FIA12" s="2432">
        <f>'GC Table 6 - Secondary'!FIC8</f>
        <v>0</v>
      </c>
      <c r="FIB12" s="2432">
        <f>'GC Table 5 - Worker Training'!FIC8</f>
        <v>0</v>
      </c>
      <c r="FIC12" s="2432">
        <f>'GC Table 4 - Tertiary'!FIB8</f>
        <v>0</v>
      </c>
      <c r="FID12" s="4063">
        <f>SUM(FHZ12:FIC12)</f>
        <v>0</v>
      </c>
      <c r="FIE12" s="2433">
        <f>'GC Table 8 - Primary'!FIC12</f>
        <v>0</v>
      </c>
      <c r="FIF12" s="2432">
        <f>'GC Table 6 - Secondary'!FIC14</f>
        <v>0</v>
      </c>
      <c r="FIG12" s="2434">
        <f>'GC Table 5 - Worker Training'!FIC12</f>
        <v>0</v>
      </c>
      <c r="FIH12" s="2432">
        <f>'GC Table 4 - Tertiary'!FIB9</f>
        <v>0</v>
      </c>
      <c r="FII12" s="2435">
        <f>SUM(FIE12:FIH12)</f>
        <v>0</v>
      </c>
      <c r="FIJ12" s="4062">
        <f>'GC Table 8 - Primary'!FIC20</f>
        <v>0</v>
      </c>
      <c r="FIK12" s="2432">
        <f>'GC Table 6 - Secondary'!FIC22</f>
        <v>0</v>
      </c>
      <c r="FIL12" s="2432">
        <f>'GC Table 5 - Worker Training'!FIC20</f>
        <v>0</v>
      </c>
      <c r="FIM12" s="2432">
        <f>'GC Table 4 - Tertiary'!FIB17</f>
        <v>0</v>
      </c>
      <c r="FIN12" s="4064">
        <f>SUM(FIJ12:FIM12)</f>
        <v>0</v>
      </c>
      <c r="FIO12" s="4061">
        <v>2014</v>
      </c>
      <c r="FIP12" s="4062">
        <f>'GC Table 8 - Primary'!FIS8</f>
        <v>0</v>
      </c>
      <c r="FIQ12" s="2432">
        <f>'GC Table 6 - Secondary'!FIS8</f>
        <v>0</v>
      </c>
      <c r="FIR12" s="2432">
        <f>'GC Table 5 - Worker Training'!FIS8</f>
        <v>0</v>
      </c>
      <c r="FIS12" s="2432">
        <f>'GC Table 4 - Tertiary'!FIR8</f>
        <v>0</v>
      </c>
      <c r="FIT12" s="4063">
        <f>SUM(FIP12:FIS12)</f>
        <v>0</v>
      </c>
      <c r="FIU12" s="2433">
        <f>'GC Table 8 - Primary'!FIS12</f>
        <v>0</v>
      </c>
      <c r="FIV12" s="2432">
        <f>'GC Table 6 - Secondary'!FIS14</f>
        <v>0</v>
      </c>
      <c r="FIW12" s="2434">
        <f>'GC Table 5 - Worker Training'!FIS12</f>
        <v>0</v>
      </c>
      <c r="FIX12" s="2432">
        <f>'GC Table 4 - Tertiary'!FIR9</f>
        <v>0</v>
      </c>
      <c r="FIY12" s="2435">
        <f>SUM(FIU12:FIX12)</f>
        <v>0</v>
      </c>
      <c r="FIZ12" s="4062">
        <f>'GC Table 8 - Primary'!FIS20</f>
        <v>0</v>
      </c>
      <c r="FJA12" s="2432">
        <f>'GC Table 6 - Secondary'!FIS22</f>
        <v>0</v>
      </c>
      <c r="FJB12" s="2432">
        <f>'GC Table 5 - Worker Training'!FIS20</f>
        <v>0</v>
      </c>
      <c r="FJC12" s="2432">
        <f>'GC Table 4 - Tertiary'!FIR17</f>
        <v>0</v>
      </c>
      <c r="FJD12" s="4064">
        <f>SUM(FIZ12:FJC12)</f>
        <v>0</v>
      </c>
      <c r="FJE12" s="4061">
        <v>2014</v>
      </c>
      <c r="FJF12" s="4062">
        <f>'GC Table 8 - Primary'!FJI8</f>
        <v>0</v>
      </c>
      <c r="FJG12" s="2432">
        <f>'GC Table 6 - Secondary'!FJI8</f>
        <v>0</v>
      </c>
      <c r="FJH12" s="2432">
        <f>'GC Table 5 - Worker Training'!FJI8</f>
        <v>0</v>
      </c>
      <c r="FJI12" s="2432">
        <f>'GC Table 4 - Tertiary'!FJH8</f>
        <v>0</v>
      </c>
      <c r="FJJ12" s="4063">
        <f>SUM(FJF12:FJI12)</f>
        <v>0</v>
      </c>
      <c r="FJK12" s="2433">
        <f>'GC Table 8 - Primary'!FJI12</f>
        <v>0</v>
      </c>
      <c r="FJL12" s="2432">
        <f>'GC Table 6 - Secondary'!FJI14</f>
        <v>0</v>
      </c>
      <c r="FJM12" s="2434">
        <f>'GC Table 5 - Worker Training'!FJI12</f>
        <v>0</v>
      </c>
      <c r="FJN12" s="2432">
        <f>'GC Table 4 - Tertiary'!FJH9</f>
        <v>0</v>
      </c>
      <c r="FJO12" s="2435">
        <f>SUM(FJK12:FJN12)</f>
        <v>0</v>
      </c>
      <c r="FJP12" s="4062">
        <f>'GC Table 8 - Primary'!FJI20</f>
        <v>0</v>
      </c>
      <c r="FJQ12" s="2432">
        <f>'GC Table 6 - Secondary'!FJI22</f>
        <v>0</v>
      </c>
      <c r="FJR12" s="2432">
        <f>'GC Table 5 - Worker Training'!FJI20</f>
        <v>0</v>
      </c>
      <c r="FJS12" s="2432">
        <f>'GC Table 4 - Tertiary'!FJH17</f>
        <v>0</v>
      </c>
      <c r="FJT12" s="4064">
        <f>SUM(FJP12:FJS12)</f>
        <v>0</v>
      </c>
      <c r="FJU12" s="4061">
        <v>2014</v>
      </c>
      <c r="FJV12" s="4062">
        <f>'GC Table 8 - Primary'!FJY8</f>
        <v>0</v>
      </c>
      <c r="FJW12" s="2432">
        <f>'GC Table 6 - Secondary'!FJY8</f>
        <v>0</v>
      </c>
      <c r="FJX12" s="2432">
        <f>'GC Table 5 - Worker Training'!FJY8</f>
        <v>0</v>
      </c>
      <c r="FJY12" s="2432">
        <f>'GC Table 4 - Tertiary'!FJX8</f>
        <v>0</v>
      </c>
      <c r="FJZ12" s="4063">
        <f>SUM(FJV12:FJY12)</f>
        <v>0</v>
      </c>
      <c r="FKA12" s="2433">
        <f>'GC Table 8 - Primary'!FJY12</f>
        <v>0</v>
      </c>
      <c r="FKB12" s="2432">
        <f>'GC Table 6 - Secondary'!FJY14</f>
        <v>0</v>
      </c>
      <c r="FKC12" s="2434">
        <f>'GC Table 5 - Worker Training'!FJY12</f>
        <v>0</v>
      </c>
      <c r="FKD12" s="2432">
        <f>'GC Table 4 - Tertiary'!FJX9</f>
        <v>0</v>
      </c>
      <c r="FKE12" s="2435">
        <f>SUM(FKA12:FKD12)</f>
        <v>0</v>
      </c>
      <c r="FKF12" s="4062">
        <f>'GC Table 8 - Primary'!FJY20</f>
        <v>0</v>
      </c>
      <c r="FKG12" s="2432">
        <f>'GC Table 6 - Secondary'!FJY22</f>
        <v>0</v>
      </c>
      <c r="FKH12" s="2432">
        <f>'GC Table 5 - Worker Training'!FJY20</f>
        <v>0</v>
      </c>
      <c r="FKI12" s="2432">
        <f>'GC Table 4 - Tertiary'!FJX17</f>
        <v>0</v>
      </c>
      <c r="FKJ12" s="4064">
        <f>SUM(FKF12:FKI12)</f>
        <v>0</v>
      </c>
      <c r="FKK12" s="4061">
        <v>2014</v>
      </c>
      <c r="FKL12" s="4062">
        <f>'GC Table 8 - Primary'!FKO8</f>
        <v>0</v>
      </c>
      <c r="FKM12" s="2432">
        <f>'GC Table 6 - Secondary'!FKO8</f>
        <v>0</v>
      </c>
      <c r="FKN12" s="2432">
        <f>'GC Table 5 - Worker Training'!FKO8</f>
        <v>0</v>
      </c>
      <c r="FKO12" s="2432">
        <f>'GC Table 4 - Tertiary'!FKN8</f>
        <v>0</v>
      </c>
      <c r="FKP12" s="4063">
        <f>SUM(FKL12:FKO12)</f>
        <v>0</v>
      </c>
      <c r="FKQ12" s="2433">
        <f>'GC Table 8 - Primary'!FKO12</f>
        <v>0</v>
      </c>
      <c r="FKR12" s="2432">
        <f>'GC Table 6 - Secondary'!FKO14</f>
        <v>0</v>
      </c>
      <c r="FKS12" s="2434">
        <f>'GC Table 5 - Worker Training'!FKO12</f>
        <v>0</v>
      </c>
      <c r="FKT12" s="2432">
        <f>'GC Table 4 - Tertiary'!FKN9</f>
        <v>0</v>
      </c>
      <c r="FKU12" s="2435">
        <f>SUM(FKQ12:FKT12)</f>
        <v>0</v>
      </c>
      <c r="FKV12" s="4062">
        <f>'GC Table 8 - Primary'!FKO20</f>
        <v>0</v>
      </c>
      <c r="FKW12" s="2432">
        <f>'GC Table 6 - Secondary'!FKO22</f>
        <v>0</v>
      </c>
      <c r="FKX12" s="2432">
        <f>'GC Table 5 - Worker Training'!FKO20</f>
        <v>0</v>
      </c>
      <c r="FKY12" s="2432">
        <f>'GC Table 4 - Tertiary'!FKN17</f>
        <v>0</v>
      </c>
      <c r="FKZ12" s="4064">
        <f>SUM(FKV12:FKY12)</f>
        <v>0</v>
      </c>
      <c r="FLA12" s="4061">
        <v>2014</v>
      </c>
      <c r="FLB12" s="4062">
        <f>'GC Table 8 - Primary'!FLE8</f>
        <v>0</v>
      </c>
      <c r="FLC12" s="2432">
        <f>'GC Table 6 - Secondary'!FLE8</f>
        <v>0</v>
      </c>
      <c r="FLD12" s="2432">
        <f>'GC Table 5 - Worker Training'!FLE8</f>
        <v>0</v>
      </c>
      <c r="FLE12" s="2432">
        <f>'GC Table 4 - Tertiary'!FLD8</f>
        <v>0</v>
      </c>
      <c r="FLF12" s="4063">
        <f>SUM(FLB12:FLE12)</f>
        <v>0</v>
      </c>
      <c r="FLG12" s="2433">
        <f>'GC Table 8 - Primary'!FLE12</f>
        <v>0</v>
      </c>
      <c r="FLH12" s="2432">
        <f>'GC Table 6 - Secondary'!FLE14</f>
        <v>0</v>
      </c>
      <c r="FLI12" s="2434">
        <f>'GC Table 5 - Worker Training'!FLE12</f>
        <v>0</v>
      </c>
      <c r="FLJ12" s="2432">
        <f>'GC Table 4 - Tertiary'!FLD9</f>
        <v>0</v>
      </c>
      <c r="FLK12" s="2435">
        <f>SUM(FLG12:FLJ12)</f>
        <v>0</v>
      </c>
      <c r="FLL12" s="4062">
        <f>'GC Table 8 - Primary'!FLE20</f>
        <v>0</v>
      </c>
      <c r="FLM12" s="2432">
        <f>'GC Table 6 - Secondary'!FLE22</f>
        <v>0</v>
      </c>
      <c r="FLN12" s="2432">
        <f>'GC Table 5 - Worker Training'!FLE20</f>
        <v>0</v>
      </c>
      <c r="FLO12" s="2432">
        <f>'GC Table 4 - Tertiary'!FLD17</f>
        <v>0</v>
      </c>
      <c r="FLP12" s="4064">
        <f>SUM(FLL12:FLO12)</f>
        <v>0</v>
      </c>
      <c r="FLQ12" s="4061">
        <v>2014</v>
      </c>
      <c r="FLR12" s="4062">
        <f>'GC Table 8 - Primary'!FLU8</f>
        <v>0</v>
      </c>
      <c r="FLS12" s="2432">
        <f>'GC Table 6 - Secondary'!FLU8</f>
        <v>0</v>
      </c>
      <c r="FLT12" s="2432">
        <f>'GC Table 5 - Worker Training'!FLU8</f>
        <v>0</v>
      </c>
      <c r="FLU12" s="2432">
        <f>'GC Table 4 - Tertiary'!FLT8</f>
        <v>0</v>
      </c>
      <c r="FLV12" s="4063">
        <f>SUM(FLR12:FLU12)</f>
        <v>0</v>
      </c>
      <c r="FLW12" s="2433">
        <f>'GC Table 8 - Primary'!FLU12</f>
        <v>0</v>
      </c>
      <c r="FLX12" s="2432">
        <f>'GC Table 6 - Secondary'!FLU14</f>
        <v>0</v>
      </c>
      <c r="FLY12" s="2434">
        <f>'GC Table 5 - Worker Training'!FLU12</f>
        <v>0</v>
      </c>
      <c r="FLZ12" s="2432">
        <f>'GC Table 4 - Tertiary'!FLT9</f>
        <v>0</v>
      </c>
      <c r="FMA12" s="2435">
        <f>SUM(FLW12:FLZ12)</f>
        <v>0</v>
      </c>
      <c r="FMB12" s="4062">
        <f>'GC Table 8 - Primary'!FLU20</f>
        <v>0</v>
      </c>
      <c r="FMC12" s="2432">
        <f>'GC Table 6 - Secondary'!FLU22</f>
        <v>0</v>
      </c>
      <c r="FMD12" s="2432">
        <f>'GC Table 5 - Worker Training'!FLU20</f>
        <v>0</v>
      </c>
      <c r="FME12" s="2432">
        <f>'GC Table 4 - Tertiary'!FLT17</f>
        <v>0</v>
      </c>
      <c r="FMF12" s="4064">
        <f>SUM(FMB12:FME12)</f>
        <v>0</v>
      </c>
      <c r="FMG12" s="4061">
        <v>2014</v>
      </c>
      <c r="FMH12" s="4062">
        <f>'GC Table 8 - Primary'!FMK8</f>
        <v>0</v>
      </c>
      <c r="FMI12" s="2432">
        <f>'GC Table 6 - Secondary'!FMK8</f>
        <v>0</v>
      </c>
      <c r="FMJ12" s="2432">
        <f>'GC Table 5 - Worker Training'!FMK8</f>
        <v>0</v>
      </c>
      <c r="FMK12" s="2432">
        <f>'GC Table 4 - Tertiary'!FMJ8</f>
        <v>0</v>
      </c>
      <c r="FML12" s="4063">
        <f>SUM(FMH12:FMK12)</f>
        <v>0</v>
      </c>
      <c r="FMM12" s="2433">
        <f>'GC Table 8 - Primary'!FMK12</f>
        <v>0</v>
      </c>
      <c r="FMN12" s="2432">
        <f>'GC Table 6 - Secondary'!FMK14</f>
        <v>0</v>
      </c>
      <c r="FMO12" s="2434">
        <f>'GC Table 5 - Worker Training'!FMK12</f>
        <v>0</v>
      </c>
      <c r="FMP12" s="2432">
        <f>'GC Table 4 - Tertiary'!FMJ9</f>
        <v>0</v>
      </c>
      <c r="FMQ12" s="2435">
        <f>SUM(FMM12:FMP12)</f>
        <v>0</v>
      </c>
      <c r="FMR12" s="4062">
        <f>'GC Table 8 - Primary'!FMK20</f>
        <v>0</v>
      </c>
      <c r="FMS12" s="2432">
        <f>'GC Table 6 - Secondary'!FMK22</f>
        <v>0</v>
      </c>
      <c r="FMT12" s="2432">
        <f>'GC Table 5 - Worker Training'!FMK20</f>
        <v>0</v>
      </c>
      <c r="FMU12" s="2432">
        <f>'GC Table 4 - Tertiary'!FMJ17</f>
        <v>0</v>
      </c>
      <c r="FMV12" s="4064">
        <f>SUM(FMR12:FMU12)</f>
        <v>0</v>
      </c>
      <c r="FMW12" s="4061">
        <v>2014</v>
      </c>
      <c r="FMX12" s="4062">
        <f>'GC Table 8 - Primary'!FNA8</f>
        <v>0</v>
      </c>
      <c r="FMY12" s="2432">
        <f>'GC Table 6 - Secondary'!FNA8</f>
        <v>0</v>
      </c>
      <c r="FMZ12" s="2432">
        <f>'GC Table 5 - Worker Training'!FNA8</f>
        <v>0</v>
      </c>
      <c r="FNA12" s="2432">
        <f>'GC Table 4 - Tertiary'!FMZ8</f>
        <v>0</v>
      </c>
      <c r="FNB12" s="4063">
        <f>SUM(FMX12:FNA12)</f>
        <v>0</v>
      </c>
      <c r="FNC12" s="2433">
        <f>'GC Table 8 - Primary'!FNA12</f>
        <v>0</v>
      </c>
      <c r="FND12" s="2432">
        <f>'GC Table 6 - Secondary'!FNA14</f>
        <v>0</v>
      </c>
      <c r="FNE12" s="2434">
        <f>'GC Table 5 - Worker Training'!FNA12</f>
        <v>0</v>
      </c>
      <c r="FNF12" s="2432">
        <f>'GC Table 4 - Tertiary'!FMZ9</f>
        <v>0</v>
      </c>
      <c r="FNG12" s="2435">
        <f>SUM(FNC12:FNF12)</f>
        <v>0</v>
      </c>
      <c r="FNH12" s="4062">
        <f>'GC Table 8 - Primary'!FNA20</f>
        <v>0</v>
      </c>
      <c r="FNI12" s="2432">
        <f>'GC Table 6 - Secondary'!FNA22</f>
        <v>0</v>
      </c>
      <c r="FNJ12" s="2432">
        <f>'GC Table 5 - Worker Training'!FNA20</f>
        <v>0</v>
      </c>
      <c r="FNK12" s="2432">
        <f>'GC Table 4 - Tertiary'!FMZ17</f>
        <v>0</v>
      </c>
      <c r="FNL12" s="4064">
        <f>SUM(FNH12:FNK12)</f>
        <v>0</v>
      </c>
      <c r="FNM12" s="4061">
        <v>2014</v>
      </c>
      <c r="FNN12" s="4062">
        <f>'GC Table 8 - Primary'!FNQ8</f>
        <v>0</v>
      </c>
      <c r="FNO12" s="2432">
        <f>'GC Table 6 - Secondary'!FNQ8</f>
        <v>0</v>
      </c>
      <c r="FNP12" s="2432">
        <f>'GC Table 5 - Worker Training'!FNQ8</f>
        <v>0</v>
      </c>
      <c r="FNQ12" s="2432">
        <f>'GC Table 4 - Tertiary'!FNP8</f>
        <v>0</v>
      </c>
      <c r="FNR12" s="4063">
        <f>SUM(FNN12:FNQ12)</f>
        <v>0</v>
      </c>
      <c r="FNS12" s="2433">
        <f>'GC Table 8 - Primary'!FNQ12</f>
        <v>0</v>
      </c>
      <c r="FNT12" s="2432">
        <f>'GC Table 6 - Secondary'!FNQ14</f>
        <v>0</v>
      </c>
      <c r="FNU12" s="2434">
        <f>'GC Table 5 - Worker Training'!FNQ12</f>
        <v>0</v>
      </c>
      <c r="FNV12" s="2432">
        <f>'GC Table 4 - Tertiary'!FNP9</f>
        <v>0</v>
      </c>
      <c r="FNW12" s="2435">
        <f>SUM(FNS12:FNV12)</f>
        <v>0</v>
      </c>
      <c r="FNX12" s="4062">
        <f>'GC Table 8 - Primary'!FNQ20</f>
        <v>0</v>
      </c>
      <c r="FNY12" s="2432">
        <f>'GC Table 6 - Secondary'!FNQ22</f>
        <v>0</v>
      </c>
      <c r="FNZ12" s="2432">
        <f>'GC Table 5 - Worker Training'!FNQ20</f>
        <v>0</v>
      </c>
      <c r="FOA12" s="2432">
        <f>'GC Table 4 - Tertiary'!FNP17</f>
        <v>0</v>
      </c>
      <c r="FOB12" s="4064">
        <f>SUM(FNX12:FOA12)</f>
        <v>0</v>
      </c>
      <c r="FOC12" s="4061">
        <v>2014</v>
      </c>
      <c r="FOD12" s="4062">
        <f>'GC Table 8 - Primary'!FOG8</f>
        <v>0</v>
      </c>
      <c r="FOE12" s="2432">
        <f>'GC Table 6 - Secondary'!FOG8</f>
        <v>0</v>
      </c>
      <c r="FOF12" s="2432">
        <f>'GC Table 5 - Worker Training'!FOG8</f>
        <v>0</v>
      </c>
      <c r="FOG12" s="2432">
        <f>'GC Table 4 - Tertiary'!FOF8</f>
        <v>0</v>
      </c>
      <c r="FOH12" s="4063">
        <f>SUM(FOD12:FOG12)</f>
        <v>0</v>
      </c>
      <c r="FOI12" s="2433">
        <f>'GC Table 8 - Primary'!FOG12</f>
        <v>0</v>
      </c>
      <c r="FOJ12" s="2432">
        <f>'GC Table 6 - Secondary'!FOG14</f>
        <v>0</v>
      </c>
      <c r="FOK12" s="2434">
        <f>'GC Table 5 - Worker Training'!FOG12</f>
        <v>0</v>
      </c>
      <c r="FOL12" s="2432">
        <f>'GC Table 4 - Tertiary'!FOF9</f>
        <v>0</v>
      </c>
      <c r="FOM12" s="2435">
        <f>SUM(FOI12:FOL12)</f>
        <v>0</v>
      </c>
      <c r="FON12" s="4062">
        <f>'GC Table 8 - Primary'!FOG20</f>
        <v>0</v>
      </c>
      <c r="FOO12" s="2432">
        <f>'GC Table 6 - Secondary'!FOG22</f>
        <v>0</v>
      </c>
      <c r="FOP12" s="2432">
        <f>'GC Table 5 - Worker Training'!FOG20</f>
        <v>0</v>
      </c>
      <c r="FOQ12" s="2432">
        <f>'GC Table 4 - Tertiary'!FOF17</f>
        <v>0</v>
      </c>
      <c r="FOR12" s="4064">
        <f>SUM(FON12:FOQ12)</f>
        <v>0</v>
      </c>
      <c r="FOS12" s="4061">
        <v>2014</v>
      </c>
      <c r="FOT12" s="4062">
        <f>'GC Table 8 - Primary'!FOW8</f>
        <v>0</v>
      </c>
      <c r="FOU12" s="2432">
        <f>'GC Table 6 - Secondary'!FOW8</f>
        <v>0</v>
      </c>
      <c r="FOV12" s="2432">
        <f>'GC Table 5 - Worker Training'!FOW8</f>
        <v>0</v>
      </c>
      <c r="FOW12" s="2432">
        <f>'GC Table 4 - Tertiary'!FOV8</f>
        <v>0</v>
      </c>
      <c r="FOX12" s="4063">
        <f>SUM(FOT12:FOW12)</f>
        <v>0</v>
      </c>
      <c r="FOY12" s="2433">
        <f>'GC Table 8 - Primary'!FOW12</f>
        <v>0</v>
      </c>
      <c r="FOZ12" s="2432">
        <f>'GC Table 6 - Secondary'!FOW14</f>
        <v>0</v>
      </c>
      <c r="FPA12" s="2434">
        <f>'GC Table 5 - Worker Training'!FOW12</f>
        <v>0</v>
      </c>
      <c r="FPB12" s="2432">
        <f>'GC Table 4 - Tertiary'!FOV9</f>
        <v>0</v>
      </c>
      <c r="FPC12" s="2435">
        <f>SUM(FOY12:FPB12)</f>
        <v>0</v>
      </c>
      <c r="FPD12" s="4062">
        <f>'GC Table 8 - Primary'!FOW20</f>
        <v>0</v>
      </c>
      <c r="FPE12" s="2432">
        <f>'GC Table 6 - Secondary'!FOW22</f>
        <v>0</v>
      </c>
      <c r="FPF12" s="2432">
        <f>'GC Table 5 - Worker Training'!FOW20</f>
        <v>0</v>
      </c>
      <c r="FPG12" s="2432">
        <f>'GC Table 4 - Tertiary'!FOV17</f>
        <v>0</v>
      </c>
      <c r="FPH12" s="4064">
        <f>SUM(FPD12:FPG12)</f>
        <v>0</v>
      </c>
      <c r="FPI12" s="4061">
        <v>2014</v>
      </c>
      <c r="FPJ12" s="4062">
        <f>'GC Table 8 - Primary'!FPM8</f>
        <v>0</v>
      </c>
      <c r="FPK12" s="2432">
        <f>'GC Table 6 - Secondary'!FPM8</f>
        <v>0</v>
      </c>
      <c r="FPL12" s="2432">
        <f>'GC Table 5 - Worker Training'!FPM8</f>
        <v>0</v>
      </c>
      <c r="FPM12" s="2432">
        <f>'GC Table 4 - Tertiary'!FPL8</f>
        <v>0</v>
      </c>
      <c r="FPN12" s="4063">
        <f>SUM(FPJ12:FPM12)</f>
        <v>0</v>
      </c>
      <c r="FPO12" s="2433">
        <f>'GC Table 8 - Primary'!FPM12</f>
        <v>0</v>
      </c>
      <c r="FPP12" s="2432">
        <f>'GC Table 6 - Secondary'!FPM14</f>
        <v>0</v>
      </c>
      <c r="FPQ12" s="2434">
        <f>'GC Table 5 - Worker Training'!FPM12</f>
        <v>0</v>
      </c>
      <c r="FPR12" s="2432">
        <f>'GC Table 4 - Tertiary'!FPL9</f>
        <v>0</v>
      </c>
      <c r="FPS12" s="2435">
        <f>SUM(FPO12:FPR12)</f>
        <v>0</v>
      </c>
      <c r="FPT12" s="4062">
        <f>'GC Table 8 - Primary'!FPM20</f>
        <v>0</v>
      </c>
      <c r="FPU12" s="2432">
        <f>'GC Table 6 - Secondary'!FPM22</f>
        <v>0</v>
      </c>
      <c r="FPV12" s="2432">
        <f>'GC Table 5 - Worker Training'!FPM20</f>
        <v>0</v>
      </c>
      <c r="FPW12" s="2432">
        <f>'GC Table 4 - Tertiary'!FPL17</f>
        <v>0</v>
      </c>
      <c r="FPX12" s="4064">
        <f>SUM(FPT12:FPW12)</f>
        <v>0</v>
      </c>
      <c r="FPY12" s="4061">
        <v>2014</v>
      </c>
      <c r="FPZ12" s="4062">
        <f>'GC Table 8 - Primary'!FQC8</f>
        <v>0</v>
      </c>
      <c r="FQA12" s="2432">
        <f>'GC Table 6 - Secondary'!FQC8</f>
        <v>0</v>
      </c>
      <c r="FQB12" s="2432">
        <f>'GC Table 5 - Worker Training'!FQC8</f>
        <v>0</v>
      </c>
      <c r="FQC12" s="2432">
        <f>'GC Table 4 - Tertiary'!FQB8</f>
        <v>0</v>
      </c>
      <c r="FQD12" s="4063">
        <f>SUM(FPZ12:FQC12)</f>
        <v>0</v>
      </c>
      <c r="FQE12" s="2433">
        <f>'GC Table 8 - Primary'!FQC12</f>
        <v>0</v>
      </c>
      <c r="FQF12" s="2432">
        <f>'GC Table 6 - Secondary'!FQC14</f>
        <v>0</v>
      </c>
      <c r="FQG12" s="2434">
        <f>'GC Table 5 - Worker Training'!FQC12</f>
        <v>0</v>
      </c>
      <c r="FQH12" s="2432">
        <f>'GC Table 4 - Tertiary'!FQB9</f>
        <v>0</v>
      </c>
      <c r="FQI12" s="2435">
        <f>SUM(FQE12:FQH12)</f>
        <v>0</v>
      </c>
      <c r="FQJ12" s="4062">
        <f>'GC Table 8 - Primary'!FQC20</f>
        <v>0</v>
      </c>
      <c r="FQK12" s="2432">
        <f>'GC Table 6 - Secondary'!FQC22</f>
        <v>0</v>
      </c>
      <c r="FQL12" s="2432">
        <f>'GC Table 5 - Worker Training'!FQC20</f>
        <v>0</v>
      </c>
      <c r="FQM12" s="2432">
        <f>'GC Table 4 - Tertiary'!FQB17</f>
        <v>0</v>
      </c>
      <c r="FQN12" s="4064">
        <f>SUM(FQJ12:FQM12)</f>
        <v>0</v>
      </c>
      <c r="FQO12" s="4061">
        <v>2014</v>
      </c>
      <c r="FQP12" s="4062">
        <f>'GC Table 8 - Primary'!FQS8</f>
        <v>0</v>
      </c>
      <c r="FQQ12" s="2432">
        <f>'GC Table 6 - Secondary'!FQS8</f>
        <v>0</v>
      </c>
      <c r="FQR12" s="2432">
        <f>'GC Table 5 - Worker Training'!FQS8</f>
        <v>0</v>
      </c>
      <c r="FQS12" s="2432">
        <f>'GC Table 4 - Tertiary'!FQR8</f>
        <v>0</v>
      </c>
      <c r="FQT12" s="4063">
        <f>SUM(FQP12:FQS12)</f>
        <v>0</v>
      </c>
      <c r="FQU12" s="2433">
        <f>'GC Table 8 - Primary'!FQS12</f>
        <v>0</v>
      </c>
      <c r="FQV12" s="2432">
        <f>'GC Table 6 - Secondary'!FQS14</f>
        <v>0</v>
      </c>
      <c r="FQW12" s="2434">
        <f>'GC Table 5 - Worker Training'!FQS12</f>
        <v>0</v>
      </c>
      <c r="FQX12" s="2432">
        <f>'GC Table 4 - Tertiary'!FQR9</f>
        <v>0</v>
      </c>
      <c r="FQY12" s="2435">
        <f>SUM(FQU12:FQX12)</f>
        <v>0</v>
      </c>
      <c r="FQZ12" s="4062">
        <f>'GC Table 8 - Primary'!FQS20</f>
        <v>0</v>
      </c>
      <c r="FRA12" s="2432">
        <f>'GC Table 6 - Secondary'!FQS22</f>
        <v>0</v>
      </c>
      <c r="FRB12" s="2432">
        <f>'GC Table 5 - Worker Training'!FQS20</f>
        <v>0</v>
      </c>
      <c r="FRC12" s="2432">
        <f>'GC Table 4 - Tertiary'!FQR17</f>
        <v>0</v>
      </c>
      <c r="FRD12" s="4064">
        <f>SUM(FQZ12:FRC12)</f>
        <v>0</v>
      </c>
      <c r="FRE12" s="4061">
        <v>2014</v>
      </c>
      <c r="FRF12" s="4062">
        <f>'GC Table 8 - Primary'!FRI8</f>
        <v>0</v>
      </c>
      <c r="FRG12" s="2432">
        <f>'GC Table 6 - Secondary'!FRI8</f>
        <v>0</v>
      </c>
      <c r="FRH12" s="2432">
        <f>'GC Table 5 - Worker Training'!FRI8</f>
        <v>0</v>
      </c>
      <c r="FRI12" s="2432">
        <f>'GC Table 4 - Tertiary'!FRH8</f>
        <v>0</v>
      </c>
      <c r="FRJ12" s="4063">
        <f>SUM(FRF12:FRI12)</f>
        <v>0</v>
      </c>
      <c r="FRK12" s="2433">
        <f>'GC Table 8 - Primary'!FRI12</f>
        <v>0</v>
      </c>
      <c r="FRL12" s="2432">
        <f>'GC Table 6 - Secondary'!FRI14</f>
        <v>0</v>
      </c>
      <c r="FRM12" s="2434">
        <f>'GC Table 5 - Worker Training'!FRI12</f>
        <v>0</v>
      </c>
      <c r="FRN12" s="2432">
        <f>'GC Table 4 - Tertiary'!FRH9</f>
        <v>0</v>
      </c>
      <c r="FRO12" s="2435">
        <f>SUM(FRK12:FRN12)</f>
        <v>0</v>
      </c>
      <c r="FRP12" s="4062">
        <f>'GC Table 8 - Primary'!FRI20</f>
        <v>0</v>
      </c>
      <c r="FRQ12" s="2432">
        <f>'GC Table 6 - Secondary'!FRI22</f>
        <v>0</v>
      </c>
      <c r="FRR12" s="2432">
        <f>'GC Table 5 - Worker Training'!FRI20</f>
        <v>0</v>
      </c>
      <c r="FRS12" s="2432">
        <f>'GC Table 4 - Tertiary'!FRH17</f>
        <v>0</v>
      </c>
      <c r="FRT12" s="4064">
        <f>SUM(FRP12:FRS12)</f>
        <v>0</v>
      </c>
      <c r="FRU12" s="4061">
        <v>2014</v>
      </c>
      <c r="FRV12" s="4062">
        <f>'GC Table 8 - Primary'!FRY8</f>
        <v>0</v>
      </c>
      <c r="FRW12" s="2432">
        <f>'GC Table 6 - Secondary'!FRY8</f>
        <v>0</v>
      </c>
      <c r="FRX12" s="2432">
        <f>'GC Table 5 - Worker Training'!FRY8</f>
        <v>0</v>
      </c>
      <c r="FRY12" s="2432">
        <f>'GC Table 4 - Tertiary'!FRX8</f>
        <v>0</v>
      </c>
      <c r="FRZ12" s="4063">
        <f>SUM(FRV12:FRY12)</f>
        <v>0</v>
      </c>
      <c r="FSA12" s="2433">
        <f>'GC Table 8 - Primary'!FRY12</f>
        <v>0</v>
      </c>
      <c r="FSB12" s="2432">
        <f>'GC Table 6 - Secondary'!FRY14</f>
        <v>0</v>
      </c>
      <c r="FSC12" s="2434">
        <f>'GC Table 5 - Worker Training'!FRY12</f>
        <v>0</v>
      </c>
      <c r="FSD12" s="2432">
        <f>'GC Table 4 - Tertiary'!FRX9</f>
        <v>0</v>
      </c>
      <c r="FSE12" s="2435">
        <f>SUM(FSA12:FSD12)</f>
        <v>0</v>
      </c>
      <c r="FSF12" s="4062">
        <f>'GC Table 8 - Primary'!FRY20</f>
        <v>0</v>
      </c>
      <c r="FSG12" s="2432">
        <f>'GC Table 6 - Secondary'!FRY22</f>
        <v>0</v>
      </c>
      <c r="FSH12" s="2432">
        <f>'GC Table 5 - Worker Training'!FRY20</f>
        <v>0</v>
      </c>
      <c r="FSI12" s="2432">
        <f>'GC Table 4 - Tertiary'!FRX17</f>
        <v>0</v>
      </c>
      <c r="FSJ12" s="4064">
        <f>SUM(FSF12:FSI12)</f>
        <v>0</v>
      </c>
      <c r="FSK12" s="4061">
        <v>2014</v>
      </c>
      <c r="FSL12" s="4062">
        <f>'GC Table 8 - Primary'!FSO8</f>
        <v>0</v>
      </c>
      <c r="FSM12" s="2432">
        <f>'GC Table 6 - Secondary'!FSO8</f>
        <v>0</v>
      </c>
      <c r="FSN12" s="2432">
        <f>'GC Table 5 - Worker Training'!FSO8</f>
        <v>0</v>
      </c>
      <c r="FSO12" s="2432">
        <f>'GC Table 4 - Tertiary'!FSN8</f>
        <v>0</v>
      </c>
      <c r="FSP12" s="4063">
        <f>SUM(FSL12:FSO12)</f>
        <v>0</v>
      </c>
      <c r="FSQ12" s="2433">
        <f>'GC Table 8 - Primary'!FSO12</f>
        <v>0</v>
      </c>
      <c r="FSR12" s="2432">
        <f>'GC Table 6 - Secondary'!FSO14</f>
        <v>0</v>
      </c>
      <c r="FSS12" s="2434">
        <f>'GC Table 5 - Worker Training'!FSO12</f>
        <v>0</v>
      </c>
      <c r="FST12" s="2432">
        <f>'GC Table 4 - Tertiary'!FSN9</f>
        <v>0</v>
      </c>
      <c r="FSU12" s="2435">
        <f>SUM(FSQ12:FST12)</f>
        <v>0</v>
      </c>
      <c r="FSV12" s="4062">
        <f>'GC Table 8 - Primary'!FSO20</f>
        <v>0</v>
      </c>
      <c r="FSW12" s="2432">
        <f>'GC Table 6 - Secondary'!FSO22</f>
        <v>0</v>
      </c>
      <c r="FSX12" s="2432">
        <f>'GC Table 5 - Worker Training'!FSO20</f>
        <v>0</v>
      </c>
      <c r="FSY12" s="2432">
        <f>'GC Table 4 - Tertiary'!FSN17</f>
        <v>0</v>
      </c>
      <c r="FSZ12" s="4064">
        <f>SUM(FSV12:FSY12)</f>
        <v>0</v>
      </c>
      <c r="FTA12" s="4061">
        <v>2014</v>
      </c>
      <c r="FTB12" s="4062">
        <f>'GC Table 8 - Primary'!FTE8</f>
        <v>0</v>
      </c>
      <c r="FTC12" s="2432">
        <f>'GC Table 6 - Secondary'!FTE8</f>
        <v>0</v>
      </c>
      <c r="FTD12" s="2432">
        <f>'GC Table 5 - Worker Training'!FTE8</f>
        <v>0</v>
      </c>
      <c r="FTE12" s="2432">
        <f>'GC Table 4 - Tertiary'!FTD8</f>
        <v>0</v>
      </c>
      <c r="FTF12" s="4063">
        <f>SUM(FTB12:FTE12)</f>
        <v>0</v>
      </c>
      <c r="FTG12" s="2433">
        <f>'GC Table 8 - Primary'!FTE12</f>
        <v>0</v>
      </c>
      <c r="FTH12" s="2432">
        <f>'GC Table 6 - Secondary'!FTE14</f>
        <v>0</v>
      </c>
      <c r="FTI12" s="2434">
        <f>'GC Table 5 - Worker Training'!FTE12</f>
        <v>0</v>
      </c>
      <c r="FTJ12" s="2432">
        <f>'GC Table 4 - Tertiary'!FTD9</f>
        <v>0</v>
      </c>
      <c r="FTK12" s="2435">
        <f>SUM(FTG12:FTJ12)</f>
        <v>0</v>
      </c>
      <c r="FTL12" s="4062">
        <f>'GC Table 8 - Primary'!FTE20</f>
        <v>0</v>
      </c>
      <c r="FTM12" s="2432">
        <f>'GC Table 6 - Secondary'!FTE22</f>
        <v>0</v>
      </c>
      <c r="FTN12" s="2432">
        <f>'GC Table 5 - Worker Training'!FTE20</f>
        <v>0</v>
      </c>
      <c r="FTO12" s="2432">
        <f>'GC Table 4 - Tertiary'!FTD17</f>
        <v>0</v>
      </c>
      <c r="FTP12" s="4064">
        <f>SUM(FTL12:FTO12)</f>
        <v>0</v>
      </c>
      <c r="FTQ12" s="4061">
        <v>2014</v>
      </c>
      <c r="FTR12" s="4062">
        <f>'GC Table 8 - Primary'!FTU8</f>
        <v>0</v>
      </c>
      <c r="FTS12" s="2432">
        <f>'GC Table 6 - Secondary'!FTU8</f>
        <v>0</v>
      </c>
      <c r="FTT12" s="2432">
        <f>'GC Table 5 - Worker Training'!FTU8</f>
        <v>0</v>
      </c>
      <c r="FTU12" s="2432">
        <f>'GC Table 4 - Tertiary'!FTT8</f>
        <v>0</v>
      </c>
      <c r="FTV12" s="4063">
        <f>SUM(FTR12:FTU12)</f>
        <v>0</v>
      </c>
      <c r="FTW12" s="2433">
        <f>'GC Table 8 - Primary'!FTU12</f>
        <v>0</v>
      </c>
      <c r="FTX12" s="2432">
        <f>'GC Table 6 - Secondary'!FTU14</f>
        <v>0</v>
      </c>
      <c r="FTY12" s="2434">
        <f>'GC Table 5 - Worker Training'!FTU12</f>
        <v>0</v>
      </c>
      <c r="FTZ12" s="2432">
        <f>'GC Table 4 - Tertiary'!FTT9</f>
        <v>0</v>
      </c>
      <c r="FUA12" s="2435">
        <f>SUM(FTW12:FTZ12)</f>
        <v>0</v>
      </c>
      <c r="FUB12" s="4062">
        <f>'GC Table 8 - Primary'!FTU20</f>
        <v>0</v>
      </c>
      <c r="FUC12" s="2432">
        <f>'GC Table 6 - Secondary'!FTU22</f>
        <v>0</v>
      </c>
      <c r="FUD12" s="2432">
        <f>'GC Table 5 - Worker Training'!FTU20</f>
        <v>0</v>
      </c>
      <c r="FUE12" s="2432">
        <f>'GC Table 4 - Tertiary'!FTT17</f>
        <v>0</v>
      </c>
      <c r="FUF12" s="4064">
        <f>SUM(FUB12:FUE12)</f>
        <v>0</v>
      </c>
      <c r="FUG12" s="4061">
        <v>2014</v>
      </c>
      <c r="FUH12" s="4062">
        <f>'GC Table 8 - Primary'!FUK8</f>
        <v>0</v>
      </c>
      <c r="FUI12" s="2432">
        <f>'GC Table 6 - Secondary'!FUK8</f>
        <v>0</v>
      </c>
      <c r="FUJ12" s="2432">
        <f>'GC Table 5 - Worker Training'!FUK8</f>
        <v>0</v>
      </c>
      <c r="FUK12" s="2432">
        <f>'GC Table 4 - Tertiary'!FUJ8</f>
        <v>0</v>
      </c>
      <c r="FUL12" s="4063">
        <f>SUM(FUH12:FUK12)</f>
        <v>0</v>
      </c>
      <c r="FUM12" s="2433">
        <f>'GC Table 8 - Primary'!FUK12</f>
        <v>0</v>
      </c>
      <c r="FUN12" s="2432">
        <f>'GC Table 6 - Secondary'!FUK14</f>
        <v>0</v>
      </c>
      <c r="FUO12" s="2434">
        <f>'GC Table 5 - Worker Training'!FUK12</f>
        <v>0</v>
      </c>
      <c r="FUP12" s="2432">
        <f>'GC Table 4 - Tertiary'!FUJ9</f>
        <v>0</v>
      </c>
      <c r="FUQ12" s="2435">
        <f>SUM(FUM12:FUP12)</f>
        <v>0</v>
      </c>
      <c r="FUR12" s="4062">
        <f>'GC Table 8 - Primary'!FUK20</f>
        <v>0</v>
      </c>
      <c r="FUS12" s="2432">
        <f>'GC Table 6 - Secondary'!FUK22</f>
        <v>0</v>
      </c>
      <c r="FUT12" s="2432">
        <f>'GC Table 5 - Worker Training'!FUK20</f>
        <v>0</v>
      </c>
      <c r="FUU12" s="2432">
        <f>'GC Table 4 - Tertiary'!FUJ17</f>
        <v>0</v>
      </c>
      <c r="FUV12" s="4064">
        <f>SUM(FUR12:FUU12)</f>
        <v>0</v>
      </c>
      <c r="FUW12" s="4061">
        <v>2014</v>
      </c>
      <c r="FUX12" s="4062">
        <f>'GC Table 8 - Primary'!FVA8</f>
        <v>0</v>
      </c>
      <c r="FUY12" s="2432">
        <f>'GC Table 6 - Secondary'!FVA8</f>
        <v>0</v>
      </c>
      <c r="FUZ12" s="2432">
        <f>'GC Table 5 - Worker Training'!FVA8</f>
        <v>0</v>
      </c>
      <c r="FVA12" s="2432">
        <f>'GC Table 4 - Tertiary'!FUZ8</f>
        <v>0</v>
      </c>
      <c r="FVB12" s="4063">
        <f>SUM(FUX12:FVA12)</f>
        <v>0</v>
      </c>
      <c r="FVC12" s="2433">
        <f>'GC Table 8 - Primary'!FVA12</f>
        <v>0</v>
      </c>
      <c r="FVD12" s="2432">
        <f>'GC Table 6 - Secondary'!FVA14</f>
        <v>0</v>
      </c>
      <c r="FVE12" s="2434">
        <f>'GC Table 5 - Worker Training'!FVA12</f>
        <v>0</v>
      </c>
      <c r="FVF12" s="2432">
        <f>'GC Table 4 - Tertiary'!FUZ9</f>
        <v>0</v>
      </c>
      <c r="FVG12" s="2435">
        <f>SUM(FVC12:FVF12)</f>
        <v>0</v>
      </c>
      <c r="FVH12" s="4062">
        <f>'GC Table 8 - Primary'!FVA20</f>
        <v>0</v>
      </c>
      <c r="FVI12" s="2432">
        <f>'GC Table 6 - Secondary'!FVA22</f>
        <v>0</v>
      </c>
      <c r="FVJ12" s="2432">
        <f>'GC Table 5 - Worker Training'!FVA20</f>
        <v>0</v>
      </c>
      <c r="FVK12" s="2432">
        <f>'GC Table 4 - Tertiary'!FUZ17</f>
        <v>0</v>
      </c>
      <c r="FVL12" s="4064">
        <f>SUM(FVH12:FVK12)</f>
        <v>0</v>
      </c>
      <c r="FVM12" s="4061">
        <v>2014</v>
      </c>
      <c r="FVN12" s="4062">
        <f>'GC Table 8 - Primary'!FVQ8</f>
        <v>0</v>
      </c>
      <c r="FVO12" s="2432">
        <f>'GC Table 6 - Secondary'!FVQ8</f>
        <v>0</v>
      </c>
      <c r="FVP12" s="2432">
        <f>'GC Table 5 - Worker Training'!FVQ8</f>
        <v>0</v>
      </c>
      <c r="FVQ12" s="2432">
        <f>'GC Table 4 - Tertiary'!FVP8</f>
        <v>0</v>
      </c>
      <c r="FVR12" s="4063">
        <f>SUM(FVN12:FVQ12)</f>
        <v>0</v>
      </c>
      <c r="FVS12" s="2433">
        <f>'GC Table 8 - Primary'!FVQ12</f>
        <v>0</v>
      </c>
      <c r="FVT12" s="2432">
        <f>'GC Table 6 - Secondary'!FVQ14</f>
        <v>0</v>
      </c>
      <c r="FVU12" s="2434">
        <f>'GC Table 5 - Worker Training'!FVQ12</f>
        <v>0</v>
      </c>
      <c r="FVV12" s="2432">
        <f>'GC Table 4 - Tertiary'!FVP9</f>
        <v>0</v>
      </c>
      <c r="FVW12" s="2435">
        <f>SUM(FVS12:FVV12)</f>
        <v>0</v>
      </c>
      <c r="FVX12" s="4062">
        <f>'GC Table 8 - Primary'!FVQ20</f>
        <v>0</v>
      </c>
      <c r="FVY12" s="2432">
        <f>'GC Table 6 - Secondary'!FVQ22</f>
        <v>0</v>
      </c>
      <c r="FVZ12" s="2432">
        <f>'GC Table 5 - Worker Training'!FVQ20</f>
        <v>0</v>
      </c>
      <c r="FWA12" s="2432">
        <f>'GC Table 4 - Tertiary'!FVP17</f>
        <v>0</v>
      </c>
      <c r="FWB12" s="4064">
        <f>SUM(FVX12:FWA12)</f>
        <v>0</v>
      </c>
      <c r="FWC12" s="4061">
        <v>2014</v>
      </c>
      <c r="FWD12" s="4062">
        <f>'GC Table 8 - Primary'!FWG8</f>
        <v>0</v>
      </c>
      <c r="FWE12" s="2432">
        <f>'GC Table 6 - Secondary'!FWG8</f>
        <v>0</v>
      </c>
      <c r="FWF12" s="2432">
        <f>'GC Table 5 - Worker Training'!FWG8</f>
        <v>0</v>
      </c>
      <c r="FWG12" s="2432">
        <f>'GC Table 4 - Tertiary'!FWF8</f>
        <v>0</v>
      </c>
      <c r="FWH12" s="4063">
        <f>SUM(FWD12:FWG12)</f>
        <v>0</v>
      </c>
      <c r="FWI12" s="2433">
        <f>'GC Table 8 - Primary'!FWG12</f>
        <v>0</v>
      </c>
      <c r="FWJ12" s="2432">
        <f>'GC Table 6 - Secondary'!FWG14</f>
        <v>0</v>
      </c>
      <c r="FWK12" s="2434">
        <f>'GC Table 5 - Worker Training'!FWG12</f>
        <v>0</v>
      </c>
      <c r="FWL12" s="2432">
        <f>'GC Table 4 - Tertiary'!FWF9</f>
        <v>0</v>
      </c>
      <c r="FWM12" s="2435">
        <f>SUM(FWI12:FWL12)</f>
        <v>0</v>
      </c>
      <c r="FWN12" s="4062">
        <f>'GC Table 8 - Primary'!FWG20</f>
        <v>0</v>
      </c>
      <c r="FWO12" s="2432">
        <f>'GC Table 6 - Secondary'!FWG22</f>
        <v>0</v>
      </c>
      <c r="FWP12" s="2432">
        <f>'GC Table 5 - Worker Training'!FWG20</f>
        <v>0</v>
      </c>
      <c r="FWQ12" s="2432">
        <f>'GC Table 4 - Tertiary'!FWF17</f>
        <v>0</v>
      </c>
      <c r="FWR12" s="4064">
        <f>SUM(FWN12:FWQ12)</f>
        <v>0</v>
      </c>
      <c r="FWS12" s="4061">
        <v>2014</v>
      </c>
      <c r="FWT12" s="4062">
        <f>'GC Table 8 - Primary'!FWW8</f>
        <v>0</v>
      </c>
      <c r="FWU12" s="2432">
        <f>'GC Table 6 - Secondary'!FWW8</f>
        <v>0</v>
      </c>
      <c r="FWV12" s="2432">
        <f>'GC Table 5 - Worker Training'!FWW8</f>
        <v>0</v>
      </c>
      <c r="FWW12" s="2432">
        <f>'GC Table 4 - Tertiary'!FWV8</f>
        <v>0</v>
      </c>
      <c r="FWX12" s="4063">
        <f>SUM(FWT12:FWW12)</f>
        <v>0</v>
      </c>
      <c r="FWY12" s="2433">
        <f>'GC Table 8 - Primary'!FWW12</f>
        <v>0</v>
      </c>
      <c r="FWZ12" s="2432">
        <f>'GC Table 6 - Secondary'!FWW14</f>
        <v>0</v>
      </c>
      <c r="FXA12" s="2434">
        <f>'GC Table 5 - Worker Training'!FWW12</f>
        <v>0</v>
      </c>
      <c r="FXB12" s="2432">
        <f>'GC Table 4 - Tertiary'!FWV9</f>
        <v>0</v>
      </c>
      <c r="FXC12" s="2435">
        <f>SUM(FWY12:FXB12)</f>
        <v>0</v>
      </c>
      <c r="FXD12" s="4062">
        <f>'GC Table 8 - Primary'!FWW20</f>
        <v>0</v>
      </c>
      <c r="FXE12" s="2432">
        <f>'GC Table 6 - Secondary'!FWW22</f>
        <v>0</v>
      </c>
      <c r="FXF12" s="2432">
        <f>'GC Table 5 - Worker Training'!FWW20</f>
        <v>0</v>
      </c>
      <c r="FXG12" s="2432">
        <f>'GC Table 4 - Tertiary'!FWV17</f>
        <v>0</v>
      </c>
      <c r="FXH12" s="4064">
        <f>SUM(FXD12:FXG12)</f>
        <v>0</v>
      </c>
      <c r="FXI12" s="4061">
        <v>2014</v>
      </c>
      <c r="FXJ12" s="4062">
        <f>'GC Table 8 - Primary'!FXM8</f>
        <v>0</v>
      </c>
      <c r="FXK12" s="2432">
        <f>'GC Table 6 - Secondary'!FXM8</f>
        <v>0</v>
      </c>
      <c r="FXL12" s="2432">
        <f>'GC Table 5 - Worker Training'!FXM8</f>
        <v>0</v>
      </c>
      <c r="FXM12" s="2432">
        <f>'GC Table 4 - Tertiary'!FXL8</f>
        <v>0</v>
      </c>
      <c r="FXN12" s="4063">
        <f>SUM(FXJ12:FXM12)</f>
        <v>0</v>
      </c>
      <c r="FXO12" s="2433">
        <f>'GC Table 8 - Primary'!FXM12</f>
        <v>0</v>
      </c>
      <c r="FXP12" s="2432">
        <f>'GC Table 6 - Secondary'!FXM14</f>
        <v>0</v>
      </c>
      <c r="FXQ12" s="2434">
        <f>'GC Table 5 - Worker Training'!FXM12</f>
        <v>0</v>
      </c>
      <c r="FXR12" s="2432">
        <f>'GC Table 4 - Tertiary'!FXL9</f>
        <v>0</v>
      </c>
      <c r="FXS12" s="2435">
        <f>SUM(FXO12:FXR12)</f>
        <v>0</v>
      </c>
      <c r="FXT12" s="4062">
        <f>'GC Table 8 - Primary'!FXM20</f>
        <v>0</v>
      </c>
      <c r="FXU12" s="2432">
        <f>'GC Table 6 - Secondary'!FXM22</f>
        <v>0</v>
      </c>
      <c r="FXV12" s="2432">
        <f>'GC Table 5 - Worker Training'!FXM20</f>
        <v>0</v>
      </c>
      <c r="FXW12" s="2432">
        <f>'GC Table 4 - Tertiary'!FXL17</f>
        <v>0</v>
      </c>
      <c r="FXX12" s="4064">
        <f>SUM(FXT12:FXW12)</f>
        <v>0</v>
      </c>
      <c r="FXY12" s="4061">
        <v>2014</v>
      </c>
      <c r="FXZ12" s="4062">
        <f>'GC Table 8 - Primary'!FYC8</f>
        <v>0</v>
      </c>
      <c r="FYA12" s="2432">
        <f>'GC Table 6 - Secondary'!FYC8</f>
        <v>0</v>
      </c>
      <c r="FYB12" s="2432">
        <f>'GC Table 5 - Worker Training'!FYC8</f>
        <v>0</v>
      </c>
      <c r="FYC12" s="2432">
        <f>'GC Table 4 - Tertiary'!FYB8</f>
        <v>0</v>
      </c>
      <c r="FYD12" s="4063">
        <f>SUM(FXZ12:FYC12)</f>
        <v>0</v>
      </c>
      <c r="FYE12" s="2433">
        <f>'GC Table 8 - Primary'!FYC12</f>
        <v>0</v>
      </c>
      <c r="FYF12" s="2432">
        <f>'GC Table 6 - Secondary'!FYC14</f>
        <v>0</v>
      </c>
      <c r="FYG12" s="2434">
        <f>'GC Table 5 - Worker Training'!FYC12</f>
        <v>0</v>
      </c>
      <c r="FYH12" s="2432">
        <f>'GC Table 4 - Tertiary'!FYB9</f>
        <v>0</v>
      </c>
      <c r="FYI12" s="2435">
        <f>SUM(FYE12:FYH12)</f>
        <v>0</v>
      </c>
      <c r="FYJ12" s="4062">
        <f>'GC Table 8 - Primary'!FYC20</f>
        <v>0</v>
      </c>
      <c r="FYK12" s="2432">
        <f>'GC Table 6 - Secondary'!FYC22</f>
        <v>0</v>
      </c>
      <c r="FYL12" s="2432">
        <f>'GC Table 5 - Worker Training'!FYC20</f>
        <v>0</v>
      </c>
      <c r="FYM12" s="2432">
        <f>'GC Table 4 - Tertiary'!FYB17</f>
        <v>0</v>
      </c>
      <c r="FYN12" s="4064">
        <f>SUM(FYJ12:FYM12)</f>
        <v>0</v>
      </c>
      <c r="FYO12" s="4061">
        <v>2014</v>
      </c>
      <c r="FYP12" s="4062">
        <f>'GC Table 8 - Primary'!FYS8</f>
        <v>0</v>
      </c>
      <c r="FYQ12" s="2432">
        <f>'GC Table 6 - Secondary'!FYS8</f>
        <v>0</v>
      </c>
      <c r="FYR12" s="2432">
        <f>'GC Table 5 - Worker Training'!FYS8</f>
        <v>0</v>
      </c>
      <c r="FYS12" s="2432">
        <f>'GC Table 4 - Tertiary'!FYR8</f>
        <v>0</v>
      </c>
      <c r="FYT12" s="4063">
        <f>SUM(FYP12:FYS12)</f>
        <v>0</v>
      </c>
      <c r="FYU12" s="2433">
        <f>'GC Table 8 - Primary'!FYS12</f>
        <v>0</v>
      </c>
      <c r="FYV12" s="2432">
        <f>'GC Table 6 - Secondary'!FYS14</f>
        <v>0</v>
      </c>
      <c r="FYW12" s="2434">
        <f>'GC Table 5 - Worker Training'!FYS12</f>
        <v>0</v>
      </c>
      <c r="FYX12" s="2432">
        <f>'GC Table 4 - Tertiary'!FYR9</f>
        <v>0</v>
      </c>
      <c r="FYY12" s="2435">
        <f>SUM(FYU12:FYX12)</f>
        <v>0</v>
      </c>
      <c r="FYZ12" s="4062">
        <f>'GC Table 8 - Primary'!FYS20</f>
        <v>0</v>
      </c>
      <c r="FZA12" s="2432">
        <f>'GC Table 6 - Secondary'!FYS22</f>
        <v>0</v>
      </c>
      <c r="FZB12" s="2432">
        <f>'GC Table 5 - Worker Training'!FYS20</f>
        <v>0</v>
      </c>
      <c r="FZC12" s="2432">
        <f>'GC Table 4 - Tertiary'!FYR17</f>
        <v>0</v>
      </c>
      <c r="FZD12" s="4064">
        <f>SUM(FYZ12:FZC12)</f>
        <v>0</v>
      </c>
      <c r="FZE12" s="4061">
        <v>2014</v>
      </c>
      <c r="FZF12" s="4062">
        <f>'GC Table 8 - Primary'!FZI8</f>
        <v>0</v>
      </c>
      <c r="FZG12" s="2432">
        <f>'GC Table 6 - Secondary'!FZI8</f>
        <v>0</v>
      </c>
      <c r="FZH12" s="2432">
        <f>'GC Table 5 - Worker Training'!FZI8</f>
        <v>0</v>
      </c>
      <c r="FZI12" s="2432">
        <f>'GC Table 4 - Tertiary'!FZH8</f>
        <v>0</v>
      </c>
      <c r="FZJ12" s="4063">
        <f>SUM(FZF12:FZI12)</f>
        <v>0</v>
      </c>
      <c r="FZK12" s="2433">
        <f>'GC Table 8 - Primary'!FZI12</f>
        <v>0</v>
      </c>
      <c r="FZL12" s="2432">
        <f>'GC Table 6 - Secondary'!FZI14</f>
        <v>0</v>
      </c>
      <c r="FZM12" s="2434">
        <f>'GC Table 5 - Worker Training'!FZI12</f>
        <v>0</v>
      </c>
      <c r="FZN12" s="2432">
        <f>'GC Table 4 - Tertiary'!FZH9</f>
        <v>0</v>
      </c>
      <c r="FZO12" s="2435">
        <f>SUM(FZK12:FZN12)</f>
        <v>0</v>
      </c>
      <c r="FZP12" s="4062">
        <f>'GC Table 8 - Primary'!FZI20</f>
        <v>0</v>
      </c>
      <c r="FZQ12" s="2432">
        <f>'GC Table 6 - Secondary'!FZI22</f>
        <v>0</v>
      </c>
      <c r="FZR12" s="2432">
        <f>'GC Table 5 - Worker Training'!FZI20</f>
        <v>0</v>
      </c>
      <c r="FZS12" s="2432">
        <f>'GC Table 4 - Tertiary'!FZH17</f>
        <v>0</v>
      </c>
      <c r="FZT12" s="4064">
        <f>SUM(FZP12:FZS12)</f>
        <v>0</v>
      </c>
      <c r="FZU12" s="4061">
        <v>2014</v>
      </c>
      <c r="FZV12" s="4062">
        <f>'GC Table 8 - Primary'!FZY8</f>
        <v>0</v>
      </c>
      <c r="FZW12" s="2432">
        <f>'GC Table 6 - Secondary'!FZY8</f>
        <v>0</v>
      </c>
      <c r="FZX12" s="2432">
        <f>'GC Table 5 - Worker Training'!FZY8</f>
        <v>0</v>
      </c>
      <c r="FZY12" s="2432">
        <f>'GC Table 4 - Tertiary'!FZX8</f>
        <v>0</v>
      </c>
      <c r="FZZ12" s="4063">
        <f>SUM(FZV12:FZY12)</f>
        <v>0</v>
      </c>
      <c r="GAA12" s="2433">
        <f>'GC Table 8 - Primary'!FZY12</f>
        <v>0</v>
      </c>
      <c r="GAB12" s="2432">
        <f>'GC Table 6 - Secondary'!FZY14</f>
        <v>0</v>
      </c>
      <c r="GAC12" s="2434">
        <f>'GC Table 5 - Worker Training'!FZY12</f>
        <v>0</v>
      </c>
      <c r="GAD12" s="2432">
        <f>'GC Table 4 - Tertiary'!FZX9</f>
        <v>0</v>
      </c>
      <c r="GAE12" s="2435">
        <f>SUM(GAA12:GAD12)</f>
        <v>0</v>
      </c>
      <c r="GAF12" s="4062">
        <f>'GC Table 8 - Primary'!FZY20</f>
        <v>0</v>
      </c>
      <c r="GAG12" s="2432">
        <f>'GC Table 6 - Secondary'!FZY22</f>
        <v>0</v>
      </c>
      <c r="GAH12" s="2432">
        <f>'GC Table 5 - Worker Training'!FZY20</f>
        <v>0</v>
      </c>
      <c r="GAI12" s="2432">
        <f>'GC Table 4 - Tertiary'!FZX17</f>
        <v>0</v>
      </c>
      <c r="GAJ12" s="4064">
        <f>SUM(GAF12:GAI12)</f>
        <v>0</v>
      </c>
      <c r="GAK12" s="4061">
        <v>2014</v>
      </c>
      <c r="GAL12" s="4062">
        <f>'GC Table 8 - Primary'!GAO8</f>
        <v>0</v>
      </c>
      <c r="GAM12" s="2432">
        <f>'GC Table 6 - Secondary'!GAO8</f>
        <v>0</v>
      </c>
      <c r="GAN12" s="2432">
        <f>'GC Table 5 - Worker Training'!GAO8</f>
        <v>0</v>
      </c>
      <c r="GAO12" s="2432">
        <f>'GC Table 4 - Tertiary'!GAN8</f>
        <v>0</v>
      </c>
      <c r="GAP12" s="4063">
        <f>SUM(GAL12:GAO12)</f>
        <v>0</v>
      </c>
      <c r="GAQ12" s="2433">
        <f>'GC Table 8 - Primary'!GAO12</f>
        <v>0</v>
      </c>
      <c r="GAR12" s="2432">
        <f>'GC Table 6 - Secondary'!GAO14</f>
        <v>0</v>
      </c>
      <c r="GAS12" s="2434">
        <f>'GC Table 5 - Worker Training'!GAO12</f>
        <v>0</v>
      </c>
      <c r="GAT12" s="2432">
        <f>'GC Table 4 - Tertiary'!GAN9</f>
        <v>0</v>
      </c>
      <c r="GAU12" s="2435">
        <f>SUM(GAQ12:GAT12)</f>
        <v>0</v>
      </c>
      <c r="GAV12" s="4062">
        <f>'GC Table 8 - Primary'!GAO20</f>
        <v>0</v>
      </c>
      <c r="GAW12" s="2432">
        <f>'GC Table 6 - Secondary'!GAO22</f>
        <v>0</v>
      </c>
      <c r="GAX12" s="2432">
        <f>'GC Table 5 - Worker Training'!GAO20</f>
        <v>0</v>
      </c>
      <c r="GAY12" s="2432">
        <f>'GC Table 4 - Tertiary'!GAN17</f>
        <v>0</v>
      </c>
      <c r="GAZ12" s="4064">
        <f>SUM(GAV12:GAY12)</f>
        <v>0</v>
      </c>
      <c r="GBA12" s="4061">
        <v>2014</v>
      </c>
      <c r="GBB12" s="4062">
        <f>'GC Table 8 - Primary'!GBE8</f>
        <v>0</v>
      </c>
      <c r="GBC12" s="2432">
        <f>'GC Table 6 - Secondary'!GBE8</f>
        <v>0</v>
      </c>
      <c r="GBD12" s="2432">
        <f>'GC Table 5 - Worker Training'!GBE8</f>
        <v>0</v>
      </c>
      <c r="GBE12" s="2432">
        <f>'GC Table 4 - Tertiary'!GBD8</f>
        <v>0</v>
      </c>
      <c r="GBF12" s="4063">
        <f>SUM(GBB12:GBE12)</f>
        <v>0</v>
      </c>
      <c r="GBG12" s="2433">
        <f>'GC Table 8 - Primary'!GBE12</f>
        <v>0</v>
      </c>
      <c r="GBH12" s="2432">
        <f>'GC Table 6 - Secondary'!GBE14</f>
        <v>0</v>
      </c>
      <c r="GBI12" s="2434">
        <f>'GC Table 5 - Worker Training'!GBE12</f>
        <v>0</v>
      </c>
      <c r="GBJ12" s="2432">
        <f>'GC Table 4 - Tertiary'!GBD9</f>
        <v>0</v>
      </c>
      <c r="GBK12" s="2435">
        <f>SUM(GBG12:GBJ12)</f>
        <v>0</v>
      </c>
      <c r="GBL12" s="4062">
        <f>'GC Table 8 - Primary'!GBE20</f>
        <v>0</v>
      </c>
      <c r="GBM12" s="2432">
        <f>'GC Table 6 - Secondary'!GBE22</f>
        <v>0</v>
      </c>
      <c r="GBN12" s="2432">
        <f>'GC Table 5 - Worker Training'!GBE20</f>
        <v>0</v>
      </c>
      <c r="GBO12" s="2432">
        <f>'GC Table 4 - Tertiary'!GBD17</f>
        <v>0</v>
      </c>
      <c r="GBP12" s="4064">
        <f>SUM(GBL12:GBO12)</f>
        <v>0</v>
      </c>
      <c r="GBQ12" s="4061">
        <v>2014</v>
      </c>
      <c r="GBR12" s="4062">
        <f>'GC Table 8 - Primary'!GBU8</f>
        <v>0</v>
      </c>
      <c r="GBS12" s="2432">
        <f>'GC Table 6 - Secondary'!GBU8</f>
        <v>0</v>
      </c>
      <c r="GBT12" s="2432">
        <f>'GC Table 5 - Worker Training'!GBU8</f>
        <v>0</v>
      </c>
      <c r="GBU12" s="2432">
        <f>'GC Table 4 - Tertiary'!GBT8</f>
        <v>0</v>
      </c>
      <c r="GBV12" s="4063">
        <f>SUM(GBR12:GBU12)</f>
        <v>0</v>
      </c>
      <c r="GBW12" s="2433">
        <f>'GC Table 8 - Primary'!GBU12</f>
        <v>0</v>
      </c>
      <c r="GBX12" s="2432">
        <f>'GC Table 6 - Secondary'!GBU14</f>
        <v>0</v>
      </c>
      <c r="GBY12" s="2434">
        <f>'GC Table 5 - Worker Training'!GBU12</f>
        <v>0</v>
      </c>
      <c r="GBZ12" s="2432">
        <f>'GC Table 4 - Tertiary'!GBT9</f>
        <v>0</v>
      </c>
      <c r="GCA12" s="2435">
        <f>SUM(GBW12:GBZ12)</f>
        <v>0</v>
      </c>
      <c r="GCB12" s="4062">
        <f>'GC Table 8 - Primary'!GBU20</f>
        <v>0</v>
      </c>
      <c r="GCC12" s="2432">
        <f>'GC Table 6 - Secondary'!GBU22</f>
        <v>0</v>
      </c>
      <c r="GCD12" s="2432">
        <f>'GC Table 5 - Worker Training'!GBU20</f>
        <v>0</v>
      </c>
      <c r="GCE12" s="2432">
        <f>'GC Table 4 - Tertiary'!GBT17</f>
        <v>0</v>
      </c>
      <c r="GCF12" s="4064">
        <f>SUM(GCB12:GCE12)</f>
        <v>0</v>
      </c>
      <c r="GCG12" s="4061">
        <v>2014</v>
      </c>
      <c r="GCH12" s="4062">
        <f>'GC Table 8 - Primary'!GCK8</f>
        <v>0</v>
      </c>
      <c r="GCI12" s="2432">
        <f>'GC Table 6 - Secondary'!GCK8</f>
        <v>0</v>
      </c>
      <c r="GCJ12" s="2432">
        <f>'GC Table 5 - Worker Training'!GCK8</f>
        <v>0</v>
      </c>
      <c r="GCK12" s="2432">
        <f>'GC Table 4 - Tertiary'!GCJ8</f>
        <v>0</v>
      </c>
      <c r="GCL12" s="4063">
        <f>SUM(GCH12:GCK12)</f>
        <v>0</v>
      </c>
      <c r="GCM12" s="2433">
        <f>'GC Table 8 - Primary'!GCK12</f>
        <v>0</v>
      </c>
      <c r="GCN12" s="2432">
        <f>'GC Table 6 - Secondary'!GCK14</f>
        <v>0</v>
      </c>
      <c r="GCO12" s="2434">
        <f>'GC Table 5 - Worker Training'!GCK12</f>
        <v>0</v>
      </c>
      <c r="GCP12" s="2432">
        <f>'GC Table 4 - Tertiary'!GCJ9</f>
        <v>0</v>
      </c>
      <c r="GCQ12" s="2435">
        <f>SUM(GCM12:GCP12)</f>
        <v>0</v>
      </c>
      <c r="GCR12" s="4062">
        <f>'GC Table 8 - Primary'!GCK20</f>
        <v>0</v>
      </c>
      <c r="GCS12" s="2432">
        <f>'GC Table 6 - Secondary'!GCK22</f>
        <v>0</v>
      </c>
      <c r="GCT12" s="2432">
        <f>'GC Table 5 - Worker Training'!GCK20</f>
        <v>0</v>
      </c>
      <c r="GCU12" s="2432">
        <f>'GC Table 4 - Tertiary'!GCJ17</f>
        <v>0</v>
      </c>
      <c r="GCV12" s="4064">
        <f>SUM(GCR12:GCU12)</f>
        <v>0</v>
      </c>
      <c r="GCW12" s="4061">
        <v>2014</v>
      </c>
      <c r="GCX12" s="4062">
        <f>'GC Table 8 - Primary'!GDA8</f>
        <v>0</v>
      </c>
      <c r="GCY12" s="2432">
        <f>'GC Table 6 - Secondary'!GDA8</f>
        <v>0</v>
      </c>
      <c r="GCZ12" s="2432">
        <f>'GC Table 5 - Worker Training'!GDA8</f>
        <v>0</v>
      </c>
      <c r="GDA12" s="2432">
        <f>'GC Table 4 - Tertiary'!GCZ8</f>
        <v>0</v>
      </c>
      <c r="GDB12" s="4063">
        <f>SUM(GCX12:GDA12)</f>
        <v>0</v>
      </c>
      <c r="GDC12" s="2433">
        <f>'GC Table 8 - Primary'!GDA12</f>
        <v>0</v>
      </c>
      <c r="GDD12" s="2432">
        <f>'GC Table 6 - Secondary'!GDA14</f>
        <v>0</v>
      </c>
      <c r="GDE12" s="2434">
        <f>'GC Table 5 - Worker Training'!GDA12</f>
        <v>0</v>
      </c>
      <c r="GDF12" s="2432">
        <f>'GC Table 4 - Tertiary'!GCZ9</f>
        <v>0</v>
      </c>
      <c r="GDG12" s="2435">
        <f>SUM(GDC12:GDF12)</f>
        <v>0</v>
      </c>
      <c r="GDH12" s="4062">
        <f>'GC Table 8 - Primary'!GDA20</f>
        <v>0</v>
      </c>
      <c r="GDI12" s="2432">
        <f>'GC Table 6 - Secondary'!GDA22</f>
        <v>0</v>
      </c>
      <c r="GDJ12" s="2432">
        <f>'GC Table 5 - Worker Training'!GDA20</f>
        <v>0</v>
      </c>
      <c r="GDK12" s="2432">
        <f>'GC Table 4 - Tertiary'!GCZ17</f>
        <v>0</v>
      </c>
      <c r="GDL12" s="4064">
        <f>SUM(GDH12:GDK12)</f>
        <v>0</v>
      </c>
      <c r="GDM12" s="4061">
        <v>2014</v>
      </c>
      <c r="GDN12" s="4062">
        <f>'GC Table 8 - Primary'!GDQ8</f>
        <v>0</v>
      </c>
      <c r="GDO12" s="2432">
        <f>'GC Table 6 - Secondary'!GDQ8</f>
        <v>0</v>
      </c>
      <c r="GDP12" s="2432">
        <f>'GC Table 5 - Worker Training'!GDQ8</f>
        <v>0</v>
      </c>
      <c r="GDQ12" s="2432">
        <f>'GC Table 4 - Tertiary'!GDP8</f>
        <v>0</v>
      </c>
      <c r="GDR12" s="4063">
        <f>SUM(GDN12:GDQ12)</f>
        <v>0</v>
      </c>
      <c r="GDS12" s="2433">
        <f>'GC Table 8 - Primary'!GDQ12</f>
        <v>0</v>
      </c>
      <c r="GDT12" s="2432">
        <f>'GC Table 6 - Secondary'!GDQ14</f>
        <v>0</v>
      </c>
      <c r="GDU12" s="2434">
        <f>'GC Table 5 - Worker Training'!GDQ12</f>
        <v>0</v>
      </c>
      <c r="GDV12" s="2432">
        <f>'GC Table 4 - Tertiary'!GDP9</f>
        <v>0</v>
      </c>
      <c r="GDW12" s="2435">
        <f>SUM(GDS12:GDV12)</f>
        <v>0</v>
      </c>
      <c r="GDX12" s="4062">
        <f>'GC Table 8 - Primary'!GDQ20</f>
        <v>0</v>
      </c>
      <c r="GDY12" s="2432">
        <f>'GC Table 6 - Secondary'!GDQ22</f>
        <v>0</v>
      </c>
      <c r="GDZ12" s="2432">
        <f>'GC Table 5 - Worker Training'!GDQ20</f>
        <v>0</v>
      </c>
      <c r="GEA12" s="2432">
        <f>'GC Table 4 - Tertiary'!GDP17</f>
        <v>0</v>
      </c>
      <c r="GEB12" s="4064">
        <f>SUM(GDX12:GEA12)</f>
        <v>0</v>
      </c>
      <c r="GEC12" s="4061">
        <v>2014</v>
      </c>
      <c r="GED12" s="4062">
        <f>'GC Table 8 - Primary'!GEG8</f>
        <v>0</v>
      </c>
      <c r="GEE12" s="2432">
        <f>'GC Table 6 - Secondary'!GEG8</f>
        <v>0</v>
      </c>
      <c r="GEF12" s="2432">
        <f>'GC Table 5 - Worker Training'!GEG8</f>
        <v>0</v>
      </c>
      <c r="GEG12" s="2432">
        <f>'GC Table 4 - Tertiary'!GEF8</f>
        <v>0</v>
      </c>
      <c r="GEH12" s="4063">
        <f>SUM(GED12:GEG12)</f>
        <v>0</v>
      </c>
      <c r="GEI12" s="2433">
        <f>'GC Table 8 - Primary'!GEG12</f>
        <v>0</v>
      </c>
      <c r="GEJ12" s="2432">
        <f>'GC Table 6 - Secondary'!GEG14</f>
        <v>0</v>
      </c>
      <c r="GEK12" s="2434">
        <f>'GC Table 5 - Worker Training'!GEG12</f>
        <v>0</v>
      </c>
      <c r="GEL12" s="2432">
        <f>'GC Table 4 - Tertiary'!GEF9</f>
        <v>0</v>
      </c>
      <c r="GEM12" s="2435">
        <f>SUM(GEI12:GEL12)</f>
        <v>0</v>
      </c>
      <c r="GEN12" s="4062">
        <f>'GC Table 8 - Primary'!GEG20</f>
        <v>0</v>
      </c>
      <c r="GEO12" s="2432">
        <f>'GC Table 6 - Secondary'!GEG22</f>
        <v>0</v>
      </c>
      <c r="GEP12" s="2432">
        <f>'GC Table 5 - Worker Training'!GEG20</f>
        <v>0</v>
      </c>
      <c r="GEQ12" s="2432">
        <f>'GC Table 4 - Tertiary'!GEF17</f>
        <v>0</v>
      </c>
      <c r="GER12" s="4064">
        <f>SUM(GEN12:GEQ12)</f>
        <v>0</v>
      </c>
      <c r="GES12" s="4061">
        <v>2014</v>
      </c>
      <c r="GET12" s="4062">
        <f>'GC Table 8 - Primary'!GEW8</f>
        <v>0</v>
      </c>
      <c r="GEU12" s="2432">
        <f>'GC Table 6 - Secondary'!GEW8</f>
        <v>0</v>
      </c>
      <c r="GEV12" s="2432">
        <f>'GC Table 5 - Worker Training'!GEW8</f>
        <v>0</v>
      </c>
      <c r="GEW12" s="2432">
        <f>'GC Table 4 - Tertiary'!GEV8</f>
        <v>0</v>
      </c>
      <c r="GEX12" s="4063">
        <f>SUM(GET12:GEW12)</f>
        <v>0</v>
      </c>
      <c r="GEY12" s="2433">
        <f>'GC Table 8 - Primary'!GEW12</f>
        <v>0</v>
      </c>
      <c r="GEZ12" s="2432">
        <f>'GC Table 6 - Secondary'!GEW14</f>
        <v>0</v>
      </c>
      <c r="GFA12" s="2434">
        <f>'GC Table 5 - Worker Training'!GEW12</f>
        <v>0</v>
      </c>
      <c r="GFB12" s="2432">
        <f>'GC Table 4 - Tertiary'!GEV9</f>
        <v>0</v>
      </c>
      <c r="GFC12" s="2435">
        <f>SUM(GEY12:GFB12)</f>
        <v>0</v>
      </c>
      <c r="GFD12" s="4062">
        <f>'GC Table 8 - Primary'!GEW20</f>
        <v>0</v>
      </c>
      <c r="GFE12" s="2432">
        <f>'GC Table 6 - Secondary'!GEW22</f>
        <v>0</v>
      </c>
      <c r="GFF12" s="2432">
        <f>'GC Table 5 - Worker Training'!GEW20</f>
        <v>0</v>
      </c>
      <c r="GFG12" s="2432">
        <f>'GC Table 4 - Tertiary'!GEV17</f>
        <v>0</v>
      </c>
      <c r="GFH12" s="4064">
        <f>SUM(GFD12:GFG12)</f>
        <v>0</v>
      </c>
      <c r="GFI12" s="4061">
        <v>2014</v>
      </c>
      <c r="GFJ12" s="4062">
        <f>'GC Table 8 - Primary'!GFM8</f>
        <v>0</v>
      </c>
      <c r="GFK12" s="2432">
        <f>'GC Table 6 - Secondary'!GFM8</f>
        <v>0</v>
      </c>
      <c r="GFL12" s="2432">
        <f>'GC Table 5 - Worker Training'!GFM8</f>
        <v>0</v>
      </c>
      <c r="GFM12" s="2432">
        <f>'GC Table 4 - Tertiary'!GFL8</f>
        <v>0</v>
      </c>
      <c r="GFN12" s="4063">
        <f>SUM(GFJ12:GFM12)</f>
        <v>0</v>
      </c>
      <c r="GFO12" s="2433">
        <f>'GC Table 8 - Primary'!GFM12</f>
        <v>0</v>
      </c>
      <c r="GFP12" s="2432">
        <f>'GC Table 6 - Secondary'!GFM14</f>
        <v>0</v>
      </c>
      <c r="GFQ12" s="2434">
        <f>'GC Table 5 - Worker Training'!GFM12</f>
        <v>0</v>
      </c>
      <c r="GFR12" s="2432">
        <f>'GC Table 4 - Tertiary'!GFL9</f>
        <v>0</v>
      </c>
      <c r="GFS12" s="2435">
        <f>SUM(GFO12:GFR12)</f>
        <v>0</v>
      </c>
      <c r="GFT12" s="4062">
        <f>'GC Table 8 - Primary'!GFM20</f>
        <v>0</v>
      </c>
      <c r="GFU12" s="2432">
        <f>'GC Table 6 - Secondary'!GFM22</f>
        <v>0</v>
      </c>
      <c r="GFV12" s="2432">
        <f>'GC Table 5 - Worker Training'!GFM20</f>
        <v>0</v>
      </c>
      <c r="GFW12" s="2432">
        <f>'GC Table 4 - Tertiary'!GFL17</f>
        <v>0</v>
      </c>
      <c r="GFX12" s="4064">
        <f>SUM(GFT12:GFW12)</f>
        <v>0</v>
      </c>
      <c r="GFY12" s="4061">
        <v>2014</v>
      </c>
      <c r="GFZ12" s="4062">
        <f>'GC Table 8 - Primary'!GGC8</f>
        <v>0</v>
      </c>
      <c r="GGA12" s="2432">
        <f>'GC Table 6 - Secondary'!GGC8</f>
        <v>0</v>
      </c>
      <c r="GGB12" s="2432">
        <f>'GC Table 5 - Worker Training'!GGC8</f>
        <v>0</v>
      </c>
      <c r="GGC12" s="2432">
        <f>'GC Table 4 - Tertiary'!GGB8</f>
        <v>0</v>
      </c>
      <c r="GGD12" s="4063">
        <f>SUM(GFZ12:GGC12)</f>
        <v>0</v>
      </c>
      <c r="GGE12" s="2433">
        <f>'GC Table 8 - Primary'!GGC12</f>
        <v>0</v>
      </c>
      <c r="GGF12" s="2432">
        <f>'GC Table 6 - Secondary'!GGC14</f>
        <v>0</v>
      </c>
      <c r="GGG12" s="2434">
        <f>'GC Table 5 - Worker Training'!GGC12</f>
        <v>0</v>
      </c>
      <c r="GGH12" s="2432">
        <f>'GC Table 4 - Tertiary'!GGB9</f>
        <v>0</v>
      </c>
      <c r="GGI12" s="2435">
        <f>SUM(GGE12:GGH12)</f>
        <v>0</v>
      </c>
      <c r="GGJ12" s="4062">
        <f>'GC Table 8 - Primary'!GGC20</f>
        <v>0</v>
      </c>
      <c r="GGK12" s="2432">
        <f>'GC Table 6 - Secondary'!GGC22</f>
        <v>0</v>
      </c>
      <c r="GGL12" s="2432">
        <f>'GC Table 5 - Worker Training'!GGC20</f>
        <v>0</v>
      </c>
      <c r="GGM12" s="2432">
        <f>'GC Table 4 - Tertiary'!GGB17</f>
        <v>0</v>
      </c>
      <c r="GGN12" s="4064">
        <f>SUM(GGJ12:GGM12)</f>
        <v>0</v>
      </c>
      <c r="GGO12" s="4061">
        <v>2014</v>
      </c>
      <c r="GGP12" s="4062">
        <f>'GC Table 8 - Primary'!GGS8</f>
        <v>0</v>
      </c>
      <c r="GGQ12" s="2432">
        <f>'GC Table 6 - Secondary'!GGS8</f>
        <v>0</v>
      </c>
      <c r="GGR12" s="2432">
        <f>'GC Table 5 - Worker Training'!GGS8</f>
        <v>0</v>
      </c>
      <c r="GGS12" s="2432">
        <f>'GC Table 4 - Tertiary'!GGR8</f>
        <v>0</v>
      </c>
      <c r="GGT12" s="4063">
        <f>SUM(GGP12:GGS12)</f>
        <v>0</v>
      </c>
      <c r="GGU12" s="2433">
        <f>'GC Table 8 - Primary'!GGS12</f>
        <v>0</v>
      </c>
      <c r="GGV12" s="2432">
        <f>'GC Table 6 - Secondary'!GGS14</f>
        <v>0</v>
      </c>
      <c r="GGW12" s="2434">
        <f>'GC Table 5 - Worker Training'!GGS12</f>
        <v>0</v>
      </c>
      <c r="GGX12" s="2432">
        <f>'GC Table 4 - Tertiary'!GGR9</f>
        <v>0</v>
      </c>
      <c r="GGY12" s="2435">
        <f>SUM(GGU12:GGX12)</f>
        <v>0</v>
      </c>
      <c r="GGZ12" s="4062">
        <f>'GC Table 8 - Primary'!GGS20</f>
        <v>0</v>
      </c>
      <c r="GHA12" s="2432">
        <f>'GC Table 6 - Secondary'!GGS22</f>
        <v>0</v>
      </c>
      <c r="GHB12" s="2432">
        <f>'GC Table 5 - Worker Training'!GGS20</f>
        <v>0</v>
      </c>
      <c r="GHC12" s="2432">
        <f>'GC Table 4 - Tertiary'!GGR17</f>
        <v>0</v>
      </c>
      <c r="GHD12" s="4064">
        <f>SUM(GGZ12:GHC12)</f>
        <v>0</v>
      </c>
      <c r="GHE12" s="4061">
        <v>2014</v>
      </c>
      <c r="GHF12" s="4062">
        <f>'GC Table 8 - Primary'!GHI8</f>
        <v>0</v>
      </c>
      <c r="GHG12" s="2432">
        <f>'GC Table 6 - Secondary'!GHI8</f>
        <v>0</v>
      </c>
      <c r="GHH12" s="2432">
        <f>'GC Table 5 - Worker Training'!GHI8</f>
        <v>0</v>
      </c>
      <c r="GHI12" s="2432">
        <f>'GC Table 4 - Tertiary'!GHH8</f>
        <v>0</v>
      </c>
      <c r="GHJ12" s="4063">
        <f>SUM(GHF12:GHI12)</f>
        <v>0</v>
      </c>
      <c r="GHK12" s="2433">
        <f>'GC Table 8 - Primary'!GHI12</f>
        <v>0</v>
      </c>
      <c r="GHL12" s="2432">
        <f>'GC Table 6 - Secondary'!GHI14</f>
        <v>0</v>
      </c>
      <c r="GHM12" s="2434">
        <f>'GC Table 5 - Worker Training'!GHI12</f>
        <v>0</v>
      </c>
      <c r="GHN12" s="2432">
        <f>'GC Table 4 - Tertiary'!GHH9</f>
        <v>0</v>
      </c>
      <c r="GHO12" s="2435">
        <f>SUM(GHK12:GHN12)</f>
        <v>0</v>
      </c>
      <c r="GHP12" s="4062">
        <f>'GC Table 8 - Primary'!GHI20</f>
        <v>0</v>
      </c>
      <c r="GHQ12" s="2432">
        <f>'GC Table 6 - Secondary'!GHI22</f>
        <v>0</v>
      </c>
      <c r="GHR12" s="2432">
        <f>'GC Table 5 - Worker Training'!GHI20</f>
        <v>0</v>
      </c>
      <c r="GHS12" s="2432">
        <f>'GC Table 4 - Tertiary'!GHH17</f>
        <v>0</v>
      </c>
      <c r="GHT12" s="4064">
        <f>SUM(GHP12:GHS12)</f>
        <v>0</v>
      </c>
      <c r="GHU12" s="4061">
        <v>2014</v>
      </c>
      <c r="GHV12" s="4062">
        <f>'GC Table 8 - Primary'!GHY8</f>
        <v>0</v>
      </c>
      <c r="GHW12" s="2432">
        <f>'GC Table 6 - Secondary'!GHY8</f>
        <v>0</v>
      </c>
      <c r="GHX12" s="2432">
        <f>'GC Table 5 - Worker Training'!GHY8</f>
        <v>0</v>
      </c>
      <c r="GHY12" s="2432">
        <f>'GC Table 4 - Tertiary'!GHX8</f>
        <v>0</v>
      </c>
      <c r="GHZ12" s="4063">
        <f>SUM(GHV12:GHY12)</f>
        <v>0</v>
      </c>
      <c r="GIA12" s="2433">
        <f>'GC Table 8 - Primary'!GHY12</f>
        <v>0</v>
      </c>
      <c r="GIB12" s="2432">
        <f>'GC Table 6 - Secondary'!GHY14</f>
        <v>0</v>
      </c>
      <c r="GIC12" s="2434">
        <f>'GC Table 5 - Worker Training'!GHY12</f>
        <v>0</v>
      </c>
      <c r="GID12" s="2432">
        <f>'GC Table 4 - Tertiary'!GHX9</f>
        <v>0</v>
      </c>
      <c r="GIE12" s="2435">
        <f>SUM(GIA12:GID12)</f>
        <v>0</v>
      </c>
      <c r="GIF12" s="4062">
        <f>'GC Table 8 - Primary'!GHY20</f>
        <v>0</v>
      </c>
      <c r="GIG12" s="2432">
        <f>'GC Table 6 - Secondary'!GHY22</f>
        <v>0</v>
      </c>
      <c r="GIH12" s="2432">
        <f>'GC Table 5 - Worker Training'!GHY20</f>
        <v>0</v>
      </c>
      <c r="GII12" s="2432">
        <f>'GC Table 4 - Tertiary'!GHX17</f>
        <v>0</v>
      </c>
      <c r="GIJ12" s="4064">
        <f>SUM(GIF12:GII12)</f>
        <v>0</v>
      </c>
      <c r="GIK12" s="4061">
        <v>2014</v>
      </c>
      <c r="GIL12" s="4062">
        <f>'GC Table 8 - Primary'!GIO8</f>
        <v>0</v>
      </c>
      <c r="GIM12" s="2432">
        <f>'GC Table 6 - Secondary'!GIO8</f>
        <v>0</v>
      </c>
      <c r="GIN12" s="2432">
        <f>'GC Table 5 - Worker Training'!GIO8</f>
        <v>0</v>
      </c>
      <c r="GIO12" s="2432">
        <f>'GC Table 4 - Tertiary'!GIN8</f>
        <v>0</v>
      </c>
      <c r="GIP12" s="4063">
        <f>SUM(GIL12:GIO12)</f>
        <v>0</v>
      </c>
      <c r="GIQ12" s="2433">
        <f>'GC Table 8 - Primary'!GIO12</f>
        <v>0</v>
      </c>
      <c r="GIR12" s="2432">
        <f>'GC Table 6 - Secondary'!GIO14</f>
        <v>0</v>
      </c>
      <c r="GIS12" s="2434">
        <f>'GC Table 5 - Worker Training'!GIO12</f>
        <v>0</v>
      </c>
      <c r="GIT12" s="2432">
        <f>'GC Table 4 - Tertiary'!GIN9</f>
        <v>0</v>
      </c>
      <c r="GIU12" s="2435">
        <f>SUM(GIQ12:GIT12)</f>
        <v>0</v>
      </c>
      <c r="GIV12" s="4062">
        <f>'GC Table 8 - Primary'!GIO20</f>
        <v>0</v>
      </c>
      <c r="GIW12" s="2432">
        <f>'GC Table 6 - Secondary'!GIO22</f>
        <v>0</v>
      </c>
      <c r="GIX12" s="2432">
        <f>'GC Table 5 - Worker Training'!GIO20</f>
        <v>0</v>
      </c>
      <c r="GIY12" s="2432">
        <f>'GC Table 4 - Tertiary'!GIN17</f>
        <v>0</v>
      </c>
      <c r="GIZ12" s="4064">
        <f>SUM(GIV12:GIY12)</f>
        <v>0</v>
      </c>
      <c r="GJA12" s="4061">
        <v>2014</v>
      </c>
      <c r="GJB12" s="4062">
        <f>'GC Table 8 - Primary'!GJE8</f>
        <v>0</v>
      </c>
      <c r="GJC12" s="2432">
        <f>'GC Table 6 - Secondary'!GJE8</f>
        <v>0</v>
      </c>
      <c r="GJD12" s="2432">
        <f>'GC Table 5 - Worker Training'!GJE8</f>
        <v>0</v>
      </c>
      <c r="GJE12" s="2432">
        <f>'GC Table 4 - Tertiary'!GJD8</f>
        <v>0</v>
      </c>
      <c r="GJF12" s="4063">
        <f>SUM(GJB12:GJE12)</f>
        <v>0</v>
      </c>
      <c r="GJG12" s="2433">
        <f>'GC Table 8 - Primary'!GJE12</f>
        <v>0</v>
      </c>
      <c r="GJH12" s="2432">
        <f>'GC Table 6 - Secondary'!GJE14</f>
        <v>0</v>
      </c>
      <c r="GJI12" s="2434">
        <f>'GC Table 5 - Worker Training'!GJE12</f>
        <v>0</v>
      </c>
      <c r="GJJ12" s="2432">
        <f>'GC Table 4 - Tertiary'!GJD9</f>
        <v>0</v>
      </c>
      <c r="GJK12" s="2435">
        <f>SUM(GJG12:GJJ12)</f>
        <v>0</v>
      </c>
      <c r="GJL12" s="4062">
        <f>'GC Table 8 - Primary'!GJE20</f>
        <v>0</v>
      </c>
      <c r="GJM12" s="2432">
        <f>'GC Table 6 - Secondary'!GJE22</f>
        <v>0</v>
      </c>
      <c r="GJN12" s="2432">
        <f>'GC Table 5 - Worker Training'!GJE20</f>
        <v>0</v>
      </c>
      <c r="GJO12" s="2432">
        <f>'GC Table 4 - Tertiary'!GJD17</f>
        <v>0</v>
      </c>
      <c r="GJP12" s="4064">
        <f>SUM(GJL12:GJO12)</f>
        <v>0</v>
      </c>
      <c r="GJQ12" s="4061">
        <v>2014</v>
      </c>
      <c r="GJR12" s="4062">
        <f>'GC Table 8 - Primary'!GJU8</f>
        <v>0</v>
      </c>
      <c r="GJS12" s="2432">
        <f>'GC Table 6 - Secondary'!GJU8</f>
        <v>0</v>
      </c>
      <c r="GJT12" s="2432">
        <f>'GC Table 5 - Worker Training'!GJU8</f>
        <v>0</v>
      </c>
      <c r="GJU12" s="2432">
        <f>'GC Table 4 - Tertiary'!GJT8</f>
        <v>0</v>
      </c>
      <c r="GJV12" s="4063">
        <f>SUM(GJR12:GJU12)</f>
        <v>0</v>
      </c>
      <c r="GJW12" s="2433">
        <f>'GC Table 8 - Primary'!GJU12</f>
        <v>0</v>
      </c>
      <c r="GJX12" s="2432">
        <f>'GC Table 6 - Secondary'!GJU14</f>
        <v>0</v>
      </c>
      <c r="GJY12" s="2434">
        <f>'GC Table 5 - Worker Training'!GJU12</f>
        <v>0</v>
      </c>
      <c r="GJZ12" s="2432">
        <f>'GC Table 4 - Tertiary'!GJT9</f>
        <v>0</v>
      </c>
      <c r="GKA12" s="2435">
        <f>SUM(GJW12:GJZ12)</f>
        <v>0</v>
      </c>
      <c r="GKB12" s="4062">
        <f>'GC Table 8 - Primary'!GJU20</f>
        <v>0</v>
      </c>
      <c r="GKC12" s="2432">
        <f>'GC Table 6 - Secondary'!GJU22</f>
        <v>0</v>
      </c>
      <c r="GKD12" s="2432">
        <f>'GC Table 5 - Worker Training'!GJU20</f>
        <v>0</v>
      </c>
      <c r="GKE12" s="2432">
        <f>'GC Table 4 - Tertiary'!GJT17</f>
        <v>0</v>
      </c>
      <c r="GKF12" s="4064">
        <f>SUM(GKB12:GKE12)</f>
        <v>0</v>
      </c>
      <c r="GKG12" s="4061">
        <v>2014</v>
      </c>
      <c r="GKH12" s="4062">
        <f>'GC Table 8 - Primary'!GKK8</f>
        <v>0</v>
      </c>
      <c r="GKI12" s="2432">
        <f>'GC Table 6 - Secondary'!GKK8</f>
        <v>0</v>
      </c>
      <c r="GKJ12" s="2432">
        <f>'GC Table 5 - Worker Training'!GKK8</f>
        <v>0</v>
      </c>
      <c r="GKK12" s="2432">
        <f>'GC Table 4 - Tertiary'!GKJ8</f>
        <v>0</v>
      </c>
      <c r="GKL12" s="4063">
        <f>SUM(GKH12:GKK12)</f>
        <v>0</v>
      </c>
      <c r="GKM12" s="2433">
        <f>'GC Table 8 - Primary'!GKK12</f>
        <v>0</v>
      </c>
      <c r="GKN12" s="2432">
        <f>'GC Table 6 - Secondary'!GKK14</f>
        <v>0</v>
      </c>
      <c r="GKO12" s="2434">
        <f>'GC Table 5 - Worker Training'!GKK12</f>
        <v>0</v>
      </c>
      <c r="GKP12" s="2432">
        <f>'GC Table 4 - Tertiary'!GKJ9</f>
        <v>0</v>
      </c>
      <c r="GKQ12" s="2435">
        <f>SUM(GKM12:GKP12)</f>
        <v>0</v>
      </c>
      <c r="GKR12" s="4062">
        <f>'GC Table 8 - Primary'!GKK20</f>
        <v>0</v>
      </c>
      <c r="GKS12" s="2432">
        <f>'GC Table 6 - Secondary'!GKK22</f>
        <v>0</v>
      </c>
      <c r="GKT12" s="2432">
        <f>'GC Table 5 - Worker Training'!GKK20</f>
        <v>0</v>
      </c>
      <c r="GKU12" s="2432">
        <f>'GC Table 4 - Tertiary'!GKJ17</f>
        <v>0</v>
      </c>
      <c r="GKV12" s="4064">
        <f>SUM(GKR12:GKU12)</f>
        <v>0</v>
      </c>
      <c r="GKW12" s="4061">
        <v>2014</v>
      </c>
      <c r="GKX12" s="4062">
        <f>'GC Table 8 - Primary'!GLA8</f>
        <v>0</v>
      </c>
      <c r="GKY12" s="2432">
        <f>'GC Table 6 - Secondary'!GLA8</f>
        <v>0</v>
      </c>
      <c r="GKZ12" s="2432">
        <f>'GC Table 5 - Worker Training'!GLA8</f>
        <v>0</v>
      </c>
      <c r="GLA12" s="2432">
        <f>'GC Table 4 - Tertiary'!GKZ8</f>
        <v>0</v>
      </c>
      <c r="GLB12" s="4063">
        <f>SUM(GKX12:GLA12)</f>
        <v>0</v>
      </c>
      <c r="GLC12" s="2433">
        <f>'GC Table 8 - Primary'!GLA12</f>
        <v>0</v>
      </c>
      <c r="GLD12" s="2432">
        <f>'GC Table 6 - Secondary'!GLA14</f>
        <v>0</v>
      </c>
      <c r="GLE12" s="2434">
        <f>'GC Table 5 - Worker Training'!GLA12</f>
        <v>0</v>
      </c>
      <c r="GLF12" s="2432">
        <f>'GC Table 4 - Tertiary'!GKZ9</f>
        <v>0</v>
      </c>
      <c r="GLG12" s="2435">
        <f>SUM(GLC12:GLF12)</f>
        <v>0</v>
      </c>
      <c r="GLH12" s="4062">
        <f>'GC Table 8 - Primary'!GLA20</f>
        <v>0</v>
      </c>
      <c r="GLI12" s="2432">
        <f>'GC Table 6 - Secondary'!GLA22</f>
        <v>0</v>
      </c>
      <c r="GLJ12" s="2432">
        <f>'GC Table 5 - Worker Training'!GLA20</f>
        <v>0</v>
      </c>
      <c r="GLK12" s="2432">
        <f>'GC Table 4 - Tertiary'!GKZ17</f>
        <v>0</v>
      </c>
      <c r="GLL12" s="4064">
        <f>SUM(GLH12:GLK12)</f>
        <v>0</v>
      </c>
      <c r="GLM12" s="4061">
        <v>2014</v>
      </c>
      <c r="GLN12" s="4062">
        <f>'GC Table 8 - Primary'!GLQ8</f>
        <v>0</v>
      </c>
      <c r="GLO12" s="2432">
        <f>'GC Table 6 - Secondary'!GLQ8</f>
        <v>0</v>
      </c>
      <c r="GLP12" s="2432">
        <f>'GC Table 5 - Worker Training'!GLQ8</f>
        <v>0</v>
      </c>
      <c r="GLQ12" s="2432">
        <f>'GC Table 4 - Tertiary'!GLP8</f>
        <v>0</v>
      </c>
      <c r="GLR12" s="4063">
        <f>SUM(GLN12:GLQ12)</f>
        <v>0</v>
      </c>
      <c r="GLS12" s="2433">
        <f>'GC Table 8 - Primary'!GLQ12</f>
        <v>0</v>
      </c>
      <c r="GLT12" s="2432">
        <f>'GC Table 6 - Secondary'!GLQ14</f>
        <v>0</v>
      </c>
      <c r="GLU12" s="2434">
        <f>'GC Table 5 - Worker Training'!GLQ12</f>
        <v>0</v>
      </c>
      <c r="GLV12" s="2432">
        <f>'GC Table 4 - Tertiary'!GLP9</f>
        <v>0</v>
      </c>
      <c r="GLW12" s="2435">
        <f>SUM(GLS12:GLV12)</f>
        <v>0</v>
      </c>
      <c r="GLX12" s="4062">
        <f>'GC Table 8 - Primary'!GLQ20</f>
        <v>0</v>
      </c>
      <c r="GLY12" s="2432">
        <f>'GC Table 6 - Secondary'!GLQ22</f>
        <v>0</v>
      </c>
      <c r="GLZ12" s="2432">
        <f>'GC Table 5 - Worker Training'!GLQ20</f>
        <v>0</v>
      </c>
      <c r="GMA12" s="2432">
        <f>'GC Table 4 - Tertiary'!GLP17</f>
        <v>0</v>
      </c>
      <c r="GMB12" s="4064">
        <f>SUM(GLX12:GMA12)</f>
        <v>0</v>
      </c>
      <c r="GMC12" s="4061">
        <v>2014</v>
      </c>
      <c r="GMD12" s="4062">
        <f>'GC Table 8 - Primary'!GMG8</f>
        <v>0</v>
      </c>
      <c r="GME12" s="2432">
        <f>'GC Table 6 - Secondary'!GMG8</f>
        <v>0</v>
      </c>
      <c r="GMF12" s="2432">
        <f>'GC Table 5 - Worker Training'!GMG8</f>
        <v>0</v>
      </c>
      <c r="GMG12" s="2432">
        <f>'GC Table 4 - Tertiary'!GMF8</f>
        <v>0</v>
      </c>
      <c r="GMH12" s="4063">
        <f>SUM(GMD12:GMG12)</f>
        <v>0</v>
      </c>
      <c r="GMI12" s="2433">
        <f>'GC Table 8 - Primary'!GMG12</f>
        <v>0</v>
      </c>
      <c r="GMJ12" s="2432">
        <f>'GC Table 6 - Secondary'!GMG14</f>
        <v>0</v>
      </c>
      <c r="GMK12" s="2434">
        <f>'GC Table 5 - Worker Training'!GMG12</f>
        <v>0</v>
      </c>
      <c r="GML12" s="2432">
        <f>'GC Table 4 - Tertiary'!GMF9</f>
        <v>0</v>
      </c>
      <c r="GMM12" s="2435">
        <f>SUM(GMI12:GML12)</f>
        <v>0</v>
      </c>
      <c r="GMN12" s="4062">
        <f>'GC Table 8 - Primary'!GMG20</f>
        <v>0</v>
      </c>
      <c r="GMO12" s="2432">
        <f>'GC Table 6 - Secondary'!GMG22</f>
        <v>0</v>
      </c>
      <c r="GMP12" s="2432">
        <f>'GC Table 5 - Worker Training'!GMG20</f>
        <v>0</v>
      </c>
      <c r="GMQ12" s="2432">
        <f>'GC Table 4 - Tertiary'!GMF17</f>
        <v>0</v>
      </c>
      <c r="GMR12" s="4064">
        <f>SUM(GMN12:GMQ12)</f>
        <v>0</v>
      </c>
      <c r="GMS12" s="4061">
        <v>2014</v>
      </c>
      <c r="GMT12" s="4062">
        <f>'GC Table 8 - Primary'!GMW8</f>
        <v>0</v>
      </c>
      <c r="GMU12" s="2432">
        <f>'GC Table 6 - Secondary'!GMW8</f>
        <v>0</v>
      </c>
      <c r="GMV12" s="2432">
        <f>'GC Table 5 - Worker Training'!GMW8</f>
        <v>0</v>
      </c>
      <c r="GMW12" s="2432">
        <f>'GC Table 4 - Tertiary'!GMV8</f>
        <v>0</v>
      </c>
      <c r="GMX12" s="4063">
        <f>SUM(GMT12:GMW12)</f>
        <v>0</v>
      </c>
      <c r="GMY12" s="2433">
        <f>'GC Table 8 - Primary'!GMW12</f>
        <v>0</v>
      </c>
      <c r="GMZ12" s="2432">
        <f>'GC Table 6 - Secondary'!GMW14</f>
        <v>0</v>
      </c>
      <c r="GNA12" s="2434">
        <f>'GC Table 5 - Worker Training'!GMW12</f>
        <v>0</v>
      </c>
      <c r="GNB12" s="2432">
        <f>'GC Table 4 - Tertiary'!GMV9</f>
        <v>0</v>
      </c>
      <c r="GNC12" s="2435">
        <f>SUM(GMY12:GNB12)</f>
        <v>0</v>
      </c>
      <c r="GND12" s="4062">
        <f>'GC Table 8 - Primary'!GMW20</f>
        <v>0</v>
      </c>
      <c r="GNE12" s="2432">
        <f>'GC Table 6 - Secondary'!GMW22</f>
        <v>0</v>
      </c>
      <c r="GNF12" s="2432">
        <f>'GC Table 5 - Worker Training'!GMW20</f>
        <v>0</v>
      </c>
      <c r="GNG12" s="2432">
        <f>'GC Table 4 - Tertiary'!GMV17</f>
        <v>0</v>
      </c>
      <c r="GNH12" s="4064">
        <f>SUM(GND12:GNG12)</f>
        <v>0</v>
      </c>
      <c r="GNI12" s="4061">
        <v>2014</v>
      </c>
      <c r="GNJ12" s="4062">
        <f>'GC Table 8 - Primary'!GNM8</f>
        <v>0</v>
      </c>
      <c r="GNK12" s="2432">
        <f>'GC Table 6 - Secondary'!GNM8</f>
        <v>0</v>
      </c>
      <c r="GNL12" s="2432">
        <f>'GC Table 5 - Worker Training'!GNM8</f>
        <v>0</v>
      </c>
      <c r="GNM12" s="2432">
        <f>'GC Table 4 - Tertiary'!GNL8</f>
        <v>0</v>
      </c>
      <c r="GNN12" s="4063">
        <f>SUM(GNJ12:GNM12)</f>
        <v>0</v>
      </c>
      <c r="GNO12" s="2433">
        <f>'GC Table 8 - Primary'!GNM12</f>
        <v>0</v>
      </c>
      <c r="GNP12" s="2432">
        <f>'GC Table 6 - Secondary'!GNM14</f>
        <v>0</v>
      </c>
      <c r="GNQ12" s="2434">
        <f>'GC Table 5 - Worker Training'!GNM12</f>
        <v>0</v>
      </c>
      <c r="GNR12" s="2432">
        <f>'GC Table 4 - Tertiary'!GNL9</f>
        <v>0</v>
      </c>
      <c r="GNS12" s="2435">
        <f>SUM(GNO12:GNR12)</f>
        <v>0</v>
      </c>
      <c r="GNT12" s="4062">
        <f>'GC Table 8 - Primary'!GNM20</f>
        <v>0</v>
      </c>
      <c r="GNU12" s="2432">
        <f>'GC Table 6 - Secondary'!GNM22</f>
        <v>0</v>
      </c>
      <c r="GNV12" s="2432">
        <f>'GC Table 5 - Worker Training'!GNM20</f>
        <v>0</v>
      </c>
      <c r="GNW12" s="2432">
        <f>'GC Table 4 - Tertiary'!GNL17</f>
        <v>0</v>
      </c>
      <c r="GNX12" s="4064">
        <f>SUM(GNT12:GNW12)</f>
        <v>0</v>
      </c>
      <c r="GNY12" s="4061">
        <v>2014</v>
      </c>
      <c r="GNZ12" s="4062">
        <f>'GC Table 8 - Primary'!GOC8</f>
        <v>0</v>
      </c>
      <c r="GOA12" s="2432">
        <f>'GC Table 6 - Secondary'!GOC8</f>
        <v>0</v>
      </c>
      <c r="GOB12" s="2432">
        <f>'GC Table 5 - Worker Training'!GOC8</f>
        <v>0</v>
      </c>
      <c r="GOC12" s="2432">
        <f>'GC Table 4 - Tertiary'!GOB8</f>
        <v>0</v>
      </c>
      <c r="GOD12" s="4063">
        <f>SUM(GNZ12:GOC12)</f>
        <v>0</v>
      </c>
      <c r="GOE12" s="2433">
        <f>'GC Table 8 - Primary'!GOC12</f>
        <v>0</v>
      </c>
      <c r="GOF12" s="2432">
        <f>'GC Table 6 - Secondary'!GOC14</f>
        <v>0</v>
      </c>
      <c r="GOG12" s="2434">
        <f>'GC Table 5 - Worker Training'!GOC12</f>
        <v>0</v>
      </c>
      <c r="GOH12" s="2432">
        <f>'GC Table 4 - Tertiary'!GOB9</f>
        <v>0</v>
      </c>
      <c r="GOI12" s="2435">
        <f>SUM(GOE12:GOH12)</f>
        <v>0</v>
      </c>
      <c r="GOJ12" s="4062">
        <f>'GC Table 8 - Primary'!GOC20</f>
        <v>0</v>
      </c>
      <c r="GOK12" s="2432">
        <f>'GC Table 6 - Secondary'!GOC22</f>
        <v>0</v>
      </c>
      <c r="GOL12" s="2432">
        <f>'GC Table 5 - Worker Training'!GOC20</f>
        <v>0</v>
      </c>
      <c r="GOM12" s="2432">
        <f>'GC Table 4 - Tertiary'!GOB17</f>
        <v>0</v>
      </c>
      <c r="GON12" s="4064">
        <f>SUM(GOJ12:GOM12)</f>
        <v>0</v>
      </c>
      <c r="GOO12" s="4061">
        <v>2014</v>
      </c>
      <c r="GOP12" s="4062">
        <f>'GC Table 8 - Primary'!GOS8</f>
        <v>0</v>
      </c>
      <c r="GOQ12" s="2432">
        <f>'GC Table 6 - Secondary'!GOS8</f>
        <v>0</v>
      </c>
      <c r="GOR12" s="2432">
        <f>'GC Table 5 - Worker Training'!GOS8</f>
        <v>0</v>
      </c>
      <c r="GOS12" s="2432">
        <f>'GC Table 4 - Tertiary'!GOR8</f>
        <v>0</v>
      </c>
      <c r="GOT12" s="4063">
        <f>SUM(GOP12:GOS12)</f>
        <v>0</v>
      </c>
      <c r="GOU12" s="2433">
        <f>'GC Table 8 - Primary'!GOS12</f>
        <v>0</v>
      </c>
      <c r="GOV12" s="2432">
        <f>'GC Table 6 - Secondary'!GOS14</f>
        <v>0</v>
      </c>
      <c r="GOW12" s="2434">
        <f>'GC Table 5 - Worker Training'!GOS12</f>
        <v>0</v>
      </c>
      <c r="GOX12" s="2432">
        <f>'GC Table 4 - Tertiary'!GOR9</f>
        <v>0</v>
      </c>
      <c r="GOY12" s="2435">
        <f>SUM(GOU12:GOX12)</f>
        <v>0</v>
      </c>
      <c r="GOZ12" s="4062">
        <f>'GC Table 8 - Primary'!GOS20</f>
        <v>0</v>
      </c>
      <c r="GPA12" s="2432">
        <f>'GC Table 6 - Secondary'!GOS22</f>
        <v>0</v>
      </c>
      <c r="GPB12" s="2432">
        <f>'GC Table 5 - Worker Training'!GOS20</f>
        <v>0</v>
      </c>
      <c r="GPC12" s="2432">
        <f>'GC Table 4 - Tertiary'!GOR17</f>
        <v>0</v>
      </c>
      <c r="GPD12" s="4064">
        <f>SUM(GOZ12:GPC12)</f>
        <v>0</v>
      </c>
      <c r="GPE12" s="4061">
        <v>2014</v>
      </c>
      <c r="GPF12" s="4062">
        <f>'GC Table 8 - Primary'!GPI8</f>
        <v>0</v>
      </c>
      <c r="GPG12" s="2432">
        <f>'GC Table 6 - Secondary'!GPI8</f>
        <v>0</v>
      </c>
      <c r="GPH12" s="2432">
        <f>'GC Table 5 - Worker Training'!GPI8</f>
        <v>0</v>
      </c>
      <c r="GPI12" s="2432">
        <f>'GC Table 4 - Tertiary'!GPH8</f>
        <v>0</v>
      </c>
      <c r="GPJ12" s="4063">
        <f>SUM(GPF12:GPI12)</f>
        <v>0</v>
      </c>
      <c r="GPK12" s="2433">
        <f>'GC Table 8 - Primary'!GPI12</f>
        <v>0</v>
      </c>
      <c r="GPL12" s="2432">
        <f>'GC Table 6 - Secondary'!GPI14</f>
        <v>0</v>
      </c>
      <c r="GPM12" s="2434">
        <f>'GC Table 5 - Worker Training'!GPI12</f>
        <v>0</v>
      </c>
      <c r="GPN12" s="2432">
        <f>'GC Table 4 - Tertiary'!GPH9</f>
        <v>0</v>
      </c>
      <c r="GPO12" s="2435">
        <f>SUM(GPK12:GPN12)</f>
        <v>0</v>
      </c>
      <c r="GPP12" s="4062">
        <f>'GC Table 8 - Primary'!GPI20</f>
        <v>0</v>
      </c>
      <c r="GPQ12" s="2432">
        <f>'GC Table 6 - Secondary'!GPI22</f>
        <v>0</v>
      </c>
      <c r="GPR12" s="2432">
        <f>'GC Table 5 - Worker Training'!GPI20</f>
        <v>0</v>
      </c>
      <c r="GPS12" s="2432">
        <f>'GC Table 4 - Tertiary'!GPH17</f>
        <v>0</v>
      </c>
      <c r="GPT12" s="4064">
        <f>SUM(GPP12:GPS12)</f>
        <v>0</v>
      </c>
      <c r="GPU12" s="4061">
        <v>2014</v>
      </c>
      <c r="GPV12" s="4062">
        <f>'GC Table 8 - Primary'!GPY8</f>
        <v>0</v>
      </c>
      <c r="GPW12" s="2432">
        <f>'GC Table 6 - Secondary'!GPY8</f>
        <v>0</v>
      </c>
      <c r="GPX12" s="2432">
        <f>'GC Table 5 - Worker Training'!GPY8</f>
        <v>0</v>
      </c>
      <c r="GPY12" s="2432">
        <f>'GC Table 4 - Tertiary'!GPX8</f>
        <v>0</v>
      </c>
      <c r="GPZ12" s="4063">
        <f>SUM(GPV12:GPY12)</f>
        <v>0</v>
      </c>
      <c r="GQA12" s="2433">
        <f>'GC Table 8 - Primary'!GPY12</f>
        <v>0</v>
      </c>
      <c r="GQB12" s="2432">
        <f>'GC Table 6 - Secondary'!GPY14</f>
        <v>0</v>
      </c>
      <c r="GQC12" s="2434">
        <f>'GC Table 5 - Worker Training'!GPY12</f>
        <v>0</v>
      </c>
      <c r="GQD12" s="2432">
        <f>'GC Table 4 - Tertiary'!GPX9</f>
        <v>0</v>
      </c>
      <c r="GQE12" s="2435">
        <f>SUM(GQA12:GQD12)</f>
        <v>0</v>
      </c>
      <c r="GQF12" s="4062">
        <f>'GC Table 8 - Primary'!GPY20</f>
        <v>0</v>
      </c>
      <c r="GQG12" s="2432">
        <f>'GC Table 6 - Secondary'!GPY22</f>
        <v>0</v>
      </c>
      <c r="GQH12" s="2432">
        <f>'GC Table 5 - Worker Training'!GPY20</f>
        <v>0</v>
      </c>
      <c r="GQI12" s="2432">
        <f>'GC Table 4 - Tertiary'!GPX17</f>
        <v>0</v>
      </c>
      <c r="GQJ12" s="4064">
        <f>SUM(GQF12:GQI12)</f>
        <v>0</v>
      </c>
      <c r="GQK12" s="4061">
        <v>2014</v>
      </c>
      <c r="GQL12" s="4062">
        <f>'GC Table 8 - Primary'!GQO8</f>
        <v>0</v>
      </c>
      <c r="GQM12" s="2432">
        <f>'GC Table 6 - Secondary'!GQO8</f>
        <v>0</v>
      </c>
      <c r="GQN12" s="2432">
        <f>'GC Table 5 - Worker Training'!GQO8</f>
        <v>0</v>
      </c>
      <c r="GQO12" s="2432">
        <f>'GC Table 4 - Tertiary'!GQN8</f>
        <v>0</v>
      </c>
      <c r="GQP12" s="4063">
        <f>SUM(GQL12:GQO12)</f>
        <v>0</v>
      </c>
      <c r="GQQ12" s="2433">
        <f>'GC Table 8 - Primary'!GQO12</f>
        <v>0</v>
      </c>
      <c r="GQR12" s="2432">
        <f>'GC Table 6 - Secondary'!GQO14</f>
        <v>0</v>
      </c>
      <c r="GQS12" s="2434">
        <f>'GC Table 5 - Worker Training'!GQO12</f>
        <v>0</v>
      </c>
      <c r="GQT12" s="2432">
        <f>'GC Table 4 - Tertiary'!GQN9</f>
        <v>0</v>
      </c>
      <c r="GQU12" s="2435">
        <f>SUM(GQQ12:GQT12)</f>
        <v>0</v>
      </c>
      <c r="GQV12" s="4062">
        <f>'GC Table 8 - Primary'!GQO20</f>
        <v>0</v>
      </c>
      <c r="GQW12" s="2432">
        <f>'GC Table 6 - Secondary'!GQO22</f>
        <v>0</v>
      </c>
      <c r="GQX12" s="2432">
        <f>'GC Table 5 - Worker Training'!GQO20</f>
        <v>0</v>
      </c>
      <c r="GQY12" s="2432">
        <f>'GC Table 4 - Tertiary'!GQN17</f>
        <v>0</v>
      </c>
      <c r="GQZ12" s="4064">
        <f>SUM(GQV12:GQY12)</f>
        <v>0</v>
      </c>
      <c r="GRA12" s="4061">
        <v>2014</v>
      </c>
      <c r="GRB12" s="4062">
        <f>'GC Table 8 - Primary'!GRE8</f>
        <v>0</v>
      </c>
      <c r="GRC12" s="2432">
        <f>'GC Table 6 - Secondary'!GRE8</f>
        <v>0</v>
      </c>
      <c r="GRD12" s="2432">
        <f>'GC Table 5 - Worker Training'!GRE8</f>
        <v>0</v>
      </c>
      <c r="GRE12" s="2432">
        <f>'GC Table 4 - Tertiary'!GRD8</f>
        <v>0</v>
      </c>
      <c r="GRF12" s="4063">
        <f>SUM(GRB12:GRE12)</f>
        <v>0</v>
      </c>
      <c r="GRG12" s="2433">
        <f>'GC Table 8 - Primary'!GRE12</f>
        <v>0</v>
      </c>
      <c r="GRH12" s="2432">
        <f>'GC Table 6 - Secondary'!GRE14</f>
        <v>0</v>
      </c>
      <c r="GRI12" s="2434">
        <f>'GC Table 5 - Worker Training'!GRE12</f>
        <v>0</v>
      </c>
      <c r="GRJ12" s="2432">
        <f>'GC Table 4 - Tertiary'!GRD9</f>
        <v>0</v>
      </c>
      <c r="GRK12" s="2435">
        <f>SUM(GRG12:GRJ12)</f>
        <v>0</v>
      </c>
      <c r="GRL12" s="4062">
        <f>'GC Table 8 - Primary'!GRE20</f>
        <v>0</v>
      </c>
      <c r="GRM12" s="2432">
        <f>'GC Table 6 - Secondary'!GRE22</f>
        <v>0</v>
      </c>
      <c r="GRN12" s="2432">
        <f>'GC Table 5 - Worker Training'!GRE20</f>
        <v>0</v>
      </c>
      <c r="GRO12" s="2432">
        <f>'GC Table 4 - Tertiary'!GRD17</f>
        <v>0</v>
      </c>
      <c r="GRP12" s="4064">
        <f>SUM(GRL12:GRO12)</f>
        <v>0</v>
      </c>
      <c r="GRQ12" s="4061">
        <v>2014</v>
      </c>
      <c r="GRR12" s="4062">
        <f>'GC Table 8 - Primary'!GRU8</f>
        <v>0</v>
      </c>
      <c r="GRS12" s="2432">
        <f>'GC Table 6 - Secondary'!GRU8</f>
        <v>0</v>
      </c>
      <c r="GRT12" s="2432">
        <f>'GC Table 5 - Worker Training'!GRU8</f>
        <v>0</v>
      </c>
      <c r="GRU12" s="2432">
        <f>'GC Table 4 - Tertiary'!GRT8</f>
        <v>0</v>
      </c>
      <c r="GRV12" s="4063">
        <f>SUM(GRR12:GRU12)</f>
        <v>0</v>
      </c>
      <c r="GRW12" s="2433">
        <f>'GC Table 8 - Primary'!GRU12</f>
        <v>0</v>
      </c>
      <c r="GRX12" s="2432">
        <f>'GC Table 6 - Secondary'!GRU14</f>
        <v>0</v>
      </c>
      <c r="GRY12" s="2434">
        <f>'GC Table 5 - Worker Training'!GRU12</f>
        <v>0</v>
      </c>
      <c r="GRZ12" s="2432">
        <f>'GC Table 4 - Tertiary'!GRT9</f>
        <v>0</v>
      </c>
      <c r="GSA12" s="2435">
        <f>SUM(GRW12:GRZ12)</f>
        <v>0</v>
      </c>
      <c r="GSB12" s="4062">
        <f>'GC Table 8 - Primary'!GRU20</f>
        <v>0</v>
      </c>
      <c r="GSC12" s="2432">
        <f>'GC Table 6 - Secondary'!GRU22</f>
        <v>0</v>
      </c>
      <c r="GSD12" s="2432">
        <f>'GC Table 5 - Worker Training'!GRU20</f>
        <v>0</v>
      </c>
      <c r="GSE12" s="2432">
        <f>'GC Table 4 - Tertiary'!GRT17</f>
        <v>0</v>
      </c>
      <c r="GSF12" s="4064">
        <f>SUM(GSB12:GSE12)</f>
        <v>0</v>
      </c>
      <c r="GSG12" s="4061">
        <v>2014</v>
      </c>
      <c r="GSH12" s="4062">
        <f>'GC Table 8 - Primary'!GSK8</f>
        <v>0</v>
      </c>
      <c r="GSI12" s="2432">
        <f>'GC Table 6 - Secondary'!GSK8</f>
        <v>0</v>
      </c>
      <c r="GSJ12" s="2432">
        <f>'GC Table 5 - Worker Training'!GSK8</f>
        <v>0</v>
      </c>
      <c r="GSK12" s="2432">
        <f>'GC Table 4 - Tertiary'!GSJ8</f>
        <v>0</v>
      </c>
      <c r="GSL12" s="4063">
        <f>SUM(GSH12:GSK12)</f>
        <v>0</v>
      </c>
      <c r="GSM12" s="2433">
        <f>'GC Table 8 - Primary'!GSK12</f>
        <v>0</v>
      </c>
      <c r="GSN12" s="2432">
        <f>'GC Table 6 - Secondary'!GSK14</f>
        <v>0</v>
      </c>
      <c r="GSO12" s="2434">
        <f>'GC Table 5 - Worker Training'!GSK12</f>
        <v>0</v>
      </c>
      <c r="GSP12" s="2432">
        <f>'GC Table 4 - Tertiary'!GSJ9</f>
        <v>0</v>
      </c>
      <c r="GSQ12" s="2435">
        <f>SUM(GSM12:GSP12)</f>
        <v>0</v>
      </c>
      <c r="GSR12" s="4062">
        <f>'GC Table 8 - Primary'!GSK20</f>
        <v>0</v>
      </c>
      <c r="GSS12" s="2432">
        <f>'GC Table 6 - Secondary'!GSK22</f>
        <v>0</v>
      </c>
      <c r="GST12" s="2432">
        <f>'GC Table 5 - Worker Training'!GSK20</f>
        <v>0</v>
      </c>
      <c r="GSU12" s="2432">
        <f>'GC Table 4 - Tertiary'!GSJ17</f>
        <v>0</v>
      </c>
      <c r="GSV12" s="4064">
        <f>SUM(GSR12:GSU12)</f>
        <v>0</v>
      </c>
      <c r="GSW12" s="4061">
        <v>2014</v>
      </c>
      <c r="GSX12" s="4062">
        <f>'GC Table 8 - Primary'!GTA8</f>
        <v>0</v>
      </c>
      <c r="GSY12" s="2432">
        <f>'GC Table 6 - Secondary'!GTA8</f>
        <v>0</v>
      </c>
      <c r="GSZ12" s="2432">
        <f>'GC Table 5 - Worker Training'!GTA8</f>
        <v>0</v>
      </c>
      <c r="GTA12" s="2432">
        <f>'GC Table 4 - Tertiary'!GSZ8</f>
        <v>0</v>
      </c>
      <c r="GTB12" s="4063">
        <f>SUM(GSX12:GTA12)</f>
        <v>0</v>
      </c>
      <c r="GTC12" s="2433">
        <f>'GC Table 8 - Primary'!GTA12</f>
        <v>0</v>
      </c>
      <c r="GTD12" s="2432">
        <f>'GC Table 6 - Secondary'!GTA14</f>
        <v>0</v>
      </c>
      <c r="GTE12" s="2434">
        <f>'GC Table 5 - Worker Training'!GTA12</f>
        <v>0</v>
      </c>
      <c r="GTF12" s="2432">
        <f>'GC Table 4 - Tertiary'!GSZ9</f>
        <v>0</v>
      </c>
      <c r="GTG12" s="2435">
        <f>SUM(GTC12:GTF12)</f>
        <v>0</v>
      </c>
      <c r="GTH12" s="4062">
        <f>'GC Table 8 - Primary'!GTA20</f>
        <v>0</v>
      </c>
      <c r="GTI12" s="2432">
        <f>'GC Table 6 - Secondary'!GTA22</f>
        <v>0</v>
      </c>
      <c r="GTJ12" s="2432">
        <f>'GC Table 5 - Worker Training'!GTA20</f>
        <v>0</v>
      </c>
      <c r="GTK12" s="2432">
        <f>'GC Table 4 - Tertiary'!GSZ17</f>
        <v>0</v>
      </c>
      <c r="GTL12" s="4064">
        <f>SUM(GTH12:GTK12)</f>
        <v>0</v>
      </c>
      <c r="GTM12" s="4061">
        <v>2014</v>
      </c>
      <c r="GTN12" s="4062">
        <f>'GC Table 8 - Primary'!GTQ8</f>
        <v>0</v>
      </c>
      <c r="GTO12" s="2432">
        <f>'GC Table 6 - Secondary'!GTQ8</f>
        <v>0</v>
      </c>
      <c r="GTP12" s="2432">
        <f>'GC Table 5 - Worker Training'!GTQ8</f>
        <v>0</v>
      </c>
      <c r="GTQ12" s="2432">
        <f>'GC Table 4 - Tertiary'!GTP8</f>
        <v>0</v>
      </c>
      <c r="GTR12" s="4063">
        <f>SUM(GTN12:GTQ12)</f>
        <v>0</v>
      </c>
      <c r="GTS12" s="2433">
        <f>'GC Table 8 - Primary'!GTQ12</f>
        <v>0</v>
      </c>
      <c r="GTT12" s="2432">
        <f>'GC Table 6 - Secondary'!GTQ14</f>
        <v>0</v>
      </c>
      <c r="GTU12" s="2434">
        <f>'GC Table 5 - Worker Training'!GTQ12</f>
        <v>0</v>
      </c>
      <c r="GTV12" s="2432">
        <f>'GC Table 4 - Tertiary'!GTP9</f>
        <v>0</v>
      </c>
      <c r="GTW12" s="2435">
        <f>SUM(GTS12:GTV12)</f>
        <v>0</v>
      </c>
      <c r="GTX12" s="4062">
        <f>'GC Table 8 - Primary'!GTQ20</f>
        <v>0</v>
      </c>
      <c r="GTY12" s="2432">
        <f>'GC Table 6 - Secondary'!GTQ22</f>
        <v>0</v>
      </c>
      <c r="GTZ12" s="2432">
        <f>'GC Table 5 - Worker Training'!GTQ20</f>
        <v>0</v>
      </c>
      <c r="GUA12" s="2432">
        <f>'GC Table 4 - Tertiary'!GTP17</f>
        <v>0</v>
      </c>
      <c r="GUB12" s="4064">
        <f>SUM(GTX12:GUA12)</f>
        <v>0</v>
      </c>
      <c r="GUC12" s="4061">
        <v>2014</v>
      </c>
      <c r="GUD12" s="4062">
        <f>'GC Table 8 - Primary'!GUG8</f>
        <v>0</v>
      </c>
      <c r="GUE12" s="2432">
        <f>'GC Table 6 - Secondary'!GUG8</f>
        <v>0</v>
      </c>
      <c r="GUF12" s="2432">
        <f>'GC Table 5 - Worker Training'!GUG8</f>
        <v>0</v>
      </c>
      <c r="GUG12" s="2432">
        <f>'GC Table 4 - Tertiary'!GUF8</f>
        <v>0</v>
      </c>
      <c r="GUH12" s="4063">
        <f>SUM(GUD12:GUG12)</f>
        <v>0</v>
      </c>
      <c r="GUI12" s="2433">
        <f>'GC Table 8 - Primary'!GUG12</f>
        <v>0</v>
      </c>
      <c r="GUJ12" s="2432">
        <f>'GC Table 6 - Secondary'!GUG14</f>
        <v>0</v>
      </c>
      <c r="GUK12" s="2434">
        <f>'GC Table 5 - Worker Training'!GUG12</f>
        <v>0</v>
      </c>
      <c r="GUL12" s="2432">
        <f>'GC Table 4 - Tertiary'!GUF9</f>
        <v>0</v>
      </c>
      <c r="GUM12" s="2435">
        <f>SUM(GUI12:GUL12)</f>
        <v>0</v>
      </c>
      <c r="GUN12" s="4062">
        <f>'GC Table 8 - Primary'!GUG20</f>
        <v>0</v>
      </c>
      <c r="GUO12" s="2432">
        <f>'GC Table 6 - Secondary'!GUG22</f>
        <v>0</v>
      </c>
      <c r="GUP12" s="2432">
        <f>'GC Table 5 - Worker Training'!GUG20</f>
        <v>0</v>
      </c>
      <c r="GUQ12" s="2432">
        <f>'GC Table 4 - Tertiary'!GUF17</f>
        <v>0</v>
      </c>
      <c r="GUR12" s="4064">
        <f>SUM(GUN12:GUQ12)</f>
        <v>0</v>
      </c>
      <c r="GUS12" s="4061">
        <v>2014</v>
      </c>
      <c r="GUT12" s="4062">
        <f>'GC Table 8 - Primary'!GUW8</f>
        <v>0</v>
      </c>
      <c r="GUU12" s="2432">
        <f>'GC Table 6 - Secondary'!GUW8</f>
        <v>0</v>
      </c>
      <c r="GUV12" s="2432">
        <f>'GC Table 5 - Worker Training'!GUW8</f>
        <v>0</v>
      </c>
      <c r="GUW12" s="2432">
        <f>'GC Table 4 - Tertiary'!GUV8</f>
        <v>0</v>
      </c>
      <c r="GUX12" s="4063">
        <f>SUM(GUT12:GUW12)</f>
        <v>0</v>
      </c>
      <c r="GUY12" s="2433">
        <f>'GC Table 8 - Primary'!GUW12</f>
        <v>0</v>
      </c>
      <c r="GUZ12" s="2432">
        <f>'GC Table 6 - Secondary'!GUW14</f>
        <v>0</v>
      </c>
      <c r="GVA12" s="2434">
        <f>'GC Table 5 - Worker Training'!GUW12</f>
        <v>0</v>
      </c>
      <c r="GVB12" s="2432">
        <f>'GC Table 4 - Tertiary'!GUV9</f>
        <v>0</v>
      </c>
      <c r="GVC12" s="2435">
        <f>SUM(GUY12:GVB12)</f>
        <v>0</v>
      </c>
      <c r="GVD12" s="4062">
        <f>'GC Table 8 - Primary'!GUW20</f>
        <v>0</v>
      </c>
      <c r="GVE12" s="2432">
        <f>'GC Table 6 - Secondary'!GUW22</f>
        <v>0</v>
      </c>
      <c r="GVF12" s="2432">
        <f>'GC Table 5 - Worker Training'!GUW20</f>
        <v>0</v>
      </c>
      <c r="GVG12" s="2432">
        <f>'GC Table 4 - Tertiary'!GUV17</f>
        <v>0</v>
      </c>
      <c r="GVH12" s="4064">
        <f>SUM(GVD12:GVG12)</f>
        <v>0</v>
      </c>
      <c r="GVI12" s="4061">
        <v>2014</v>
      </c>
      <c r="GVJ12" s="4062">
        <f>'GC Table 8 - Primary'!GVM8</f>
        <v>0</v>
      </c>
      <c r="GVK12" s="2432">
        <f>'GC Table 6 - Secondary'!GVM8</f>
        <v>0</v>
      </c>
      <c r="GVL12" s="2432">
        <f>'GC Table 5 - Worker Training'!GVM8</f>
        <v>0</v>
      </c>
      <c r="GVM12" s="2432">
        <f>'GC Table 4 - Tertiary'!GVL8</f>
        <v>0</v>
      </c>
      <c r="GVN12" s="4063">
        <f>SUM(GVJ12:GVM12)</f>
        <v>0</v>
      </c>
      <c r="GVO12" s="2433">
        <f>'GC Table 8 - Primary'!GVM12</f>
        <v>0</v>
      </c>
      <c r="GVP12" s="2432">
        <f>'GC Table 6 - Secondary'!GVM14</f>
        <v>0</v>
      </c>
      <c r="GVQ12" s="2434">
        <f>'GC Table 5 - Worker Training'!GVM12</f>
        <v>0</v>
      </c>
      <c r="GVR12" s="2432">
        <f>'GC Table 4 - Tertiary'!GVL9</f>
        <v>0</v>
      </c>
      <c r="GVS12" s="2435">
        <f>SUM(GVO12:GVR12)</f>
        <v>0</v>
      </c>
      <c r="GVT12" s="4062">
        <f>'GC Table 8 - Primary'!GVM20</f>
        <v>0</v>
      </c>
      <c r="GVU12" s="2432">
        <f>'GC Table 6 - Secondary'!GVM22</f>
        <v>0</v>
      </c>
      <c r="GVV12" s="2432">
        <f>'GC Table 5 - Worker Training'!GVM20</f>
        <v>0</v>
      </c>
      <c r="GVW12" s="2432">
        <f>'GC Table 4 - Tertiary'!GVL17</f>
        <v>0</v>
      </c>
      <c r="GVX12" s="4064">
        <f>SUM(GVT12:GVW12)</f>
        <v>0</v>
      </c>
      <c r="GVY12" s="4061">
        <v>2014</v>
      </c>
      <c r="GVZ12" s="4062">
        <f>'GC Table 8 - Primary'!GWC8</f>
        <v>0</v>
      </c>
      <c r="GWA12" s="2432">
        <f>'GC Table 6 - Secondary'!GWC8</f>
        <v>0</v>
      </c>
      <c r="GWB12" s="2432">
        <f>'GC Table 5 - Worker Training'!GWC8</f>
        <v>0</v>
      </c>
      <c r="GWC12" s="2432">
        <f>'GC Table 4 - Tertiary'!GWB8</f>
        <v>0</v>
      </c>
      <c r="GWD12" s="4063">
        <f>SUM(GVZ12:GWC12)</f>
        <v>0</v>
      </c>
      <c r="GWE12" s="2433">
        <f>'GC Table 8 - Primary'!GWC12</f>
        <v>0</v>
      </c>
      <c r="GWF12" s="2432">
        <f>'GC Table 6 - Secondary'!GWC14</f>
        <v>0</v>
      </c>
      <c r="GWG12" s="2434">
        <f>'GC Table 5 - Worker Training'!GWC12</f>
        <v>0</v>
      </c>
      <c r="GWH12" s="2432">
        <f>'GC Table 4 - Tertiary'!GWB9</f>
        <v>0</v>
      </c>
      <c r="GWI12" s="2435">
        <f>SUM(GWE12:GWH12)</f>
        <v>0</v>
      </c>
      <c r="GWJ12" s="4062">
        <f>'GC Table 8 - Primary'!GWC20</f>
        <v>0</v>
      </c>
      <c r="GWK12" s="2432">
        <f>'GC Table 6 - Secondary'!GWC22</f>
        <v>0</v>
      </c>
      <c r="GWL12" s="2432">
        <f>'GC Table 5 - Worker Training'!GWC20</f>
        <v>0</v>
      </c>
      <c r="GWM12" s="2432">
        <f>'GC Table 4 - Tertiary'!GWB17</f>
        <v>0</v>
      </c>
      <c r="GWN12" s="4064">
        <f>SUM(GWJ12:GWM12)</f>
        <v>0</v>
      </c>
      <c r="GWO12" s="4061">
        <v>2014</v>
      </c>
      <c r="GWP12" s="4062">
        <f>'GC Table 8 - Primary'!GWS8</f>
        <v>0</v>
      </c>
      <c r="GWQ12" s="2432">
        <f>'GC Table 6 - Secondary'!GWS8</f>
        <v>0</v>
      </c>
      <c r="GWR12" s="2432">
        <f>'GC Table 5 - Worker Training'!GWS8</f>
        <v>0</v>
      </c>
      <c r="GWS12" s="2432">
        <f>'GC Table 4 - Tertiary'!GWR8</f>
        <v>0</v>
      </c>
      <c r="GWT12" s="4063">
        <f>SUM(GWP12:GWS12)</f>
        <v>0</v>
      </c>
      <c r="GWU12" s="2433">
        <f>'GC Table 8 - Primary'!GWS12</f>
        <v>0</v>
      </c>
      <c r="GWV12" s="2432">
        <f>'GC Table 6 - Secondary'!GWS14</f>
        <v>0</v>
      </c>
      <c r="GWW12" s="2434">
        <f>'GC Table 5 - Worker Training'!GWS12</f>
        <v>0</v>
      </c>
      <c r="GWX12" s="2432">
        <f>'GC Table 4 - Tertiary'!GWR9</f>
        <v>0</v>
      </c>
      <c r="GWY12" s="2435">
        <f>SUM(GWU12:GWX12)</f>
        <v>0</v>
      </c>
      <c r="GWZ12" s="4062">
        <f>'GC Table 8 - Primary'!GWS20</f>
        <v>0</v>
      </c>
      <c r="GXA12" s="2432">
        <f>'GC Table 6 - Secondary'!GWS22</f>
        <v>0</v>
      </c>
      <c r="GXB12" s="2432">
        <f>'GC Table 5 - Worker Training'!GWS20</f>
        <v>0</v>
      </c>
      <c r="GXC12" s="2432">
        <f>'GC Table 4 - Tertiary'!GWR17</f>
        <v>0</v>
      </c>
      <c r="GXD12" s="4064">
        <f>SUM(GWZ12:GXC12)</f>
        <v>0</v>
      </c>
      <c r="GXE12" s="4061">
        <v>2014</v>
      </c>
      <c r="GXF12" s="4062">
        <f>'GC Table 8 - Primary'!GXI8</f>
        <v>0</v>
      </c>
      <c r="GXG12" s="2432">
        <f>'GC Table 6 - Secondary'!GXI8</f>
        <v>0</v>
      </c>
      <c r="GXH12" s="2432">
        <f>'GC Table 5 - Worker Training'!GXI8</f>
        <v>0</v>
      </c>
      <c r="GXI12" s="2432">
        <f>'GC Table 4 - Tertiary'!GXH8</f>
        <v>0</v>
      </c>
      <c r="GXJ12" s="4063">
        <f>SUM(GXF12:GXI12)</f>
        <v>0</v>
      </c>
      <c r="GXK12" s="2433">
        <f>'GC Table 8 - Primary'!GXI12</f>
        <v>0</v>
      </c>
      <c r="GXL12" s="2432">
        <f>'GC Table 6 - Secondary'!GXI14</f>
        <v>0</v>
      </c>
      <c r="GXM12" s="2434">
        <f>'GC Table 5 - Worker Training'!GXI12</f>
        <v>0</v>
      </c>
      <c r="GXN12" s="2432">
        <f>'GC Table 4 - Tertiary'!GXH9</f>
        <v>0</v>
      </c>
      <c r="GXO12" s="2435">
        <f>SUM(GXK12:GXN12)</f>
        <v>0</v>
      </c>
      <c r="GXP12" s="4062">
        <f>'GC Table 8 - Primary'!GXI20</f>
        <v>0</v>
      </c>
      <c r="GXQ12" s="2432">
        <f>'GC Table 6 - Secondary'!GXI22</f>
        <v>0</v>
      </c>
      <c r="GXR12" s="2432">
        <f>'GC Table 5 - Worker Training'!GXI20</f>
        <v>0</v>
      </c>
      <c r="GXS12" s="2432">
        <f>'GC Table 4 - Tertiary'!GXH17</f>
        <v>0</v>
      </c>
      <c r="GXT12" s="4064">
        <f>SUM(GXP12:GXS12)</f>
        <v>0</v>
      </c>
      <c r="GXU12" s="4061">
        <v>2014</v>
      </c>
      <c r="GXV12" s="4062">
        <f>'GC Table 8 - Primary'!GXY8</f>
        <v>0</v>
      </c>
      <c r="GXW12" s="2432">
        <f>'GC Table 6 - Secondary'!GXY8</f>
        <v>0</v>
      </c>
      <c r="GXX12" s="2432">
        <f>'GC Table 5 - Worker Training'!GXY8</f>
        <v>0</v>
      </c>
      <c r="GXY12" s="2432">
        <f>'GC Table 4 - Tertiary'!GXX8</f>
        <v>0</v>
      </c>
      <c r="GXZ12" s="4063">
        <f>SUM(GXV12:GXY12)</f>
        <v>0</v>
      </c>
      <c r="GYA12" s="2433">
        <f>'GC Table 8 - Primary'!GXY12</f>
        <v>0</v>
      </c>
      <c r="GYB12" s="2432">
        <f>'GC Table 6 - Secondary'!GXY14</f>
        <v>0</v>
      </c>
      <c r="GYC12" s="2434">
        <f>'GC Table 5 - Worker Training'!GXY12</f>
        <v>0</v>
      </c>
      <c r="GYD12" s="2432">
        <f>'GC Table 4 - Tertiary'!GXX9</f>
        <v>0</v>
      </c>
      <c r="GYE12" s="2435">
        <f>SUM(GYA12:GYD12)</f>
        <v>0</v>
      </c>
      <c r="GYF12" s="4062">
        <f>'GC Table 8 - Primary'!GXY20</f>
        <v>0</v>
      </c>
      <c r="GYG12" s="2432">
        <f>'GC Table 6 - Secondary'!GXY22</f>
        <v>0</v>
      </c>
      <c r="GYH12" s="2432">
        <f>'GC Table 5 - Worker Training'!GXY20</f>
        <v>0</v>
      </c>
      <c r="GYI12" s="2432">
        <f>'GC Table 4 - Tertiary'!GXX17</f>
        <v>0</v>
      </c>
      <c r="GYJ12" s="4064">
        <f>SUM(GYF12:GYI12)</f>
        <v>0</v>
      </c>
      <c r="GYK12" s="4061">
        <v>2014</v>
      </c>
      <c r="GYL12" s="4062">
        <f>'GC Table 8 - Primary'!GYO8</f>
        <v>0</v>
      </c>
      <c r="GYM12" s="2432">
        <f>'GC Table 6 - Secondary'!GYO8</f>
        <v>0</v>
      </c>
      <c r="GYN12" s="2432">
        <f>'GC Table 5 - Worker Training'!GYO8</f>
        <v>0</v>
      </c>
      <c r="GYO12" s="2432">
        <f>'GC Table 4 - Tertiary'!GYN8</f>
        <v>0</v>
      </c>
      <c r="GYP12" s="4063">
        <f>SUM(GYL12:GYO12)</f>
        <v>0</v>
      </c>
      <c r="GYQ12" s="2433">
        <f>'GC Table 8 - Primary'!GYO12</f>
        <v>0</v>
      </c>
      <c r="GYR12" s="2432">
        <f>'GC Table 6 - Secondary'!GYO14</f>
        <v>0</v>
      </c>
      <c r="GYS12" s="2434">
        <f>'GC Table 5 - Worker Training'!GYO12</f>
        <v>0</v>
      </c>
      <c r="GYT12" s="2432">
        <f>'GC Table 4 - Tertiary'!GYN9</f>
        <v>0</v>
      </c>
      <c r="GYU12" s="2435">
        <f>SUM(GYQ12:GYT12)</f>
        <v>0</v>
      </c>
      <c r="GYV12" s="4062">
        <f>'GC Table 8 - Primary'!GYO20</f>
        <v>0</v>
      </c>
      <c r="GYW12" s="2432">
        <f>'GC Table 6 - Secondary'!GYO22</f>
        <v>0</v>
      </c>
      <c r="GYX12" s="2432">
        <f>'GC Table 5 - Worker Training'!GYO20</f>
        <v>0</v>
      </c>
      <c r="GYY12" s="2432">
        <f>'GC Table 4 - Tertiary'!GYN17</f>
        <v>0</v>
      </c>
      <c r="GYZ12" s="4064">
        <f>SUM(GYV12:GYY12)</f>
        <v>0</v>
      </c>
      <c r="GZA12" s="4061">
        <v>2014</v>
      </c>
      <c r="GZB12" s="4062">
        <f>'GC Table 8 - Primary'!GZE8</f>
        <v>0</v>
      </c>
      <c r="GZC12" s="2432">
        <f>'GC Table 6 - Secondary'!GZE8</f>
        <v>0</v>
      </c>
      <c r="GZD12" s="2432">
        <f>'GC Table 5 - Worker Training'!GZE8</f>
        <v>0</v>
      </c>
      <c r="GZE12" s="2432">
        <f>'GC Table 4 - Tertiary'!GZD8</f>
        <v>0</v>
      </c>
      <c r="GZF12" s="4063">
        <f>SUM(GZB12:GZE12)</f>
        <v>0</v>
      </c>
      <c r="GZG12" s="2433">
        <f>'GC Table 8 - Primary'!GZE12</f>
        <v>0</v>
      </c>
      <c r="GZH12" s="2432">
        <f>'GC Table 6 - Secondary'!GZE14</f>
        <v>0</v>
      </c>
      <c r="GZI12" s="2434">
        <f>'GC Table 5 - Worker Training'!GZE12</f>
        <v>0</v>
      </c>
      <c r="GZJ12" s="2432">
        <f>'GC Table 4 - Tertiary'!GZD9</f>
        <v>0</v>
      </c>
      <c r="GZK12" s="2435">
        <f>SUM(GZG12:GZJ12)</f>
        <v>0</v>
      </c>
      <c r="GZL12" s="4062">
        <f>'GC Table 8 - Primary'!GZE20</f>
        <v>0</v>
      </c>
      <c r="GZM12" s="2432">
        <f>'GC Table 6 - Secondary'!GZE22</f>
        <v>0</v>
      </c>
      <c r="GZN12" s="2432">
        <f>'GC Table 5 - Worker Training'!GZE20</f>
        <v>0</v>
      </c>
      <c r="GZO12" s="2432">
        <f>'GC Table 4 - Tertiary'!GZD17</f>
        <v>0</v>
      </c>
      <c r="GZP12" s="4064">
        <f>SUM(GZL12:GZO12)</f>
        <v>0</v>
      </c>
      <c r="GZQ12" s="4061">
        <v>2014</v>
      </c>
      <c r="GZR12" s="4062">
        <f>'GC Table 8 - Primary'!GZU8</f>
        <v>0</v>
      </c>
      <c r="GZS12" s="2432">
        <f>'GC Table 6 - Secondary'!GZU8</f>
        <v>0</v>
      </c>
      <c r="GZT12" s="2432">
        <f>'GC Table 5 - Worker Training'!GZU8</f>
        <v>0</v>
      </c>
      <c r="GZU12" s="2432">
        <f>'GC Table 4 - Tertiary'!GZT8</f>
        <v>0</v>
      </c>
      <c r="GZV12" s="4063">
        <f>SUM(GZR12:GZU12)</f>
        <v>0</v>
      </c>
      <c r="GZW12" s="2433">
        <f>'GC Table 8 - Primary'!GZU12</f>
        <v>0</v>
      </c>
      <c r="GZX12" s="2432">
        <f>'GC Table 6 - Secondary'!GZU14</f>
        <v>0</v>
      </c>
      <c r="GZY12" s="2434">
        <f>'GC Table 5 - Worker Training'!GZU12</f>
        <v>0</v>
      </c>
      <c r="GZZ12" s="2432">
        <f>'GC Table 4 - Tertiary'!GZT9</f>
        <v>0</v>
      </c>
      <c r="HAA12" s="2435">
        <f>SUM(GZW12:GZZ12)</f>
        <v>0</v>
      </c>
      <c r="HAB12" s="4062">
        <f>'GC Table 8 - Primary'!GZU20</f>
        <v>0</v>
      </c>
      <c r="HAC12" s="2432">
        <f>'GC Table 6 - Secondary'!GZU22</f>
        <v>0</v>
      </c>
      <c r="HAD12" s="2432">
        <f>'GC Table 5 - Worker Training'!GZU20</f>
        <v>0</v>
      </c>
      <c r="HAE12" s="2432">
        <f>'GC Table 4 - Tertiary'!GZT17</f>
        <v>0</v>
      </c>
      <c r="HAF12" s="4064">
        <f>SUM(HAB12:HAE12)</f>
        <v>0</v>
      </c>
      <c r="HAG12" s="4061">
        <v>2014</v>
      </c>
      <c r="HAH12" s="4062">
        <f>'GC Table 8 - Primary'!HAK8</f>
        <v>0</v>
      </c>
      <c r="HAI12" s="2432">
        <f>'GC Table 6 - Secondary'!HAK8</f>
        <v>0</v>
      </c>
      <c r="HAJ12" s="2432">
        <f>'GC Table 5 - Worker Training'!HAK8</f>
        <v>0</v>
      </c>
      <c r="HAK12" s="2432">
        <f>'GC Table 4 - Tertiary'!HAJ8</f>
        <v>0</v>
      </c>
      <c r="HAL12" s="4063">
        <f>SUM(HAH12:HAK12)</f>
        <v>0</v>
      </c>
      <c r="HAM12" s="2433">
        <f>'GC Table 8 - Primary'!HAK12</f>
        <v>0</v>
      </c>
      <c r="HAN12" s="2432">
        <f>'GC Table 6 - Secondary'!HAK14</f>
        <v>0</v>
      </c>
      <c r="HAO12" s="2434">
        <f>'GC Table 5 - Worker Training'!HAK12</f>
        <v>0</v>
      </c>
      <c r="HAP12" s="2432">
        <f>'GC Table 4 - Tertiary'!HAJ9</f>
        <v>0</v>
      </c>
      <c r="HAQ12" s="2435">
        <f>SUM(HAM12:HAP12)</f>
        <v>0</v>
      </c>
      <c r="HAR12" s="4062">
        <f>'GC Table 8 - Primary'!HAK20</f>
        <v>0</v>
      </c>
      <c r="HAS12" s="2432">
        <f>'GC Table 6 - Secondary'!HAK22</f>
        <v>0</v>
      </c>
      <c r="HAT12" s="2432">
        <f>'GC Table 5 - Worker Training'!HAK20</f>
        <v>0</v>
      </c>
      <c r="HAU12" s="2432">
        <f>'GC Table 4 - Tertiary'!HAJ17</f>
        <v>0</v>
      </c>
      <c r="HAV12" s="4064">
        <f>SUM(HAR12:HAU12)</f>
        <v>0</v>
      </c>
      <c r="HAW12" s="4061">
        <v>2014</v>
      </c>
      <c r="HAX12" s="4062">
        <f>'GC Table 8 - Primary'!HBA8</f>
        <v>0</v>
      </c>
      <c r="HAY12" s="2432">
        <f>'GC Table 6 - Secondary'!HBA8</f>
        <v>0</v>
      </c>
      <c r="HAZ12" s="2432">
        <f>'GC Table 5 - Worker Training'!HBA8</f>
        <v>0</v>
      </c>
      <c r="HBA12" s="2432">
        <f>'GC Table 4 - Tertiary'!HAZ8</f>
        <v>0</v>
      </c>
      <c r="HBB12" s="4063">
        <f>SUM(HAX12:HBA12)</f>
        <v>0</v>
      </c>
      <c r="HBC12" s="2433">
        <f>'GC Table 8 - Primary'!HBA12</f>
        <v>0</v>
      </c>
      <c r="HBD12" s="2432">
        <f>'GC Table 6 - Secondary'!HBA14</f>
        <v>0</v>
      </c>
      <c r="HBE12" s="2434">
        <f>'GC Table 5 - Worker Training'!HBA12</f>
        <v>0</v>
      </c>
      <c r="HBF12" s="2432">
        <f>'GC Table 4 - Tertiary'!HAZ9</f>
        <v>0</v>
      </c>
      <c r="HBG12" s="2435">
        <f>SUM(HBC12:HBF12)</f>
        <v>0</v>
      </c>
      <c r="HBH12" s="4062">
        <f>'GC Table 8 - Primary'!HBA20</f>
        <v>0</v>
      </c>
      <c r="HBI12" s="2432">
        <f>'GC Table 6 - Secondary'!HBA22</f>
        <v>0</v>
      </c>
      <c r="HBJ12" s="2432">
        <f>'GC Table 5 - Worker Training'!HBA20</f>
        <v>0</v>
      </c>
      <c r="HBK12" s="2432">
        <f>'GC Table 4 - Tertiary'!HAZ17</f>
        <v>0</v>
      </c>
      <c r="HBL12" s="4064">
        <f>SUM(HBH12:HBK12)</f>
        <v>0</v>
      </c>
      <c r="HBM12" s="4061">
        <v>2014</v>
      </c>
      <c r="HBN12" s="4062">
        <f>'GC Table 8 - Primary'!HBQ8</f>
        <v>0</v>
      </c>
      <c r="HBO12" s="2432">
        <f>'GC Table 6 - Secondary'!HBQ8</f>
        <v>0</v>
      </c>
      <c r="HBP12" s="2432">
        <f>'GC Table 5 - Worker Training'!HBQ8</f>
        <v>0</v>
      </c>
      <c r="HBQ12" s="2432">
        <f>'GC Table 4 - Tertiary'!HBP8</f>
        <v>0</v>
      </c>
      <c r="HBR12" s="4063">
        <f>SUM(HBN12:HBQ12)</f>
        <v>0</v>
      </c>
      <c r="HBS12" s="2433">
        <f>'GC Table 8 - Primary'!HBQ12</f>
        <v>0</v>
      </c>
      <c r="HBT12" s="2432">
        <f>'GC Table 6 - Secondary'!HBQ14</f>
        <v>0</v>
      </c>
      <c r="HBU12" s="2434">
        <f>'GC Table 5 - Worker Training'!HBQ12</f>
        <v>0</v>
      </c>
      <c r="HBV12" s="2432">
        <f>'GC Table 4 - Tertiary'!HBP9</f>
        <v>0</v>
      </c>
      <c r="HBW12" s="2435">
        <f>SUM(HBS12:HBV12)</f>
        <v>0</v>
      </c>
      <c r="HBX12" s="4062">
        <f>'GC Table 8 - Primary'!HBQ20</f>
        <v>0</v>
      </c>
      <c r="HBY12" s="2432">
        <f>'GC Table 6 - Secondary'!HBQ22</f>
        <v>0</v>
      </c>
      <c r="HBZ12" s="2432">
        <f>'GC Table 5 - Worker Training'!HBQ20</f>
        <v>0</v>
      </c>
      <c r="HCA12" s="2432">
        <f>'GC Table 4 - Tertiary'!HBP17</f>
        <v>0</v>
      </c>
      <c r="HCB12" s="4064">
        <f>SUM(HBX12:HCA12)</f>
        <v>0</v>
      </c>
      <c r="HCC12" s="4061">
        <v>2014</v>
      </c>
      <c r="HCD12" s="4062">
        <f>'GC Table 8 - Primary'!HCG8</f>
        <v>0</v>
      </c>
      <c r="HCE12" s="2432">
        <f>'GC Table 6 - Secondary'!HCG8</f>
        <v>0</v>
      </c>
      <c r="HCF12" s="2432">
        <f>'GC Table 5 - Worker Training'!HCG8</f>
        <v>0</v>
      </c>
      <c r="HCG12" s="2432">
        <f>'GC Table 4 - Tertiary'!HCF8</f>
        <v>0</v>
      </c>
      <c r="HCH12" s="4063">
        <f>SUM(HCD12:HCG12)</f>
        <v>0</v>
      </c>
      <c r="HCI12" s="2433">
        <f>'GC Table 8 - Primary'!HCG12</f>
        <v>0</v>
      </c>
      <c r="HCJ12" s="2432">
        <f>'GC Table 6 - Secondary'!HCG14</f>
        <v>0</v>
      </c>
      <c r="HCK12" s="2434">
        <f>'GC Table 5 - Worker Training'!HCG12</f>
        <v>0</v>
      </c>
      <c r="HCL12" s="2432">
        <f>'GC Table 4 - Tertiary'!HCF9</f>
        <v>0</v>
      </c>
      <c r="HCM12" s="2435">
        <f>SUM(HCI12:HCL12)</f>
        <v>0</v>
      </c>
      <c r="HCN12" s="4062">
        <f>'GC Table 8 - Primary'!HCG20</f>
        <v>0</v>
      </c>
      <c r="HCO12" s="2432">
        <f>'GC Table 6 - Secondary'!HCG22</f>
        <v>0</v>
      </c>
      <c r="HCP12" s="2432">
        <f>'GC Table 5 - Worker Training'!HCG20</f>
        <v>0</v>
      </c>
      <c r="HCQ12" s="2432">
        <f>'GC Table 4 - Tertiary'!HCF17</f>
        <v>0</v>
      </c>
      <c r="HCR12" s="4064">
        <f>SUM(HCN12:HCQ12)</f>
        <v>0</v>
      </c>
      <c r="HCS12" s="4061">
        <v>2014</v>
      </c>
      <c r="HCT12" s="4062">
        <f>'GC Table 8 - Primary'!HCW8</f>
        <v>0</v>
      </c>
      <c r="HCU12" s="2432">
        <f>'GC Table 6 - Secondary'!HCW8</f>
        <v>0</v>
      </c>
      <c r="HCV12" s="2432">
        <f>'GC Table 5 - Worker Training'!HCW8</f>
        <v>0</v>
      </c>
      <c r="HCW12" s="2432">
        <f>'GC Table 4 - Tertiary'!HCV8</f>
        <v>0</v>
      </c>
      <c r="HCX12" s="4063">
        <f>SUM(HCT12:HCW12)</f>
        <v>0</v>
      </c>
      <c r="HCY12" s="2433">
        <f>'GC Table 8 - Primary'!HCW12</f>
        <v>0</v>
      </c>
      <c r="HCZ12" s="2432">
        <f>'GC Table 6 - Secondary'!HCW14</f>
        <v>0</v>
      </c>
      <c r="HDA12" s="2434">
        <f>'GC Table 5 - Worker Training'!HCW12</f>
        <v>0</v>
      </c>
      <c r="HDB12" s="2432">
        <f>'GC Table 4 - Tertiary'!HCV9</f>
        <v>0</v>
      </c>
      <c r="HDC12" s="2435">
        <f>SUM(HCY12:HDB12)</f>
        <v>0</v>
      </c>
      <c r="HDD12" s="4062">
        <f>'GC Table 8 - Primary'!HCW20</f>
        <v>0</v>
      </c>
      <c r="HDE12" s="2432">
        <f>'GC Table 6 - Secondary'!HCW22</f>
        <v>0</v>
      </c>
      <c r="HDF12" s="2432">
        <f>'GC Table 5 - Worker Training'!HCW20</f>
        <v>0</v>
      </c>
      <c r="HDG12" s="2432">
        <f>'GC Table 4 - Tertiary'!HCV17</f>
        <v>0</v>
      </c>
      <c r="HDH12" s="4064">
        <f>SUM(HDD12:HDG12)</f>
        <v>0</v>
      </c>
      <c r="HDI12" s="4061">
        <v>2014</v>
      </c>
      <c r="HDJ12" s="4062">
        <f>'GC Table 8 - Primary'!HDM8</f>
        <v>0</v>
      </c>
      <c r="HDK12" s="2432">
        <f>'GC Table 6 - Secondary'!HDM8</f>
        <v>0</v>
      </c>
      <c r="HDL12" s="2432">
        <f>'GC Table 5 - Worker Training'!HDM8</f>
        <v>0</v>
      </c>
      <c r="HDM12" s="2432">
        <f>'GC Table 4 - Tertiary'!HDL8</f>
        <v>0</v>
      </c>
      <c r="HDN12" s="4063">
        <f>SUM(HDJ12:HDM12)</f>
        <v>0</v>
      </c>
      <c r="HDO12" s="2433">
        <f>'GC Table 8 - Primary'!HDM12</f>
        <v>0</v>
      </c>
      <c r="HDP12" s="2432">
        <f>'GC Table 6 - Secondary'!HDM14</f>
        <v>0</v>
      </c>
      <c r="HDQ12" s="2434">
        <f>'GC Table 5 - Worker Training'!HDM12</f>
        <v>0</v>
      </c>
      <c r="HDR12" s="2432">
        <f>'GC Table 4 - Tertiary'!HDL9</f>
        <v>0</v>
      </c>
      <c r="HDS12" s="2435">
        <f>SUM(HDO12:HDR12)</f>
        <v>0</v>
      </c>
      <c r="HDT12" s="4062">
        <f>'GC Table 8 - Primary'!HDM20</f>
        <v>0</v>
      </c>
      <c r="HDU12" s="2432">
        <f>'GC Table 6 - Secondary'!HDM22</f>
        <v>0</v>
      </c>
      <c r="HDV12" s="2432">
        <f>'GC Table 5 - Worker Training'!HDM20</f>
        <v>0</v>
      </c>
      <c r="HDW12" s="2432">
        <f>'GC Table 4 - Tertiary'!HDL17</f>
        <v>0</v>
      </c>
      <c r="HDX12" s="4064">
        <f>SUM(HDT12:HDW12)</f>
        <v>0</v>
      </c>
      <c r="HDY12" s="4061">
        <v>2014</v>
      </c>
      <c r="HDZ12" s="4062">
        <f>'GC Table 8 - Primary'!HEC8</f>
        <v>0</v>
      </c>
      <c r="HEA12" s="2432">
        <f>'GC Table 6 - Secondary'!HEC8</f>
        <v>0</v>
      </c>
      <c r="HEB12" s="2432">
        <f>'GC Table 5 - Worker Training'!HEC8</f>
        <v>0</v>
      </c>
      <c r="HEC12" s="2432">
        <f>'GC Table 4 - Tertiary'!HEB8</f>
        <v>0</v>
      </c>
      <c r="HED12" s="4063">
        <f>SUM(HDZ12:HEC12)</f>
        <v>0</v>
      </c>
      <c r="HEE12" s="2433">
        <f>'GC Table 8 - Primary'!HEC12</f>
        <v>0</v>
      </c>
      <c r="HEF12" s="2432">
        <f>'GC Table 6 - Secondary'!HEC14</f>
        <v>0</v>
      </c>
      <c r="HEG12" s="2434">
        <f>'GC Table 5 - Worker Training'!HEC12</f>
        <v>0</v>
      </c>
      <c r="HEH12" s="2432">
        <f>'GC Table 4 - Tertiary'!HEB9</f>
        <v>0</v>
      </c>
      <c r="HEI12" s="2435">
        <f>SUM(HEE12:HEH12)</f>
        <v>0</v>
      </c>
      <c r="HEJ12" s="4062">
        <f>'GC Table 8 - Primary'!HEC20</f>
        <v>0</v>
      </c>
      <c r="HEK12" s="2432">
        <f>'GC Table 6 - Secondary'!HEC22</f>
        <v>0</v>
      </c>
      <c r="HEL12" s="2432">
        <f>'GC Table 5 - Worker Training'!HEC20</f>
        <v>0</v>
      </c>
      <c r="HEM12" s="2432">
        <f>'GC Table 4 - Tertiary'!HEB17</f>
        <v>0</v>
      </c>
      <c r="HEN12" s="4064">
        <f>SUM(HEJ12:HEM12)</f>
        <v>0</v>
      </c>
      <c r="HEO12" s="4061">
        <v>2014</v>
      </c>
      <c r="HEP12" s="4062">
        <f>'GC Table 8 - Primary'!HES8</f>
        <v>0</v>
      </c>
      <c r="HEQ12" s="2432">
        <f>'GC Table 6 - Secondary'!HES8</f>
        <v>0</v>
      </c>
      <c r="HER12" s="2432">
        <f>'GC Table 5 - Worker Training'!HES8</f>
        <v>0</v>
      </c>
      <c r="HES12" s="2432">
        <f>'GC Table 4 - Tertiary'!HER8</f>
        <v>0</v>
      </c>
      <c r="HET12" s="4063">
        <f>SUM(HEP12:HES12)</f>
        <v>0</v>
      </c>
      <c r="HEU12" s="2433">
        <f>'GC Table 8 - Primary'!HES12</f>
        <v>0</v>
      </c>
      <c r="HEV12" s="2432">
        <f>'GC Table 6 - Secondary'!HES14</f>
        <v>0</v>
      </c>
      <c r="HEW12" s="2434">
        <f>'GC Table 5 - Worker Training'!HES12</f>
        <v>0</v>
      </c>
      <c r="HEX12" s="2432">
        <f>'GC Table 4 - Tertiary'!HER9</f>
        <v>0</v>
      </c>
      <c r="HEY12" s="2435">
        <f>SUM(HEU12:HEX12)</f>
        <v>0</v>
      </c>
      <c r="HEZ12" s="4062">
        <f>'GC Table 8 - Primary'!HES20</f>
        <v>0</v>
      </c>
      <c r="HFA12" s="2432">
        <f>'GC Table 6 - Secondary'!HES22</f>
        <v>0</v>
      </c>
      <c r="HFB12" s="2432">
        <f>'GC Table 5 - Worker Training'!HES20</f>
        <v>0</v>
      </c>
      <c r="HFC12" s="2432">
        <f>'GC Table 4 - Tertiary'!HER17</f>
        <v>0</v>
      </c>
      <c r="HFD12" s="4064">
        <f>SUM(HEZ12:HFC12)</f>
        <v>0</v>
      </c>
      <c r="HFE12" s="4061">
        <v>2014</v>
      </c>
      <c r="HFF12" s="4062">
        <f>'GC Table 8 - Primary'!HFI8</f>
        <v>0</v>
      </c>
      <c r="HFG12" s="2432">
        <f>'GC Table 6 - Secondary'!HFI8</f>
        <v>0</v>
      </c>
      <c r="HFH12" s="2432">
        <f>'GC Table 5 - Worker Training'!HFI8</f>
        <v>0</v>
      </c>
      <c r="HFI12" s="2432">
        <f>'GC Table 4 - Tertiary'!HFH8</f>
        <v>0</v>
      </c>
      <c r="HFJ12" s="4063">
        <f>SUM(HFF12:HFI12)</f>
        <v>0</v>
      </c>
      <c r="HFK12" s="2433">
        <f>'GC Table 8 - Primary'!HFI12</f>
        <v>0</v>
      </c>
      <c r="HFL12" s="2432">
        <f>'GC Table 6 - Secondary'!HFI14</f>
        <v>0</v>
      </c>
      <c r="HFM12" s="2434">
        <f>'GC Table 5 - Worker Training'!HFI12</f>
        <v>0</v>
      </c>
      <c r="HFN12" s="2432">
        <f>'GC Table 4 - Tertiary'!HFH9</f>
        <v>0</v>
      </c>
      <c r="HFO12" s="2435">
        <f>SUM(HFK12:HFN12)</f>
        <v>0</v>
      </c>
      <c r="HFP12" s="4062">
        <f>'GC Table 8 - Primary'!HFI20</f>
        <v>0</v>
      </c>
      <c r="HFQ12" s="2432">
        <f>'GC Table 6 - Secondary'!HFI22</f>
        <v>0</v>
      </c>
      <c r="HFR12" s="2432">
        <f>'GC Table 5 - Worker Training'!HFI20</f>
        <v>0</v>
      </c>
      <c r="HFS12" s="2432">
        <f>'GC Table 4 - Tertiary'!HFH17</f>
        <v>0</v>
      </c>
      <c r="HFT12" s="4064">
        <f>SUM(HFP12:HFS12)</f>
        <v>0</v>
      </c>
      <c r="HFU12" s="4061">
        <v>2014</v>
      </c>
      <c r="HFV12" s="4062">
        <f>'GC Table 8 - Primary'!HFY8</f>
        <v>0</v>
      </c>
      <c r="HFW12" s="2432">
        <f>'GC Table 6 - Secondary'!HFY8</f>
        <v>0</v>
      </c>
      <c r="HFX12" s="2432">
        <f>'GC Table 5 - Worker Training'!HFY8</f>
        <v>0</v>
      </c>
      <c r="HFY12" s="2432">
        <f>'GC Table 4 - Tertiary'!HFX8</f>
        <v>0</v>
      </c>
      <c r="HFZ12" s="4063">
        <f>SUM(HFV12:HFY12)</f>
        <v>0</v>
      </c>
      <c r="HGA12" s="2433">
        <f>'GC Table 8 - Primary'!HFY12</f>
        <v>0</v>
      </c>
      <c r="HGB12" s="2432">
        <f>'GC Table 6 - Secondary'!HFY14</f>
        <v>0</v>
      </c>
      <c r="HGC12" s="2434">
        <f>'GC Table 5 - Worker Training'!HFY12</f>
        <v>0</v>
      </c>
      <c r="HGD12" s="2432">
        <f>'GC Table 4 - Tertiary'!HFX9</f>
        <v>0</v>
      </c>
      <c r="HGE12" s="2435">
        <f>SUM(HGA12:HGD12)</f>
        <v>0</v>
      </c>
      <c r="HGF12" s="4062">
        <f>'GC Table 8 - Primary'!HFY20</f>
        <v>0</v>
      </c>
      <c r="HGG12" s="2432">
        <f>'GC Table 6 - Secondary'!HFY22</f>
        <v>0</v>
      </c>
      <c r="HGH12" s="2432">
        <f>'GC Table 5 - Worker Training'!HFY20</f>
        <v>0</v>
      </c>
      <c r="HGI12" s="2432">
        <f>'GC Table 4 - Tertiary'!HFX17</f>
        <v>0</v>
      </c>
      <c r="HGJ12" s="4064">
        <f>SUM(HGF12:HGI12)</f>
        <v>0</v>
      </c>
      <c r="HGK12" s="4061">
        <v>2014</v>
      </c>
      <c r="HGL12" s="4062">
        <f>'GC Table 8 - Primary'!HGO8</f>
        <v>0</v>
      </c>
      <c r="HGM12" s="2432">
        <f>'GC Table 6 - Secondary'!HGO8</f>
        <v>0</v>
      </c>
      <c r="HGN12" s="2432">
        <f>'GC Table 5 - Worker Training'!HGO8</f>
        <v>0</v>
      </c>
      <c r="HGO12" s="2432">
        <f>'GC Table 4 - Tertiary'!HGN8</f>
        <v>0</v>
      </c>
      <c r="HGP12" s="4063">
        <f>SUM(HGL12:HGO12)</f>
        <v>0</v>
      </c>
      <c r="HGQ12" s="2433">
        <f>'GC Table 8 - Primary'!HGO12</f>
        <v>0</v>
      </c>
      <c r="HGR12" s="2432">
        <f>'GC Table 6 - Secondary'!HGO14</f>
        <v>0</v>
      </c>
      <c r="HGS12" s="2434">
        <f>'GC Table 5 - Worker Training'!HGO12</f>
        <v>0</v>
      </c>
      <c r="HGT12" s="2432">
        <f>'GC Table 4 - Tertiary'!HGN9</f>
        <v>0</v>
      </c>
      <c r="HGU12" s="2435">
        <f>SUM(HGQ12:HGT12)</f>
        <v>0</v>
      </c>
      <c r="HGV12" s="4062">
        <f>'GC Table 8 - Primary'!HGO20</f>
        <v>0</v>
      </c>
      <c r="HGW12" s="2432">
        <f>'GC Table 6 - Secondary'!HGO22</f>
        <v>0</v>
      </c>
      <c r="HGX12" s="2432">
        <f>'GC Table 5 - Worker Training'!HGO20</f>
        <v>0</v>
      </c>
      <c r="HGY12" s="2432">
        <f>'GC Table 4 - Tertiary'!HGN17</f>
        <v>0</v>
      </c>
      <c r="HGZ12" s="4064">
        <f>SUM(HGV12:HGY12)</f>
        <v>0</v>
      </c>
      <c r="HHA12" s="4061">
        <v>2014</v>
      </c>
      <c r="HHB12" s="4062">
        <f>'GC Table 8 - Primary'!HHE8</f>
        <v>0</v>
      </c>
      <c r="HHC12" s="2432">
        <f>'GC Table 6 - Secondary'!HHE8</f>
        <v>0</v>
      </c>
      <c r="HHD12" s="2432">
        <f>'GC Table 5 - Worker Training'!HHE8</f>
        <v>0</v>
      </c>
      <c r="HHE12" s="2432">
        <f>'GC Table 4 - Tertiary'!HHD8</f>
        <v>0</v>
      </c>
      <c r="HHF12" s="4063">
        <f>SUM(HHB12:HHE12)</f>
        <v>0</v>
      </c>
      <c r="HHG12" s="2433">
        <f>'GC Table 8 - Primary'!HHE12</f>
        <v>0</v>
      </c>
      <c r="HHH12" s="2432">
        <f>'GC Table 6 - Secondary'!HHE14</f>
        <v>0</v>
      </c>
      <c r="HHI12" s="2434">
        <f>'GC Table 5 - Worker Training'!HHE12</f>
        <v>0</v>
      </c>
      <c r="HHJ12" s="2432">
        <f>'GC Table 4 - Tertiary'!HHD9</f>
        <v>0</v>
      </c>
      <c r="HHK12" s="2435">
        <f>SUM(HHG12:HHJ12)</f>
        <v>0</v>
      </c>
      <c r="HHL12" s="4062">
        <f>'GC Table 8 - Primary'!HHE20</f>
        <v>0</v>
      </c>
      <c r="HHM12" s="2432">
        <f>'GC Table 6 - Secondary'!HHE22</f>
        <v>0</v>
      </c>
      <c r="HHN12" s="2432">
        <f>'GC Table 5 - Worker Training'!HHE20</f>
        <v>0</v>
      </c>
      <c r="HHO12" s="2432">
        <f>'GC Table 4 - Tertiary'!HHD17</f>
        <v>0</v>
      </c>
      <c r="HHP12" s="4064">
        <f>SUM(HHL12:HHO12)</f>
        <v>0</v>
      </c>
      <c r="HHQ12" s="4061">
        <v>2014</v>
      </c>
      <c r="HHR12" s="4062">
        <f>'GC Table 8 - Primary'!HHU8</f>
        <v>0</v>
      </c>
      <c r="HHS12" s="2432">
        <f>'GC Table 6 - Secondary'!HHU8</f>
        <v>0</v>
      </c>
      <c r="HHT12" s="2432">
        <f>'GC Table 5 - Worker Training'!HHU8</f>
        <v>0</v>
      </c>
      <c r="HHU12" s="2432">
        <f>'GC Table 4 - Tertiary'!HHT8</f>
        <v>0</v>
      </c>
      <c r="HHV12" s="4063">
        <f>SUM(HHR12:HHU12)</f>
        <v>0</v>
      </c>
      <c r="HHW12" s="2433">
        <f>'GC Table 8 - Primary'!HHU12</f>
        <v>0</v>
      </c>
      <c r="HHX12" s="2432">
        <f>'GC Table 6 - Secondary'!HHU14</f>
        <v>0</v>
      </c>
      <c r="HHY12" s="2434">
        <f>'GC Table 5 - Worker Training'!HHU12</f>
        <v>0</v>
      </c>
      <c r="HHZ12" s="2432">
        <f>'GC Table 4 - Tertiary'!HHT9</f>
        <v>0</v>
      </c>
      <c r="HIA12" s="2435">
        <f>SUM(HHW12:HHZ12)</f>
        <v>0</v>
      </c>
      <c r="HIB12" s="4062">
        <f>'GC Table 8 - Primary'!HHU20</f>
        <v>0</v>
      </c>
      <c r="HIC12" s="2432">
        <f>'GC Table 6 - Secondary'!HHU22</f>
        <v>0</v>
      </c>
      <c r="HID12" s="2432">
        <f>'GC Table 5 - Worker Training'!HHU20</f>
        <v>0</v>
      </c>
      <c r="HIE12" s="2432">
        <f>'GC Table 4 - Tertiary'!HHT17</f>
        <v>0</v>
      </c>
      <c r="HIF12" s="4064">
        <f>SUM(HIB12:HIE12)</f>
        <v>0</v>
      </c>
      <c r="HIG12" s="4061">
        <v>2014</v>
      </c>
      <c r="HIH12" s="4062">
        <f>'GC Table 8 - Primary'!HIK8</f>
        <v>0</v>
      </c>
      <c r="HII12" s="2432">
        <f>'GC Table 6 - Secondary'!HIK8</f>
        <v>0</v>
      </c>
      <c r="HIJ12" s="2432">
        <f>'GC Table 5 - Worker Training'!HIK8</f>
        <v>0</v>
      </c>
      <c r="HIK12" s="2432">
        <f>'GC Table 4 - Tertiary'!HIJ8</f>
        <v>0</v>
      </c>
      <c r="HIL12" s="4063">
        <f>SUM(HIH12:HIK12)</f>
        <v>0</v>
      </c>
      <c r="HIM12" s="2433">
        <f>'GC Table 8 - Primary'!HIK12</f>
        <v>0</v>
      </c>
      <c r="HIN12" s="2432">
        <f>'GC Table 6 - Secondary'!HIK14</f>
        <v>0</v>
      </c>
      <c r="HIO12" s="2434">
        <f>'GC Table 5 - Worker Training'!HIK12</f>
        <v>0</v>
      </c>
      <c r="HIP12" s="2432">
        <f>'GC Table 4 - Tertiary'!HIJ9</f>
        <v>0</v>
      </c>
      <c r="HIQ12" s="2435">
        <f>SUM(HIM12:HIP12)</f>
        <v>0</v>
      </c>
      <c r="HIR12" s="4062">
        <f>'GC Table 8 - Primary'!HIK20</f>
        <v>0</v>
      </c>
      <c r="HIS12" s="2432">
        <f>'GC Table 6 - Secondary'!HIK22</f>
        <v>0</v>
      </c>
      <c r="HIT12" s="2432">
        <f>'GC Table 5 - Worker Training'!HIK20</f>
        <v>0</v>
      </c>
      <c r="HIU12" s="2432">
        <f>'GC Table 4 - Tertiary'!HIJ17</f>
        <v>0</v>
      </c>
      <c r="HIV12" s="4064">
        <f>SUM(HIR12:HIU12)</f>
        <v>0</v>
      </c>
      <c r="HIW12" s="4061">
        <v>2014</v>
      </c>
      <c r="HIX12" s="4062">
        <f>'GC Table 8 - Primary'!HJA8</f>
        <v>0</v>
      </c>
      <c r="HIY12" s="2432">
        <f>'GC Table 6 - Secondary'!HJA8</f>
        <v>0</v>
      </c>
      <c r="HIZ12" s="2432">
        <f>'GC Table 5 - Worker Training'!HJA8</f>
        <v>0</v>
      </c>
      <c r="HJA12" s="2432">
        <f>'GC Table 4 - Tertiary'!HIZ8</f>
        <v>0</v>
      </c>
      <c r="HJB12" s="4063">
        <f>SUM(HIX12:HJA12)</f>
        <v>0</v>
      </c>
      <c r="HJC12" s="2433">
        <f>'GC Table 8 - Primary'!HJA12</f>
        <v>0</v>
      </c>
      <c r="HJD12" s="2432">
        <f>'GC Table 6 - Secondary'!HJA14</f>
        <v>0</v>
      </c>
      <c r="HJE12" s="2434">
        <f>'GC Table 5 - Worker Training'!HJA12</f>
        <v>0</v>
      </c>
      <c r="HJF12" s="2432">
        <f>'GC Table 4 - Tertiary'!HIZ9</f>
        <v>0</v>
      </c>
      <c r="HJG12" s="2435">
        <f>SUM(HJC12:HJF12)</f>
        <v>0</v>
      </c>
      <c r="HJH12" s="4062">
        <f>'GC Table 8 - Primary'!HJA20</f>
        <v>0</v>
      </c>
      <c r="HJI12" s="2432">
        <f>'GC Table 6 - Secondary'!HJA22</f>
        <v>0</v>
      </c>
      <c r="HJJ12" s="2432">
        <f>'GC Table 5 - Worker Training'!HJA20</f>
        <v>0</v>
      </c>
      <c r="HJK12" s="2432">
        <f>'GC Table 4 - Tertiary'!HIZ17</f>
        <v>0</v>
      </c>
      <c r="HJL12" s="4064">
        <f>SUM(HJH12:HJK12)</f>
        <v>0</v>
      </c>
      <c r="HJM12" s="4061">
        <v>2014</v>
      </c>
      <c r="HJN12" s="4062">
        <f>'GC Table 8 - Primary'!HJQ8</f>
        <v>0</v>
      </c>
      <c r="HJO12" s="2432">
        <f>'GC Table 6 - Secondary'!HJQ8</f>
        <v>0</v>
      </c>
      <c r="HJP12" s="2432">
        <f>'GC Table 5 - Worker Training'!HJQ8</f>
        <v>0</v>
      </c>
      <c r="HJQ12" s="2432">
        <f>'GC Table 4 - Tertiary'!HJP8</f>
        <v>0</v>
      </c>
      <c r="HJR12" s="4063">
        <f>SUM(HJN12:HJQ12)</f>
        <v>0</v>
      </c>
      <c r="HJS12" s="2433">
        <f>'GC Table 8 - Primary'!HJQ12</f>
        <v>0</v>
      </c>
      <c r="HJT12" s="2432">
        <f>'GC Table 6 - Secondary'!HJQ14</f>
        <v>0</v>
      </c>
      <c r="HJU12" s="2434">
        <f>'GC Table 5 - Worker Training'!HJQ12</f>
        <v>0</v>
      </c>
      <c r="HJV12" s="2432">
        <f>'GC Table 4 - Tertiary'!HJP9</f>
        <v>0</v>
      </c>
      <c r="HJW12" s="2435">
        <f>SUM(HJS12:HJV12)</f>
        <v>0</v>
      </c>
      <c r="HJX12" s="4062">
        <f>'GC Table 8 - Primary'!HJQ20</f>
        <v>0</v>
      </c>
      <c r="HJY12" s="2432">
        <f>'GC Table 6 - Secondary'!HJQ22</f>
        <v>0</v>
      </c>
      <c r="HJZ12" s="2432">
        <f>'GC Table 5 - Worker Training'!HJQ20</f>
        <v>0</v>
      </c>
      <c r="HKA12" s="2432">
        <f>'GC Table 4 - Tertiary'!HJP17</f>
        <v>0</v>
      </c>
      <c r="HKB12" s="4064">
        <f>SUM(HJX12:HKA12)</f>
        <v>0</v>
      </c>
      <c r="HKC12" s="4061">
        <v>2014</v>
      </c>
      <c r="HKD12" s="4062">
        <f>'GC Table 8 - Primary'!HKG8</f>
        <v>0</v>
      </c>
      <c r="HKE12" s="2432">
        <f>'GC Table 6 - Secondary'!HKG8</f>
        <v>0</v>
      </c>
      <c r="HKF12" s="2432">
        <f>'GC Table 5 - Worker Training'!HKG8</f>
        <v>0</v>
      </c>
      <c r="HKG12" s="2432">
        <f>'GC Table 4 - Tertiary'!HKF8</f>
        <v>0</v>
      </c>
      <c r="HKH12" s="4063">
        <f>SUM(HKD12:HKG12)</f>
        <v>0</v>
      </c>
      <c r="HKI12" s="2433">
        <f>'GC Table 8 - Primary'!HKG12</f>
        <v>0</v>
      </c>
      <c r="HKJ12" s="2432">
        <f>'GC Table 6 - Secondary'!HKG14</f>
        <v>0</v>
      </c>
      <c r="HKK12" s="2434">
        <f>'GC Table 5 - Worker Training'!HKG12</f>
        <v>0</v>
      </c>
      <c r="HKL12" s="2432">
        <f>'GC Table 4 - Tertiary'!HKF9</f>
        <v>0</v>
      </c>
      <c r="HKM12" s="2435">
        <f>SUM(HKI12:HKL12)</f>
        <v>0</v>
      </c>
      <c r="HKN12" s="4062">
        <f>'GC Table 8 - Primary'!HKG20</f>
        <v>0</v>
      </c>
      <c r="HKO12" s="2432">
        <f>'GC Table 6 - Secondary'!HKG22</f>
        <v>0</v>
      </c>
      <c r="HKP12" s="2432">
        <f>'GC Table 5 - Worker Training'!HKG20</f>
        <v>0</v>
      </c>
      <c r="HKQ12" s="2432">
        <f>'GC Table 4 - Tertiary'!HKF17</f>
        <v>0</v>
      </c>
      <c r="HKR12" s="4064">
        <f>SUM(HKN12:HKQ12)</f>
        <v>0</v>
      </c>
      <c r="HKS12" s="4061">
        <v>2014</v>
      </c>
      <c r="HKT12" s="4062">
        <f>'GC Table 8 - Primary'!HKW8</f>
        <v>0</v>
      </c>
      <c r="HKU12" s="2432">
        <f>'GC Table 6 - Secondary'!HKW8</f>
        <v>0</v>
      </c>
      <c r="HKV12" s="2432">
        <f>'GC Table 5 - Worker Training'!HKW8</f>
        <v>0</v>
      </c>
      <c r="HKW12" s="2432">
        <f>'GC Table 4 - Tertiary'!HKV8</f>
        <v>0</v>
      </c>
      <c r="HKX12" s="4063">
        <f>SUM(HKT12:HKW12)</f>
        <v>0</v>
      </c>
      <c r="HKY12" s="2433">
        <f>'GC Table 8 - Primary'!HKW12</f>
        <v>0</v>
      </c>
      <c r="HKZ12" s="2432">
        <f>'GC Table 6 - Secondary'!HKW14</f>
        <v>0</v>
      </c>
      <c r="HLA12" s="2434">
        <f>'GC Table 5 - Worker Training'!HKW12</f>
        <v>0</v>
      </c>
      <c r="HLB12" s="2432">
        <f>'GC Table 4 - Tertiary'!HKV9</f>
        <v>0</v>
      </c>
      <c r="HLC12" s="2435">
        <f>SUM(HKY12:HLB12)</f>
        <v>0</v>
      </c>
      <c r="HLD12" s="4062">
        <f>'GC Table 8 - Primary'!HKW20</f>
        <v>0</v>
      </c>
      <c r="HLE12" s="2432">
        <f>'GC Table 6 - Secondary'!HKW22</f>
        <v>0</v>
      </c>
      <c r="HLF12" s="2432">
        <f>'GC Table 5 - Worker Training'!HKW20</f>
        <v>0</v>
      </c>
      <c r="HLG12" s="2432">
        <f>'GC Table 4 - Tertiary'!HKV17</f>
        <v>0</v>
      </c>
      <c r="HLH12" s="4064">
        <f>SUM(HLD12:HLG12)</f>
        <v>0</v>
      </c>
      <c r="HLI12" s="4061">
        <v>2014</v>
      </c>
      <c r="HLJ12" s="4062">
        <f>'GC Table 8 - Primary'!HLM8</f>
        <v>0</v>
      </c>
      <c r="HLK12" s="2432">
        <f>'GC Table 6 - Secondary'!HLM8</f>
        <v>0</v>
      </c>
      <c r="HLL12" s="2432">
        <f>'GC Table 5 - Worker Training'!HLM8</f>
        <v>0</v>
      </c>
      <c r="HLM12" s="2432">
        <f>'GC Table 4 - Tertiary'!HLL8</f>
        <v>0</v>
      </c>
      <c r="HLN12" s="4063">
        <f>SUM(HLJ12:HLM12)</f>
        <v>0</v>
      </c>
      <c r="HLO12" s="2433">
        <f>'GC Table 8 - Primary'!HLM12</f>
        <v>0</v>
      </c>
      <c r="HLP12" s="2432">
        <f>'GC Table 6 - Secondary'!HLM14</f>
        <v>0</v>
      </c>
      <c r="HLQ12" s="2434">
        <f>'GC Table 5 - Worker Training'!HLM12</f>
        <v>0</v>
      </c>
      <c r="HLR12" s="2432">
        <f>'GC Table 4 - Tertiary'!HLL9</f>
        <v>0</v>
      </c>
      <c r="HLS12" s="2435">
        <f>SUM(HLO12:HLR12)</f>
        <v>0</v>
      </c>
      <c r="HLT12" s="4062">
        <f>'GC Table 8 - Primary'!HLM20</f>
        <v>0</v>
      </c>
      <c r="HLU12" s="2432">
        <f>'GC Table 6 - Secondary'!HLM22</f>
        <v>0</v>
      </c>
      <c r="HLV12" s="2432">
        <f>'GC Table 5 - Worker Training'!HLM20</f>
        <v>0</v>
      </c>
      <c r="HLW12" s="2432">
        <f>'GC Table 4 - Tertiary'!HLL17</f>
        <v>0</v>
      </c>
      <c r="HLX12" s="4064">
        <f>SUM(HLT12:HLW12)</f>
        <v>0</v>
      </c>
      <c r="HLY12" s="4061">
        <v>2014</v>
      </c>
      <c r="HLZ12" s="4062">
        <f>'GC Table 8 - Primary'!HMC8</f>
        <v>0</v>
      </c>
      <c r="HMA12" s="2432">
        <f>'GC Table 6 - Secondary'!HMC8</f>
        <v>0</v>
      </c>
      <c r="HMB12" s="2432">
        <f>'GC Table 5 - Worker Training'!HMC8</f>
        <v>0</v>
      </c>
      <c r="HMC12" s="2432">
        <f>'GC Table 4 - Tertiary'!HMB8</f>
        <v>0</v>
      </c>
      <c r="HMD12" s="4063">
        <f>SUM(HLZ12:HMC12)</f>
        <v>0</v>
      </c>
      <c r="HME12" s="2433">
        <f>'GC Table 8 - Primary'!HMC12</f>
        <v>0</v>
      </c>
      <c r="HMF12" s="2432">
        <f>'GC Table 6 - Secondary'!HMC14</f>
        <v>0</v>
      </c>
      <c r="HMG12" s="2434">
        <f>'GC Table 5 - Worker Training'!HMC12</f>
        <v>0</v>
      </c>
      <c r="HMH12" s="2432">
        <f>'GC Table 4 - Tertiary'!HMB9</f>
        <v>0</v>
      </c>
      <c r="HMI12" s="2435">
        <f>SUM(HME12:HMH12)</f>
        <v>0</v>
      </c>
      <c r="HMJ12" s="4062">
        <f>'GC Table 8 - Primary'!HMC20</f>
        <v>0</v>
      </c>
      <c r="HMK12" s="2432">
        <f>'GC Table 6 - Secondary'!HMC22</f>
        <v>0</v>
      </c>
      <c r="HML12" s="2432">
        <f>'GC Table 5 - Worker Training'!HMC20</f>
        <v>0</v>
      </c>
      <c r="HMM12" s="2432">
        <f>'GC Table 4 - Tertiary'!HMB17</f>
        <v>0</v>
      </c>
      <c r="HMN12" s="4064">
        <f>SUM(HMJ12:HMM12)</f>
        <v>0</v>
      </c>
      <c r="HMO12" s="4061">
        <v>2014</v>
      </c>
      <c r="HMP12" s="4062">
        <f>'GC Table 8 - Primary'!HMS8</f>
        <v>0</v>
      </c>
      <c r="HMQ12" s="2432">
        <f>'GC Table 6 - Secondary'!HMS8</f>
        <v>0</v>
      </c>
      <c r="HMR12" s="2432">
        <f>'GC Table 5 - Worker Training'!HMS8</f>
        <v>0</v>
      </c>
      <c r="HMS12" s="2432">
        <f>'GC Table 4 - Tertiary'!HMR8</f>
        <v>0</v>
      </c>
      <c r="HMT12" s="4063">
        <f>SUM(HMP12:HMS12)</f>
        <v>0</v>
      </c>
      <c r="HMU12" s="2433">
        <f>'GC Table 8 - Primary'!HMS12</f>
        <v>0</v>
      </c>
      <c r="HMV12" s="2432">
        <f>'GC Table 6 - Secondary'!HMS14</f>
        <v>0</v>
      </c>
      <c r="HMW12" s="2434">
        <f>'GC Table 5 - Worker Training'!HMS12</f>
        <v>0</v>
      </c>
      <c r="HMX12" s="2432">
        <f>'GC Table 4 - Tertiary'!HMR9</f>
        <v>0</v>
      </c>
      <c r="HMY12" s="2435">
        <f>SUM(HMU12:HMX12)</f>
        <v>0</v>
      </c>
      <c r="HMZ12" s="4062">
        <f>'GC Table 8 - Primary'!HMS20</f>
        <v>0</v>
      </c>
      <c r="HNA12" s="2432">
        <f>'GC Table 6 - Secondary'!HMS22</f>
        <v>0</v>
      </c>
      <c r="HNB12" s="2432">
        <f>'GC Table 5 - Worker Training'!HMS20</f>
        <v>0</v>
      </c>
      <c r="HNC12" s="2432">
        <f>'GC Table 4 - Tertiary'!HMR17</f>
        <v>0</v>
      </c>
      <c r="HND12" s="4064">
        <f>SUM(HMZ12:HNC12)</f>
        <v>0</v>
      </c>
      <c r="HNE12" s="4061">
        <v>2014</v>
      </c>
      <c r="HNF12" s="4062">
        <f>'GC Table 8 - Primary'!HNI8</f>
        <v>0</v>
      </c>
      <c r="HNG12" s="2432">
        <f>'GC Table 6 - Secondary'!HNI8</f>
        <v>0</v>
      </c>
      <c r="HNH12" s="2432">
        <f>'GC Table 5 - Worker Training'!HNI8</f>
        <v>0</v>
      </c>
      <c r="HNI12" s="2432">
        <f>'GC Table 4 - Tertiary'!HNH8</f>
        <v>0</v>
      </c>
      <c r="HNJ12" s="4063">
        <f>SUM(HNF12:HNI12)</f>
        <v>0</v>
      </c>
      <c r="HNK12" s="2433">
        <f>'GC Table 8 - Primary'!HNI12</f>
        <v>0</v>
      </c>
      <c r="HNL12" s="2432">
        <f>'GC Table 6 - Secondary'!HNI14</f>
        <v>0</v>
      </c>
      <c r="HNM12" s="2434">
        <f>'GC Table 5 - Worker Training'!HNI12</f>
        <v>0</v>
      </c>
      <c r="HNN12" s="2432">
        <f>'GC Table 4 - Tertiary'!HNH9</f>
        <v>0</v>
      </c>
      <c r="HNO12" s="2435">
        <f>SUM(HNK12:HNN12)</f>
        <v>0</v>
      </c>
      <c r="HNP12" s="4062">
        <f>'GC Table 8 - Primary'!HNI20</f>
        <v>0</v>
      </c>
      <c r="HNQ12" s="2432">
        <f>'GC Table 6 - Secondary'!HNI22</f>
        <v>0</v>
      </c>
      <c r="HNR12" s="2432">
        <f>'GC Table 5 - Worker Training'!HNI20</f>
        <v>0</v>
      </c>
      <c r="HNS12" s="2432">
        <f>'GC Table 4 - Tertiary'!HNH17</f>
        <v>0</v>
      </c>
      <c r="HNT12" s="4064">
        <f>SUM(HNP12:HNS12)</f>
        <v>0</v>
      </c>
      <c r="HNU12" s="4061">
        <v>2014</v>
      </c>
      <c r="HNV12" s="4062">
        <f>'GC Table 8 - Primary'!HNY8</f>
        <v>0</v>
      </c>
      <c r="HNW12" s="2432">
        <f>'GC Table 6 - Secondary'!HNY8</f>
        <v>0</v>
      </c>
      <c r="HNX12" s="2432">
        <f>'GC Table 5 - Worker Training'!HNY8</f>
        <v>0</v>
      </c>
      <c r="HNY12" s="2432">
        <f>'GC Table 4 - Tertiary'!HNX8</f>
        <v>0</v>
      </c>
      <c r="HNZ12" s="4063">
        <f>SUM(HNV12:HNY12)</f>
        <v>0</v>
      </c>
      <c r="HOA12" s="2433">
        <f>'GC Table 8 - Primary'!HNY12</f>
        <v>0</v>
      </c>
      <c r="HOB12" s="2432">
        <f>'GC Table 6 - Secondary'!HNY14</f>
        <v>0</v>
      </c>
      <c r="HOC12" s="2434">
        <f>'GC Table 5 - Worker Training'!HNY12</f>
        <v>0</v>
      </c>
      <c r="HOD12" s="2432">
        <f>'GC Table 4 - Tertiary'!HNX9</f>
        <v>0</v>
      </c>
      <c r="HOE12" s="2435">
        <f>SUM(HOA12:HOD12)</f>
        <v>0</v>
      </c>
      <c r="HOF12" s="4062">
        <f>'GC Table 8 - Primary'!HNY20</f>
        <v>0</v>
      </c>
      <c r="HOG12" s="2432">
        <f>'GC Table 6 - Secondary'!HNY22</f>
        <v>0</v>
      </c>
      <c r="HOH12" s="2432">
        <f>'GC Table 5 - Worker Training'!HNY20</f>
        <v>0</v>
      </c>
      <c r="HOI12" s="2432">
        <f>'GC Table 4 - Tertiary'!HNX17</f>
        <v>0</v>
      </c>
      <c r="HOJ12" s="4064">
        <f>SUM(HOF12:HOI12)</f>
        <v>0</v>
      </c>
      <c r="HOK12" s="4061">
        <v>2014</v>
      </c>
      <c r="HOL12" s="4062">
        <f>'GC Table 8 - Primary'!HOO8</f>
        <v>0</v>
      </c>
      <c r="HOM12" s="2432">
        <f>'GC Table 6 - Secondary'!HOO8</f>
        <v>0</v>
      </c>
      <c r="HON12" s="2432">
        <f>'GC Table 5 - Worker Training'!HOO8</f>
        <v>0</v>
      </c>
      <c r="HOO12" s="2432">
        <f>'GC Table 4 - Tertiary'!HON8</f>
        <v>0</v>
      </c>
      <c r="HOP12" s="4063">
        <f>SUM(HOL12:HOO12)</f>
        <v>0</v>
      </c>
      <c r="HOQ12" s="2433">
        <f>'GC Table 8 - Primary'!HOO12</f>
        <v>0</v>
      </c>
      <c r="HOR12" s="2432">
        <f>'GC Table 6 - Secondary'!HOO14</f>
        <v>0</v>
      </c>
      <c r="HOS12" s="2434">
        <f>'GC Table 5 - Worker Training'!HOO12</f>
        <v>0</v>
      </c>
      <c r="HOT12" s="2432">
        <f>'GC Table 4 - Tertiary'!HON9</f>
        <v>0</v>
      </c>
      <c r="HOU12" s="2435">
        <f>SUM(HOQ12:HOT12)</f>
        <v>0</v>
      </c>
      <c r="HOV12" s="4062">
        <f>'GC Table 8 - Primary'!HOO20</f>
        <v>0</v>
      </c>
      <c r="HOW12" s="2432">
        <f>'GC Table 6 - Secondary'!HOO22</f>
        <v>0</v>
      </c>
      <c r="HOX12" s="2432">
        <f>'GC Table 5 - Worker Training'!HOO20</f>
        <v>0</v>
      </c>
      <c r="HOY12" s="2432">
        <f>'GC Table 4 - Tertiary'!HON17</f>
        <v>0</v>
      </c>
      <c r="HOZ12" s="4064">
        <f>SUM(HOV12:HOY12)</f>
        <v>0</v>
      </c>
      <c r="HPA12" s="4061">
        <v>2014</v>
      </c>
      <c r="HPB12" s="4062">
        <f>'GC Table 8 - Primary'!HPE8</f>
        <v>0</v>
      </c>
      <c r="HPC12" s="2432">
        <f>'GC Table 6 - Secondary'!HPE8</f>
        <v>0</v>
      </c>
      <c r="HPD12" s="2432">
        <f>'GC Table 5 - Worker Training'!HPE8</f>
        <v>0</v>
      </c>
      <c r="HPE12" s="2432">
        <f>'GC Table 4 - Tertiary'!HPD8</f>
        <v>0</v>
      </c>
      <c r="HPF12" s="4063">
        <f>SUM(HPB12:HPE12)</f>
        <v>0</v>
      </c>
      <c r="HPG12" s="2433">
        <f>'GC Table 8 - Primary'!HPE12</f>
        <v>0</v>
      </c>
      <c r="HPH12" s="2432">
        <f>'GC Table 6 - Secondary'!HPE14</f>
        <v>0</v>
      </c>
      <c r="HPI12" s="2434">
        <f>'GC Table 5 - Worker Training'!HPE12</f>
        <v>0</v>
      </c>
      <c r="HPJ12" s="2432">
        <f>'GC Table 4 - Tertiary'!HPD9</f>
        <v>0</v>
      </c>
      <c r="HPK12" s="2435">
        <f>SUM(HPG12:HPJ12)</f>
        <v>0</v>
      </c>
      <c r="HPL12" s="4062">
        <f>'GC Table 8 - Primary'!HPE20</f>
        <v>0</v>
      </c>
      <c r="HPM12" s="2432">
        <f>'GC Table 6 - Secondary'!HPE22</f>
        <v>0</v>
      </c>
      <c r="HPN12" s="2432">
        <f>'GC Table 5 - Worker Training'!HPE20</f>
        <v>0</v>
      </c>
      <c r="HPO12" s="2432">
        <f>'GC Table 4 - Tertiary'!HPD17</f>
        <v>0</v>
      </c>
      <c r="HPP12" s="4064">
        <f>SUM(HPL12:HPO12)</f>
        <v>0</v>
      </c>
      <c r="HPQ12" s="4061">
        <v>2014</v>
      </c>
      <c r="HPR12" s="4062">
        <f>'GC Table 8 - Primary'!HPU8</f>
        <v>0</v>
      </c>
      <c r="HPS12" s="2432">
        <f>'GC Table 6 - Secondary'!HPU8</f>
        <v>0</v>
      </c>
      <c r="HPT12" s="2432">
        <f>'GC Table 5 - Worker Training'!HPU8</f>
        <v>0</v>
      </c>
      <c r="HPU12" s="2432">
        <f>'GC Table 4 - Tertiary'!HPT8</f>
        <v>0</v>
      </c>
      <c r="HPV12" s="4063">
        <f>SUM(HPR12:HPU12)</f>
        <v>0</v>
      </c>
      <c r="HPW12" s="2433">
        <f>'GC Table 8 - Primary'!HPU12</f>
        <v>0</v>
      </c>
      <c r="HPX12" s="2432">
        <f>'GC Table 6 - Secondary'!HPU14</f>
        <v>0</v>
      </c>
      <c r="HPY12" s="2434">
        <f>'GC Table 5 - Worker Training'!HPU12</f>
        <v>0</v>
      </c>
      <c r="HPZ12" s="2432">
        <f>'GC Table 4 - Tertiary'!HPT9</f>
        <v>0</v>
      </c>
      <c r="HQA12" s="2435">
        <f>SUM(HPW12:HPZ12)</f>
        <v>0</v>
      </c>
      <c r="HQB12" s="4062">
        <f>'GC Table 8 - Primary'!HPU20</f>
        <v>0</v>
      </c>
      <c r="HQC12" s="2432">
        <f>'GC Table 6 - Secondary'!HPU22</f>
        <v>0</v>
      </c>
      <c r="HQD12" s="2432">
        <f>'GC Table 5 - Worker Training'!HPU20</f>
        <v>0</v>
      </c>
      <c r="HQE12" s="2432">
        <f>'GC Table 4 - Tertiary'!HPT17</f>
        <v>0</v>
      </c>
      <c r="HQF12" s="4064">
        <f>SUM(HQB12:HQE12)</f>
        <v>0</v>
      </c>
      <c r="HQG12" s="4061">
        <v>2014</v>
      </c>
      <c r="HQH12" s="4062">
        <f>'GC Table 8 - Primary'!HQK8</f>
        <v>0</v>
      </c>
      <c r="HQI12" s="2432">
        <f>'GC Table 6 - Secondary'!HQK8</f>
        <v>0</v>
      </c>
      <c r="HQJ12" s="2432">
        <f>'GC Table 5 - Worker Training'!HQK8</f>
        <v>0</v>
      </c>
      <c r="HQK12" s="2432">
        <f>'GC Table 4 - Tertiary'!HQJ8</f>
        <v>0</v>
      </c>
      <c r="HQL12" s="4063">
        <f>SUM(HQH12:HQK12)</f>
        <v>0</v>
      </c>
      <c r="HQM12" s="2433">
        <f>'GC Table 8 - Primary'!HQK12</f>
        <v>0</v>
      </c>
      <c r="HQN12" s="2432">
        <f>'GC Table 6 - Secondary'!HQK14</f>
        <v>0</v>
      </c>
      <c r="HQO12" s="2434">
        <f>'GC Table 5 - Worker Training'!HQK12</f>
        <v>0</v>
      </c>
      <c r="HQP12" s="2432">
        <f>'GC Table 4 - Tertiary'!HQJ9</f>
        <v>0</v>
      </c>
      <c r="HQQ12" s="2435">
        <f>SUM(HQM12:HQP12)</f>
        <v>0</v>
      </c>
      <c r="HQR12" s="4062">
        <f>'GC Table 8 - Primary'!HQK20</f>
        <v>0</v>
      </c>
      <c r="HQS12" s="2432">
        <f>'GC Table 6 - Secondary'!HQK22</f>
        <v>0</v>
      </c>
      <c r="HQT12" s="2432">
        <f>'GC Table 5 - Worker Training'!HQK20</f>
        <v>0</v>
      </c>
      <c r="HQU12" s="2432">
        <f>'GC Table 4 - Tertiary'!HQJ17</f>
        <v>0</v>
      </c>
      <c r="HQV12" s="4064">
        <f>SUM(HQR12:HQU12)</f>
        <v>0</v>
      </c>
      <c r="HQW12" s="4061">
        <v>2014</v>
      </c>
      <c r="HQX12" s="4062">
        <f>'GC Table 8 - Primary'!HRA8</f>
        <v>0</v>
      </c>
      <c r="HQY12" s="2432">
        <f>'GC Table 6 - Secondary'!HRA8</f>
        <v>0</v>
      </c>
      <c r="HQZ12" s="2432">
        <f>'GC Table 5 - Worker Training'!HRA8</f>
        <v>0</v>
      </c>
      <c r="HRA12" s="2432">
        <f>'GC Table 4 - Tertiary'!HQZ8</f>
        <v>0</v>
      </c>
      <c r="HRB12" s="4063">
        <f>SUM(HQX12:HRA12)</f>
        <v>0</v>
      </c>
      <c r="HRC12" s="2433">
        <f>'GC Table 8 - Primary'!HRA12</f>
        <v>0</v>
      </c>
      <c r="HRD12" s="2432">
        <f>'GC Table 6 - Secondary'!HRA14</f>
        <v>0</v>
      </c>
      <c r="HRE12" s="2434">
        <f>'GC Table 5 - Worker Training'!HRA12</f>
        <v>0</v>
      </c>
      <c r="HRF12" s="2432">
        <f>'GC Table 4 - Tertiary'!HQZ9</f>
        <v>0</v>
      </c>
      <c r="HRG12" s="2435">
        <f>SUM(HRC12:HRF12)</f>
        <v>0</v>
      </c>
      <c r="HRH12" s="4062">
        <f>'GC Table 8 - Primary'!HRA20</f>
        <v>0</v>
      </c>
      <c r="HRI12" s="2432">
        <f>'GC Table 6 - Secondary'!HRA22</f>
        <v>0</v>
      </c>
      <c r="HRJ12" s="2432">
        <f>'GC Table 5 - Worker Training'!HRA20</f>
        <v>0</v>
      </c>
      <c r="HRK12" s="2432">
        <f>'GC Table 4 - Tertiary'!HQZ17</f>
        <v>0</v>
      </c>
      <c r="HRL12" s="4064">
        <f>SUM(HRH12:HRK12)</f>
        <v>0</v>
      </c>
      <c r="HRM12" s="4061">
        <v>2014</v>
      </c>
      <c r="HRN12" s="4062">
        <f>'GC Table 8 - Primary'!HRQ8</f>
        <v>0</v>
      </c>
      <c r="HRO12" s="2432">
        <f>'GC Table 6 - Secondary'!HRQ8</f>
        <v>0</v>
      </c>
      <c r="HRP12" s="2432">
        <f>'GC Table 5 - Worker Training'!HRQ8</f>
        <v>0</v>
      </c>
      <c r="HRQ12" s="2432">
        <f>'GC Table 4 - Tertiary'!HRP8</f>
        <v>0</v>
      </c>
      <c r="HRR12" s="4063">
        <f>SUM(HRN12:HRQ12)</f>
        <v>0</v>
      </c>
      <c r="HRS12" s="2433">
        <f>'GC Table 8 - Primary'!HRQ12</f>
        <v>0</v>
      </c>
      <c r="HRT12" s="2432">
        <f>'GC Table 6 - Secondary'!HRQ14</f>
        <v>0</v>
      </c>
      <c r="HRU12" s="2434">
        <f>'GC Table 5 - Worker Training'!HRQ12</f>
        <v>0</v>
      </c>
      <c r="HRV12" s="2432">
        <f>'GC Table 4 - Tertiary'!HRP9</f>
        <v>0</v>
      </c>
      <c r="HRW12" s="2435">
        <f>SUM(HRS12:HRV12)</f>
        <v>0</v>
      </c>
      <c r="HRX12" s="4062">
        <f>'GC Table 8 - Primary'!HRQ20</f>
        <v>0</v>
      </c>
      <c r="HRY12" s="2432">
        <f>'GC Table 6 - Secondary'!HRQ22</f>
        <v>0</v>
      </c>
      <c r="HRZ12" s="2432">
        <f>'GC Table 5 - Worker Training'!HRQ20</f>
        <v>0</v>
      </c>
      <c r="HSA12" s="2432">
        <f>'GC Table 4 - Tertiary'!HRP17</f>
        <v>0</v>
      </c>
      <c r="HSB12" s="4064">
        <f>SUM(HRX12:HSA12)</f>
        <v>0</v>
      </c>
      <c r="HSC12" s="4061">
        <v>2014</v>
      </c>
      <c r="HSD12" s="4062">
        <f>'GC Table 8 - Primary'!HSG8</f>
        <v>0</v>
      </c>
      <c r="HSE12" s="2432">
        <f>'GC Table 6 - Secondary'!HSG8</f>
        <v>0</v>
      </c>
      <c r="HSF12" s="2432">
        <f>'GC Table 5 - Worker Training'!HSG8</f>
        <v>0</v>
      </c>
      <c r="HSG12" s="2432">
        <f>'GC Table 4 - Tertiary'!HSF8</f>
        <v>0</v>
      </c>
      <c r="HSH12" s="4063">
        <f>SUM(HSD12:HSG12)</f>
        <v>0</v>
      </c>
      <c r="HSI12" s="2433">
        <f>'GC Table 8 - Primary'!HSG12</f>
        <v>0</v>
      </c>
      <c r="HSJ12" s="2432">
        <f>'GC Table 6 - Secondary'!HSG14</f>
        <v>0</v>
      </c>
      <c r="HSK12" s="2434">
        <f>'GC Table 5 - Worker Training'!HSG12</f>
        <v>0</v>
      </c>
      <c r="HSL12" s="2432">
        <f>'GC Table 4 - Tertiary'!HSF9</f>
        <v>0</v>
      </c>
      <c r="HSM12" s="2435">
        <f>SUM(HSI12:HSL12)</f>
        <v>0</v>
      </c>
      <c r="HSN12" s="4062">
        <f>'GC Table 8 - Primary'!HSG20</f>
        <v>0</v>
      </c>
      <c r="HSO12" s="2432">
        <f>'GC Table 6 - Secondary'!HSG22</f>
        <v>0</v>
      </c>
      <c r="HSP12" s="2432">
        <f>'GC Table 5 - Worker Training'!HSG20</f>
        <v>0</v>
      </c>
      <c r="HSQ12" s="2432">
        <f>'GC Table 4 - Tertiary'!HSF17</f>
        <v>0</v>
      </c>
      <c r="HSR12" s="4064">
        <f>SUM(HSN12:HSQ12)</f>
        <v>0</v>
      </c>
      <c r="HSS12" s="4061">
        <v>2014</v>
      </c>
      <c r="HST12" s="4062">
        <f>'GC Table 8 - Primary'!HSW8</f>
        <v>0</v>
      </c>
      <c r="HSU12" s="2432">
        <f>'GC Table 6 - Secondary'!HSW8</f>
        <v>0</v>
      </c>
      <c r="HSV12" s="2432">
        <f>'GC Table 5 - Worker Training'!HSW8</f>
        <v>0</v>
      </c>
      <c r="HSW12" s="2432">
        <f>'GC Table 4 - Tertiary'!HSV8</f>
        <v>0</v>
      </c>
      <c r="HSX12" s="4063">
        <f>SUM(HST12:HSW12)</f>
        <v>0</v>
      </c>
      <c r="HSY12" s="2433">
        <f>'GC Table 8 - Primary'!HSW12</f>
        <v>0</v>
      </c>
      <c r="HSZ12" s="2432">
        <f>'GC Table 6 - Secondary'!HSW14</f>
        <v>0</v>
      </c>
      <c r="HTA12" s="2434">
        <f>'GC Table 5 - Worker Training'!HSW12</f>
        <v>0</v>
      </c>
      <c r="HTB12" s="2432">
        <f>'GC Table 4 - Tertiary'!HSV9</f>
        <v>0</v>
      </c>
      <c r="HTC12" s="2435">
        <f>SUM(HSY12:HTB12)</f>
        <v>0</v>
      </c>
      <c r="HTD12" s="4062">
        <f>'GC Table 8 - Primary'!HSW20</f>
        <v>0</v>
      </c>
      <c r="HTE12" s="2432">
        <f>'GC Table 6 - Secondary'!HSW22</f>
        <v>0</v>
      </c>
      <c r="HTF12" s="2432">
        <f>'GC Table 5 - Worker Training'!HSW20</f>
        <v>0</v>
      </c>
      <c r="HTG12" s="2432">
        <f>'GC Table 4 - Tertiary'!HSV17</f>
        <v>0</v>
      </c>
      <c r="HTH12" s="4064">
        <f>SUM(HTD12:HTG12)</f>
        <v>0</v>
      </c>
      <c r="HTI12" s="4061">
        <v>2014</v>
      </c>
      <c r="HTJ12" s="4062">
        <f>'GC Table 8 - Primary'!HTM8</f>
        <v>0</v>
      </c>
      <c r="HTK12" s="2432">
        <f>'GC Table 6 - Secondary'!HTM8</f>
        <v>0</v>
      </c>
      <c r="HTL12" s="2432">
        <f>'GC Table 5 - Worker Training'!HTM8</f>
        <v>0</v>
      </c>
      <c r="HTM12" s="2432">
        <f>'GC Table 4 - Tertiary'!HTL8</f>
        <v>0</v>
      </c>
      <c r="HTN12" s="4063">
        <f>SUM(HTJ12:HTM12)</f>
        <v>0</v>
      </c>
      <c r="HTO12" s="2433">
        <f>'GC Table 8 - Primary'!HTM12</f>
        <v>0</v>
      </c>
      <c r="HTP12" s="2432">
        <f>'GC Table 6 - Secondary'!HTM14</f>
        <v>0</v>
      </c>
      <c r="HTQ12" s="2434">
        <f>'GC Table 5 - Worker Training'!HTM12</f>
        <v>0</v>
      </c>
      <c r="HTR12" s="2432">
        <f>'GC Table 4 - Tertiary'!HTL9</f>
        <v>0</v>
      </c>
      <c r="HTS12" s="2435">
        <f>SUM(HTO12:HTR12)</f>
        <v>0</v>
      </c>
      <c r="HTT12" s="4062">
        <f>'GC Table 8 - Primary'!HTM20</f>
        <v>0</v>
      </c>
      <c r="HTU12" s="2432">
        <f>'GC Table 6 - Secondary'!HTM22</f>
        <v>0</v>
      </c>
      <c r="HTV12" s="2432">
        <f>'GC Table 5 - Worker Training'!HTM20</f>
        <v>0</v>
      </c>
      <c r="HTW12" s="2432">
        <f>'GC Table 4 - Tertiary'!HTL17</f>
        <v>0</v>
      </c>
      <c r="HTX12" s="4064">
        <f>SUM(HTT12:HTW12)</f>
        <v>0</v>
      </c>
      <c r="HTY12" s="4061">
        <v>2014</v>
      </c>
      <c r="HTZ12" s="4062">
        <f>'GC Table 8 - Primary'!HUC8</f>
        <v>0</v>
      </c>
      <c r="HUA12" s="2432">
        <f>'GC Table 6 - Secondary'!HUC8</f>
        <v>0</v>
      </c>
      <c r="HUB12" s="2432">
        <f>'GC Table 5 - Worker Training'!HUC8</f>
        <v>0</v>
      </c>
      <c r="HUC12" s="2432">
        <f>'GC Table 4 - Tertiary'!HUB8</f>
        <v>0</v>
      </c>
      <c r="HUD12" s="4063">
        <f>SUM(HTZ12:HUC12)</f>
        <v>0</v>
      </c>
      <c r="HUE12" s="2433">
        <f>'GC Table 8 - Primary'!HUC12</f>
        <v>0</v>
      </c>
      <c r="HUF12" s="2432">
        <f>'GC Table 6 - Secondary'!HUC14</f>
        <v>0</v>
      </c>
      <c r="HUG12" s="2434">
        <f>'GC Table 5 - Worker Training'!HUC12</f>
        <v>0</v>
      </c>
      <c r="HUH12" s="2432">
        <f>'GC Table 4 - Tertiary'!HUB9</f>
        <v>0</v>
      </c>
      <c r="HUI12" s="2435">
        <f>SUM(HUE12:HUH12)</f>
        <v>0</v>
      </c>
      <c r="HUJ12" s="4062">
        <f>'GC Table 8 - Primary'!HUC20</f>
        <v>0</v>
      </c>
      <c r="HUK12" s="2432">
        <f>'GC Table 6 - Secondary'!HUC22</f>
        <v>0</v>
      </c>
      <c r="HUL12" s="2432">
        <f>'GC Table 5 - Worker Training'!HUC20</f>
        <v>0</v>
      </c>
      <c r="HUM12" s="2432">
        <f>'GC Table 4 - Tertiary'!HUB17</f>
        <v>0</v>
      </c>
      <c r="HUN12" s="4064">
        <f>SUM(HUJ12:HUM12)</f>
        <v>0</v>
      </c>
      <c r="HUO12" s="4061">
        <v>2014</v>
      </c>
      <c r="HUP12" s="4062">
        <f>'GC Table 8 - Primary'!HUS8</f>
        <v>0</v>
      </c>
      <c r="HUQ12" s="2432">
        <f>'GC Table 6 - Secondary'!HUS8</f>
        <v>0</v>
      </c>
      <c r="HUR12" s="2432">
        <f>'GC Table 5 - Worker Training'!HUS8</f>
        <v>0</v>
      </c>
      <c r="HUS12" s="2432">
        <f>'GC Table 4 - Tertiary'!HUR8</f>
        <v>0</v>
      </c>
      <c r="HUT12" s="4063">
        <f>SUM(HUP12:HUS12)</f>
        <v>0</v>
      </c>
      <c r="HUU12" s="2433">
        <f>'GC Table 8 - Primary'!HUS12</f>
        <v>0</v>
      </c>
      <c r="HUV12" s="2432">
        <f>'GC Table 6 - Secondary'!HUS14</f>
        <v>0</v>
      </c>
      <c r="HUW12" s="2434">
        <f>'GC Table 5 - Worker Training'!HUS12</f>
        <v>0</v>
      </c>
      <c r="HUX12" s="2432">
        <f>'GC Table 4 - Tertiary'!HUR9</f>
        <v>0</v>
      </c>
      <c r="HUY12" s="2435">
        <f>SUM(HUU12:HUX12)</f>
        <v>0</v>
      </c>
      <c r="HUZ12" s="4062">
        <f>'GC Table 8 - Primary'!HUS20</f>
        <v>0</v>
      </c>
      <c r="HVA12" s="2432">
        <f>'GC Table 6 - Secondary'!HUS22</f>
        <v>0</v>
      </c>
      <c r="HVB12" s="2432">
        <f>'GC Table 5 - Worker Training'!HUS20</f>
        <v>0</v>
      </c>
      <c r="HVC12" s="2432">
        <f>'GC Table 4 - Tertiary'!HUR17</f>
        <v>0</v>
      </c>
      <c r="HVD12" s="4064">
        <f>SUM(HUZ12:HVC12)</f>
        <v>0</v>
      </c>
      <c r="HVE12" s="4061">
        <v>2014</v>
      </c>
      <c r="HVF12" s="4062">
        <f>'GC Table 8 - Primary'!HVI8</f>
        <v>0</v>
      </c>
      <c r="HVG12" s="2432">
        <f>'GC Table 6 - Secondary'!HVI8</f>
        <v>0</v>
      </c>
      <c r="HVH12" s="2432">
        <f>'GC Table 5 - Worker Training'!HVI8</f>
        <v>0</v>
      </c>
      <c r="HVI12" s="2432">
        <f>'GC Table 4 - Tertiary'!HVH8</f>
        <v>0</v>
      </c>
      <c r="HVJ12" s="4063">
        <f>SUM(HVF12:HVI12)</f>
        <v>0</v>
      </c>
      <c r="HVK12" s="2433">
        <f>'GC Table 8 - Primary'!HVI12</f>
        <v>0</v>
      </c>
      <c r="HVL12" s="2432">
        <f>'GC Table 6 - Secondary'!HVI14</f>
        <v>0</v>
      </c>
      <c r="HVM12" s="2434">
        <f>'GC Table 5 - Worker Training'!HVI12</f>
        <v>0</v>
      </c>
      <c r="HVN12" s="2432">
        <f>'GC Table 4 - Tertiary'!HVH9</f>
        <v>0</v>
      </c>
      <c r="HVO12" s="2435">
        <f>SUM(HVK12:HVN12)</f>
        <v>0</v>
      </c>
      <c r="HVP12" s="4062">
        <f>'GC Table 8 - Primary'!HVI20</f>
        <v>0</v>
      </c>
      <c r="HVQ12" s="2432">
        <f>'GC Table 6 - Secondary'!HVI22</f>
        <v>0</v>
      </c>
      <c r="HVR12" s="2432">
        <f>'GC Table 5 - Worker Training'!HVI20</f>
        <v>0</v>
      </c>
      <c r="HVS12" s="2432">
        <f>'GC Table 4 - Tertiary'!HVH17</f>
        <v>0</v>
      </c>
      <c r="HVT12" s="4064">
        <f>SUM(HVP12:HVS12)</f>
        <v>0</v>
      </c>
      <c r="HVU12" s="4061">
        <v>2014</v>
      </c>
      <c r="HVV12" s="4062">
        <f>'GC Table 8 - Primary'!HVY8</f>
        <v>0</v>
      </c>
      <c r="HVW12" s="2432">
        <f>'GC Table 6 - Secondary'!HVY8</f>
        <v>0</v>
      </c>
      <c r="HVX12" s="2432">
        <f>'GC Table 5 - Worker Training'!HVY8</f>
        <v>0</v>
      </c>
      <c r="HVY12" s="2432">
        <f>'GC Table 4 - Tertiary'!HVX8</f>
        <v>0</v>
      </c>
      <c r="HVZ12" s="4063">
        <f>SUM(HVV12:HVY12)</f>
        <v>0</v>
      </c>
      <c r="HWA12" s="2433">
        <f>'GC Table 8 - Primary'!HVY12</f>
        <v>0</v>
      </c>
      <c r="HWB12" s="2432">
        <f>'GC Table 6 - Secondary'!HVY14</f>
        <v>0</v>
      </c>
      <c r="HWC12" s="2434">
        <f>'GC Table 5 - Worker Training'!HVY12</f>
        <v>0</v>
      </c>
      <c r="HWD12" s="2432">
        <f>'GC Table 4 - Tertiary'!HVX9</f>
        <v>0</v>
      </c>
      <c r="HWE12" s="2435">
        <f>SUM(HWA12:HWD12)</f>
        <v>0</v>
      </c>
      <c r="HWF12" s="4062">
        <f>'GC Table 8 - Primary'!HVY20</f>
        <v>0</v>
      </c>
      <c r="HWG12" s="2432">
        <f>'GC Table 6 - Secondary'!HVY22</f>
        <v>0</v>
      </c>
      <c r="HWH12" s="2432">
        <f>'GC Table 5 - Worker Training'!HVY20</f>
        <v>0</v>
      </c>
      <c r="HWI12" s="2432">
        <f>'GC Table 4 - Tertiary'!HVX17</f>
        <v>0</v>
      </c>
      <c r="HWJ12" s="4064">
        <f>SUM(HWF12:HWI12)</f>
        <v>0</v>
      </c>
      <c r="HWK12" s="4061">
        <v>2014</v>
      </c>
      <c r="HWL12" s="4062">
        <f>'GC Table 8 - Primary'!HWO8</f>
        <v>0</v>
      </c>
      <c r="HWM12" s="2432">
        <f>'GC Table 6 - Secondary'!HWO8</f>
        <v>0</v>
      </c>
      <c r="HWN12" s="2432">
        <f>'GC Table 5 - Worker Training'!HWO8</f>
        <v>0</v>
      </c>
      <c r="HWO12" s="2432">
        <f>'GC Table 4 - Tertiary'!HWN8</f>
        <v>0</v>
      </c>
      <c r="HWP12" s="4063">
        <f>SUM(HWL12:HWO12)</f>
        <v>0</v>
      </c>
      <c r="HWQ12" s="2433">
        <f>'GC Table 8 - Primary'!HWO12</f>
        <v>0</v>
      </c>
      <c r="HWR12" s="2432">
        <f>'GC Table 6 - Secondary'!HWO14</f>
        <v>0</v>
      </c>
      <c r="HWS12" s="2434">
        <f>'GC Table 5 - Worker Training'!HWO12</f>
        <v>0</v>
      </c>
      <c r="HWT12" s="2432">
        <f>'GC Table 4 - Tertiary'!HWN9</f>
        <v>0</v>
      </c>
      <c r="HWU12" s="2435">
        <f>SUM(HWQ12:HWT12)</f>
        <v>0</v>
      </c>
      <c r="HWV12" s="4062">
        <f>'GC Table 8 - Primary'!HWO20</f>
        <v>0</v>
      </c>
      <c r="HWW12" s="2432">
        <f>'GC Table 6 - Secondary'!HWO22</f>
        <v>0</v>
      </c>
      <c r="HWX12" s="2432">
        <f>'GC Table 5 - Worker Training'!HWO20</f>
        <v>0</v>
      </c>
      <c r="HWY12" s="2432">
        <f>'GC Table 4 - Tertiary'!HWN17</f>
        <v>0</v>
      </c>
      <c r="HWZ12" s="4064">
        <f>SUM(HWV12:HWY12)</f>
        <v>0</v>
      </c>
      <c r="HXA12" s="4061">
        <v>2014</v>
      </c>
      <c r="HXB12" s="4062">
        <f>'GC Table 8 - Primary'!HXE8</f>
        <v>0</v>
      </c>
      <c r="HXC12" s="2432">
        <f>'GC Table 6 - Secondary'!HXE8</f>
        <v>0</v>
      </c>
      <c r="HXD12" s="2432">
        <f>'GC Table 5 - Worker Training'!HXE8</f>
        <v>0</v>
      </c>
      <c r="HXE12" s="2432">
        <f>'GC Table 4 - Tertiary'!HXD8</f>
        <v>0</v>
      </c>
      <c r="HXF12" s="4063">
        <f>SUM(HXB12:HXE12)</f>
        <v>0</v>
      </c>
      <c r="HXG12" s="2433">
        <f>'GC Table 8 - Primary'!HXE12</f>
        <v>0</v>
      </c>
      <c r="HXH12" s="2432">
        <f>'GC Table 6 - Secondary'!HXE14</f>
        <v>0</v>
      </c>
      <c r="HXI12" s="2434">
        <f>'GC Table 5 - Worker Training'!HXE12</f>
        <v>0</v>
      </c>
      <c r="HXJ12" s="2432">
        <f>'GC Table 4 - Tertiary'!HXD9</f>
        <v>0</v>
      </c>
      <c r="HXK12" s="2435">
        <f>SUM(HXG12:HXJ12)</f>
        <v>0</v>
      </c>
      <c r="HXL12" s="4062">
        <f>'GC Table 8 - Primary'!HXE20</f>
        <v>0</v>
      </c>
      <c r="HXM12" s="2432">
        <f>'GC Table 6 - Secondary'!HXE22</f>
        <v>0</v>
      </c>
      <c r="HXN12" s="2432">
        <f>'GC Table 5 - Worker Training'!HXE20</f>
        <v>0</v>
      </c>
      <c r="HXO12" s="2432">
        <f>'GC Table 4 - Tertiary'!HXD17</f>
        <v>0</v>
      </c>
      <c r="HXP12" s="4064">
        <f>SUM(HXL12:HXO12)</f>
        <v>0</v>
      </c>
      <c r="HXQ12" s="4061">
        <v>2014</v>
      </c>
      <c r="HXR12" s="4062">
        <f>'GC Table 8 - Primary'!HXU8</f>
        <v>0</v>
      </c>
      <c r="HXS12" s="2432">
        <f>'GC Table 6 - Secondary'!HXU8</f>
        <v>0</v>
      </c>
      <c r="HXT12" s="2432">
        <f>'GC Table 5 - Worker Training'!HXU8</f>
        <v>0</v>
      </c>
      <c r="HXU12" s="2432">
        <f>'GC Table 4 - Tertiary'!HXT8</f>
        <v>0</v>
      </c>
      <c r="HXV12" s="4063">
        <f>SUM(HXR12:HXU12)</f>
        <v>0</v>
      </c>
      <c r="HXW12" s="2433">
        <f>'GC Table 8 - Primary'!HXU12</f>
        <v>0</v>
      </c>
      <c r="HXX12" s="2432">
        <f>'GC Table 6 - Secondary'!HXU14</f>
        <v>0</v>
      </c>
      <c r="HXY12" s="2434">
        <f>'GC Table 5 - Worker Training'!HXU12</f>
        <v>0</v>
      </c>
      <c r="HXZ12" s="2432">
        <f>'GC Table 4 - Tertiary'!HXT9</f>
        <v>0</v>
      </c>
      <c r="HYA12" s="2435">
        <f>SUM(HXW12:HXZ12)</f>
        <v>0</v>
      </c>
      <c r="HYB12" s="4062">
        <f>'GC Table 8 - Primary'!HXU20</f>
        <v>0</v>
      </c>
      <c r="HYC12" s="2432">
        <f>'GC Table 6 - Secondary'!HXU22</f>
        <v>0</v>
      </c>
      <c r="HYD12" s="2432">
        <f>'GC Table 5 - Worker Training'!HXU20</f>
        <v>0</v>
      </c>
      <c r="HYE12" s="2432">
        <f>'GC Table 4 - Tertiary'!HXT17</f>
        <v>0</v>
      </c>
      <c r="HYF12" s="4064">
        <f>SUM(HYB12:HYE12)</f>
        <v>0</v>
      </c>
      <c r="HYG12" s="4061">
        <v>2014</v>
      </c>
      <c r="HYH12" s="4062">
        <f>'GC Table 8 - Primary'!HYK8</f>
        <v>0</v>
      </c>
      <c r="HYI12" s="2432">
        <f>'GC Table 6 - Secondary'!HYK8</f>
        <v>0</v>
      </c>
      <c r="HYJ12" s="2432">
        <f>'GC Table 5 - Worker Training'!HYK8</f>
        <v>0</v>
      </c>
      <c r="HYK12" s="2432">
        <f>'GC Table 4 - Tertiary'!HYJ8</f>
        <v>0</v>
      </c>
      <c r="HYL12" s="4063">
        <f>SUM(HYH12:HYK12)</f>
        <v>0</v>
      </c>
      <c r="HYM12" s="2433">
        <f>'GC Table 8 - Primary'!HYK12</f>
        <v>0</v>
      </c>
      <c r="HYN12" s="2432">
        <f>'GC Table 6 - Secondary'!HYK14</f>
        <v>0</v>
      </c>
      <c r="HYO12" s="2434">
        <f>'GC Table 5 - Worker Training'!HYK12</f>
        <v>0</v>
      </c>
      <c r="HYP12" s="2432">
        <f>'GC Table 4 - Tertiary'!HYJ9</f>
        <v>0</v>
      </c>
      <c r="HYQ12" s="2435">
        <f>SUM(HYM12:HYP12)</f>
        <v>0</v>
      </c>
      <c r="HYR12" s="4062">
        <f>'GC Table 8 - Primary'!HYK20</f>
        <v>0</v>
      </c>
      <c r="HYS12" s="2432">
        <f>'GC Table 6 - Secondary'!HYK22</f>
        <v>0</v>
      </c>
      <c r="HYT12" s="2432">
        <f>'GC Table 5 - Worker Training'!HYK20</f>
        <v>0</v>
      </c>
      <c r="HYU12" s="2432">
        <f>'GC Table 4 - Tertiary'!HYJ17</f>
        <v>0</v>
      </c>
      <c r="HYV12" s="4064">
        <f>SUM(HYR12:HYU12)</f>
        <v>0</v>
      </c>
      <c r="HYW12" s="4061">
        <v>2014</v>
      </c>
      <c r="HYX12" s="4062">
        <f>'GC Table 8 - Primary'!HZA8</f>
        <v>0</v>
      </c>
      <c r="HYY12" s="2432">
        <f>'GC Table 6 - Secondary'!HZA8</f>
        <v>0</v>
      </c>
      <c r="HYZ12" s="2432">
        <f>'GC Table 5 - Worker Training'!HZA8</f>
        <v>0</v>
      </c>
      <c r="HZA12" s="2432">
        <f>'GC Table 4 - Tertiary'!HYZ8</f>
        <v>0</v>
      </c>
      <c r="HZB12" s="4063">
        <f>SUM(HYX12:HZA12)</f>
        <v>0</v>
      </c>
      <c r="HZC12" s="2433">
        <f>'GC Table 8 - Primary'!HZA12</f>
        <v>0</v>
      </c>
      <c r="HZD12" s="2432">
        <f>'GC Table 6 - Secondary'!HZA14</f>
        <v>0</v>
      </c>
      <c r="HZE12" s="2434">
        <f>'GC Table 5 - Worker Training'!HZA12</f>
        <v>0</v>
      </c>
      <c r="HZF12" s="2432">
        <f>'GC Table 4 - Tertiary'!HYZ9</f>
        <v>0</v>
      </c>
      <c r="HZG12" s="2435">
        <f>SUM(HZC12:HZF12)</f>
        <v>0</v>
      </c>
      <c r="HZH12" s="4062">
        <f>'GC Table 8 - Primary'!HZA20</f>
        <v>0</v>
      </c>
      <c r="HZI12" s="2432">
        <f>'GC Table 6 - Secondary'!HZA22</f>
        <v>0</v>
      </c>
      <c r="HZJ12" s="2432">
        <f>'GC Table 5 - Worker Training'!HZA20</f>
        <v>0</v>
      </c>
      <c r="HZK12" s="2432">
        <f>'GC Table 4 - Tertiary'!HYZ17</f>
        <v>0</v>
      </c>
      <c r="HZL12" s="4064">
        <f>SUM(HZH12:HZK12)</f>
        <v>0</v>
      </c>
      <c r="HZM12" s="4061">
        <v>2014</v>
      </c>
      <c r="HZN12" s="4062">
        <f>'GC Table 8 - Primary'!HZQ8</f>
        <v>0</v>
      </c>
      <c r="HZO12" s="2432">
        <f>'GC Table 6 - Secondary'!HZQ8</f>
        <v>0</v>
      </c>
      <c r="HZP12" s="2432">
        <f>'GC Table 5 - Worker Training'!HZQ8</f>
        <v>0</v>
      </c>
      <c r="HZQ12" s="2432">
        <f>'GC Table 4 - Tertiary'!HZP8</f>
        <v>0</v>
      </c>
      <c r="HZR12" s="4063">
        <f>SUM(HZN12:HZQ12)</f>
        <v>0</v>
      </c>
      <c r="HZS12" s="2433">
        <f>'GC Table 8 - Primary'!HZQ12</f>
        <v>0</v>
      </c>
      <c r="HZT12" s="2432">
        <f>'GC Table 6 - Secondary'!HZQ14</f>
        <v>0</v>
      </c>
      <c r="HZU12" s="2434">
        <f>'GC Table 5 - Worker Training'!HZQ12</f>
        <v>0</v>
      </c>
      <c r="HZV12" s="2432">
        <f>'GC Table 4 - Tertiary'!HZP9</f>
        <v>0</v>
      </c>
      <c r="HZW12" s="2435">
        <f>SUM(HZS12:HZV12)</f>
        <v>0</v>
      </c>
      <c r="HZX12" s="4062">
        <f>'GC Table 8 - Primary'!HZQ20</f>
        <v>0</v>
      </c>
      <c r="HZY12" s="2432">
        <f>'GC Table 6 - Secondary'!HZQ22</f>
        <v>0</v>
      </c>
      <c r="HZZ12" s="2432">
        <f>'GC Table 5 - Worker Training'!HZQ20</f>
        <v>0</v>
      </c>
      <c r="IAA12" s="2432">
        <f>'GC Table 4 - Tertiary'!HZP17</f>
        <v>0</v>
      </c>
      <c r="IAB12" s="4064">
        <f>SUM(HZX12:IAA12)</f>
        <v>0</v>
      </c>
      <c r="IAC12" s="4061">
        <v>2014</v>
      </c>
      <c r="IAD12" s="4062">
        <f>'GC Table 8 - Primary'!IAG8</f>
        <v>0</v>
      </c>
      <c r="IAE12" s="2432">
        <f>'GC Table 6 - Secondary'!IAG8</f>
        <v>0</v>
      </c>
      <c r="IAF12" s="2432">
        <f>'GC Table 5 - Worker Training'!IAG8</f>
        <v>0</v>
      </c>
      <c r="IAG12" s="2432">
        <f>'GC Table 4 - Tertiary'!IAF8</f>
        <v>0</v>
      </c>
      <c r="IAH12" s="4063">
        <f>SUM(IAD12:IAG12)</f>
        <v>0</v>
      </c>
      <c r="IAI12" s="2433">
        <f>'GC Table 8 - Primary'!IAG12</f>
        <v>0</v>
      </c>
      <c r="IAJ12" s="2432">
        <f>'GC Table 6 - Secondary'!IAG14</f>
        <v>0</v>
      </c>
      <c r="IAK12" s="2434">
        <f>'GC Table 5 - Worker Training'!IAG12</f>
        <v>0</v>
      </c>
      <c r="IAL12" s="2432">
        <f>'GC Table 4 - Tertiary'!IAF9</f>
        <v>0</v>
      </c>
      <c r="IAM12" s="2435">
        <f>SUM(IAI12:IAL12)</f>
        <v>0</v>
      </c>
      <c r="IAN12" s="4062">
        <f>'GC Table 8 - Primary'!IAG20</f>
        <v>0</v>
      </c>
      <c r="IAO12" s="2432">
        <f>'GC Table 6 - Secondary'!IAG22</f>
        <v>0</v>
      </c>
      <c r="IAP12" s="2432">
        <f>'GC Table 5 - Worker Training'!IAG20</f>
        <v>0</v>
      </c>
      <c r="IAQ12" s="2432">
        <f>'GC Table 4 - Tertiary'!IAF17</f>
        <v>0</v>
      </c>
      <c r="IAR12" s="4064">
        <f>SUM(IAN12:IAQ12)</f>
        <v>0</v>
      </c>
      <c r="IAS12" s="4061">
        <v>2014</v>
      </c>
      <c r="IAT12" s="4062">
        <f>'GC Table 8 - Primary'!IAW8</f>
        <v>0</v>
      </c>
      <c r="IAU12" s="2432">
        <f>'GC Table 6 - Secondary'!IAW8</f>
        <v>0</v>
      </c>
      <c r="IAV12" s="2432">
        <f>'GC Table 5 - Worker Training'!IAW8</f>
        <v>0</v>
      </c>
      <c r="IAW12" s="2432">
        <f>'GC Table 4 - Tertiary'!IAV8</f>
        <v>0</v>
      </c>
      <c r="IAX12" s="4063">
        <f>SUM(IAT12:IAW12)</f>
        <v>0</v>
      </c>
      <c r="IAY12" s="2433">
        <f>'GC Table 8 - Primary'!IAW12</f>
        <v>0</v>
      </c>
      <c r="IAZ12" s="2432">
        <f>'GC Table 6 - Secondary'!IAW14</f>
        <v>0</v>
      </c>
      <c r="IBA12" s="2434">
        <f>'GC Table 5 - Worker Training'!IAW12</f>
        <v>0</v>
      </c>
      <c r="IBB12" s="2432">
        <f>'GC Table 4 - Tertiary'!IAV9</f>
        <v>0</v>
      </c>
      <c r="IBC12" s="2435">
        <f>SUM(IAY12:IBB12)</f>
        <v>0</v>
      </c>
      <c r="IBD12" s="4062">
        <f>'GC Table 8 - Primary'!IAW20</f>
        <v>0</v>
      </c>
      <c r="IBE12" s="2432">
        <f>'GC Table 6 - Secondary'!IAW22</f>
        <v>0</v>
      </c>
      <c r="IBF12" s="2432">
        <f>'GC Table 5 - Worker Training'!IAW20</f>
        <v>0</v>
      </c>
      <c r="IBG12" s="2432">
        <f>'GC Table 4 - Tertiary'!IAV17</f>
        <v>0</v>
      </c>
      <c r="IBH12" s="4064">
        <f>SUM(IBD12:IBG12)</f>
        <v>0</v>
      </c>
      <c r="IBI12" s="4061">
        <v>2014</v>
      </c>
      <c r="IBJ12" s="4062">
        <f>'GC Table 8 - Primary'!IBM8</f>
        <v>0</v>
      </c>
      <c r="IBK12" s="2432">
        <f>'GC Table 6 - Secondary'!IBM8</f>
        <v>0</v>
      </c>
      <c r="IBL12" s="2432">
        <f>'GC Table 5 - Worker Training'!IBM8</f>
        <v>0</v>
      </c>
      <c r="IBM12" s="2432">
        <f>'GC Table 4 - Tertiary'!IBL8</f>
        <v>0</v>
      </c>
      <c r="IBN12" s="4063">
        <f>SUM(IBJ12:IBM12)</f>
        <v>0</v>
      </c>
      <c r="IBO12" s="2433">
        <f>'GC Table 8 - Primary'!IBM12</f>
        <v>0</v>
      </c>
      <c r="IBP12" s="2432">
        <f>'GC Table 6 - Secondary'!IBM14</f>
        <v>0</v>
      </c>
      <c r="IBQ12" s="2434">
        <f>'GC Table 5 - Worker Training'!IBM12</f>
        <v>0</v>
      </c>
      <c r="IBR12" s="2432">
        <f>'GC Table 4 - Tertiary'!IBL9</f>
        <v>0</v>
      </c>
      <c r="IBS12" s="2435">
        <f>SUM(IBO12:IBR12)</f>
        <v>0</v>
      </c>
      <c r="IBT12" s="4062">
        <f>'GC Table 8 - Primary'!IBM20</f>
        <v>0</v>
      </c>
      <c r="IBU12" s="2432">
        <f>'GC Table 6 - Secondary'!IBM22</f>
        <v>0</v>
      </c>
      <c r="IBV12" s="2432">
        <f>'GC Table 5 - Worker Training'!IBM20</f>
        <v>0</v>
      </c>
      <c r="IBW12" s="2432">
        <f>'GC Table 4 - Tertiary'!IBL17</f>
        <v>0</v>
      </c>
      <c r="IBX12" s="4064">
        <f>SUM(IBT12:IBW12)</f>
        <v>0</v>
      </c>
      <c r="IBY12" s="4061">
        <v>2014</v>
      </c>
      <c r="IBZ12" s="4062">
        <f>'GC Table 8 - Primary'!ICC8</f>
        <v>0</v>
      </c>
      <c r="ICA12" s="2432">
        <f>'GC Table 6 - Secondary'!ICC8</f>
        <v>0</v>
      </c>
      <c r="ICB12" s="2432">
        <f>'GC Table 5 - Worker Training'!ICC8</f>
        <v>0</v>
      </c>
      <c r="ICC12" s="2432">
        <f>'GC Table 4 - Tertiary'!ICB8</f>
        <v>0</v>
      </c>
      <c r="ICD12" s="4063">
        <f>SUM(IBZ12:ICC12)</f>
        <v>0</v>
      </c>
      <c r="ICE12" s="2433">
        <f>'GC Table 8 - Primary'!ICC12</f>
        <v>0</v>
      </c>
      <c r="ICF12" s="2432">
        <f>'GC Table 6 - Secondary'!ICC14</f>
        <v>0</v>
      </c>
      <c r="ICG12" s="2434">
        <f>'GC Table 5 - Worker Training'!ICC12</f>
        <v>0</v>
      </c>
      <c r="ICH12" s="2432">
        <f>'GC Table 4 - Tertiary'!ICB9</f>
        <v>0</v>
      </c>
      <c r="ICI12" s="2435">
        <f>SUM(ICE12:ICH12)</f>
        <v>0</v>
      </c>
      <c r="ICJ12" s="4062">
        <f>'GC Table 8 - Primary'!ICC20</f>
        <v>0</v>
      </c>
      <c r="ICK12" s="2432">
        <f>'GC Table 6 - Secondary'!ICC22</f>
        <v>0</v>
      </c>
      <c r="ICL12" s="2432">
        <f>'GC Table 5 - Worker Training'!ICC20</f>
        <v>0</v>
      </c>
      <c r="ICM12" s="2432">
        <f>'GC Table 4 - Tertiary'!ICB17</f>
        <v>0</v>
      </c>
      <c r="ICN12" s="4064">
        <f>SUM(ICJ12:ICM12)</f>
        <v>0</v>
      </c>
      <c r="ICO12" s="4061">
        <v>2014</v>
      </c>
      <c r="ICP12" s="4062">
        <f>'GC Table 8 - Primary'!ICS8</f>
        <v>0</v>
      </c>
      <c r="ICQ12" s="2432">
        <f>'GC Table 6 - Secondary'!ICS8</f>
        <v>0</v>
      </c>
      <c r="ICR12" s="2432">
        <f>'GC Table 5 - Worker Training'!ICS8</f>
        <v>0</v>
      </c>
      <c r="ICS12" s="2432">
        <f>'GC Table 4 - Tertiary'!ICR8</f>
        <v>0</v>
      </c>
      <c r="ICT12" s="4063">
        <f>SUM(ICP12:ICS12)</f>
        <v>0</v>
      </c>
      <c r="ICU12" s="2433">
        <f>'GC Table 8 - Primary'!ICS12</f>
        <v>0</v>
      </c>
      <c r="ICV12" s="2432">
        <f>'GC Table 6 - Secondary'!ICS14</f>
        <v>0</v>
      </c>
      <c r="ICW12" s="2434">
        <f>'GC Table 5 - Worker Training'!ICS12</f>
        <v>0</v>
      </c>
      <c r="ICX12" s="2432">
        <f>'GC Table 4 - Tertiary'!ICR9</f>
        <v>0</v>
      </c>
      <c r="ICY12" s="2435">
        <f>SUM(ICU12:ICX12)</f>
        <v>0</v>
      </c>
      <c r="ICZ12" s="4062">
        <f>'GC Table 8 - Primary'!ICS20</f>
        <v>0</v>
      </c>
      <c r="IDA12" s="2432">
        <f>'GC Table 6 - Secondary'!ICS22</f>
        <v>0</v>
      </c>
      <c r="IDB12" s="2432">
        <f>'GC Table 5 - Worker Training'!ICS20</f>
        <v>0</v>
      </c>
      <c r="IDC12" s="2432">
        <f>'GC Table 4 - Tertiary'!ICR17</f>
        <v>0</v>
      </c>
      <c r="IDD12" s="4064">
        <f>SUM(ICZ12:IDC12)</f>
        <v>0</v>
      </c>
      <c r="IDE12" s="4061">
        <v>2014</v>
      </c>
      <c r="IDF12" s="4062">
        <f>'GC Table 8 - Primary'!IDI8</f>
        <v>0</v>
      </c>
      <c r="IDG12" s="2432">
        <f>'GC Table 6 - Secondary'!IDI8</f>
        <v>0</v>
      </c>
      <c r="IDH12" s="2432">
        <f>'GC Table 5 - Worker Training'!IDI8</f>
        <v>0</v>
      </c>
      <c r="IDI12" s="2432">
        <f>'GC Table 4 - Tertiary'!IDH8</f>
        <v>0</v>
      </c>
      <c r="IDJ12" s="4063">
        <f>SUM(IDF12:IDI12)</f>
        <v>0</v>
      </c>
      <c r="IDK12" s="2433">
        <f>'GC Table 8 - Primary'!IDI12</f>
        <v>0</v>
      </c>
      <c r="IDL12" s="2432">
        <f>'GC Table 6 - Secondary'!IDI14</f>
        <v>0</v>
      </c>
      <c r="IDM12" s="2434">
        <f>'GC Table 5 - Worker Training'!IDI12</f>
        <v>0</v>
      </c>
      <c r="IDN12" s="2432">
        <f>'GC Table 4 - Tertiary'!IDH9</f>
        <v>0</v>
      </c>
      <c r="IDO12" s="2435">
        <f>SUM(IDK12:IDN12)</f>
        <v>0</v>
      </c>
      <c r="IDP12" s="4062">
        <f>'GC Table 8 - Primary'!IDI20</f>
        <v>0</v>
      </c>
      <c r="IDQ12" s="2432">
        <f>'GC Table 6 - Secondary'!IDI22</f>
        <v>0</v>
      </c>
      <c r="IDR12" s="2432">
        <f>'GC Table 5 - Worker Training'!IDI20</f>
        <v>0</v>
      </c>
      <c r="IDS12" s="2432">
        <f>'GC Table 4 - Tertiary'!IDH17</f>
        <v>0</v>
      </c>
      <c r="IDT12" s="4064">
        <f>SUM(IDP12:IDS12)</f>
        <v>0</v>
      </c>
      <c r="IDU12" s="4061">
        <v>2014</v>
      </c>
      <c r="IDV12" s="4062">
        <f>'GC Table 8 - Primary'!IDY8</f>
        <v>0</v>
      </c>
      <c r="IDW12" s="2432">
        <f>'GC Table 6 - Secondary'!IDY8</f>
        <v>0</v>
      </c>
      <c r="IDX12" s="2432">
        <f>'GC Table 5 - Worker Training'!IDY8</f>
        <v>0</v>
      </c>
      <c r="IDY12" s="2432">
        <f>'GC Table 4 - Tertiary'!IDX8</f>
        <v>0</v>
      </c>
      <c r="IDZ12" s="4063">
        <f>SUM(IDV12:IDY12)</f>
        <v>0</v>
      </c>
      <c r="IEA12" s="2433">
        <f>'GC Table 8 - Primary'!IDY12</f>
        <v>0</v>
      </c>
      <c r="IEB12" s="2432">
        <f>'GC Table 6 - Secondary'!IDY14</f>
        <v>0</v>
      </c>
      <c r="IEC12" s="2434">
        <f>'GC Table 5 - Worker Training'!IDY12</f>
        <v>0</v>
      </c>
      <c r="IED12" s="2432">
        <f>'GC Table 4 - Tertiary'!IDX9</f>
        <v>0</v>
      </c>
      <c r="IEE12" s="2435">
        <f>SUM(IEA12:IED12)</f>
        <v>0</v>
      </c>
      <c r="IEF12" s="4062">
        <f>'GC Table 8 - Primary'!IDY20</f>
        <v>0</v>
      </c>
      <c r="IEG12" s="2432">
        <f>'GC Table 6 - Secondary'!IDY22</f>
        <v>0</v>
      </c>
      <c r="IEH12" s="2432">
        <f>'GC Table 5 - Worker Training'!IDY20</f>
        <v>0</v>
      </c>
      <c r="IEI12" s="2432">
        <f>'GC Table 4 - Tertiary'!IDX17</f>
        <v>0</v>
      </c>
      <c r="IEJ12" s="4064">
        <f>SUM(IEF12:IEI12)</f>
        <v>0</v>
      </c>
      <c r="IEK12" s="4061">
        <v>2014</v>
      </c>
      <c r="IEL12" s="4062">
        <f>'GC Table 8 - Primary'!IEO8</f>
        <v>0</v>
      </c>
      <c r="IEM12" s="2432">
        <f>'GC Table 6 - Secondary'!IEO8</f>
        <v>0</v>
      </c>
      <c r="IEN12" s="2432">
        <f>'GC Table 5 - Worker Training'!IEO8</f>
        <v>0</v>
      </c>
      <c r="IEO12" s="2432">
        <f>'GC Table 4 - Tertiary'!IEN8</f>
        <v>0</v>
      </c>
      <c r="IEP12" s="4063">
        <f>SUM(IEL12:IEO12)</f>
        <v>0</v>
      </c>
      <c r="IEQ12" s="2433">
        <f>'GC Table 8 - Primary'!IEO12</f>
        <v>0</v>
      </c>
      <c r="IER12" s="2432">
        <f>'GC Table 6 - Secondary'!IEO14</f>
        <v>0</v>
      </c>
      <c r="IES12" s="2434">
        <f>'GC Table 5 - Worker Training'!IEO12</f>
        <v>0</v>
      </c>
      <c r="IET12" s="2432">
        <f>'GC Table 4 - Tertiary'!IEN9</f>
        <v>0</v>
      </c>
      <c r="IEU12" s="2435">
        <f>SUM(IEQ12:IET12)</f>
        <v>0</v>
      </c>
      <c r="IEV12" s="4062">
        <f>'GC Table 8 - Primary'!IEO20</f>
        <v>0</v>
      </c>
      <c r="IEW12" s="2432">
        <f>'GC Table 6 - Secondary'!IEO22</f>
        <v>0</v>
      </c>
      <c r="IEX12" s="2432">
        <f>'GC Table 5 - Worker Training'!IEO20</f>
        <v>0</v>
      </c>
      <c r="IEY12" s="2432">
        <f>'GC Table 4 - Tertiary'!IEN17</f>
        <v>0</v>
      </c>
      <c r="IEZ12" s="4064">
        <f>SUM(IEV12:IEY12)</f>
        <v>0</v>
      </c>
      <c r="IFA12" s="4061">
        <v>2014</v>
      </c>
      <c r="IFB12" s="4062">
        <f>'GC Table 8 - Primary'!IFE8</f>
        <v>0</v>
      </c>
      <c r="IFC12" s="2432">
        <f>'GC Table 6 - Secondary'!IFE8</f>
        <v>0</v>
      </c>
      <c r="IFD12" s="2432">
        <f>'GC Table 5 - Worker Training'!IFE8</f>
        <v>0</v>
      </c>
      <c r="IFE12" s="2432">
        <f>'GC Table 4 - Tertiary'!IFD8</f>
        <v>0</v>
      </c>
      <c r="IFF12" s="4063">
        <f>SUM(IFB12:IFE12)</f>
        <v>0</v>
      </c>
      <c r="IFG12" s="2433">
        <f>'GC Table 8 - Primary'!IFE12</f>
        <v>0</v>
      </c>
      <c r="IFH12" s="2432">
        <f>'GC Table 6 - Secondary'!IFE14</f>
        <v>0</v>
      </c>
      <c r="IFI12" s="2434">
        <f>'GC Table 5 - Worker Training'!IFE12</f>
        <v>0</v>
      </c>
      <c r="IFJ12" s="2432">
        <f>'GC Table 4 - Tertiary'!IFD9</f>
        <v>0</v>
      </c>
      <c r="IFK12" s="2435">
        <f>SUM(IFG12:IFJ12)</f>
        <v>0</v>
      </c>
      <c r="IFL12" s="4062">
        <f>'GC Table 8 - Primary'!IFE20</f>
        <v>0</v>
      </c>
      <c r="IFM12" s="2432">
        <f>'GC Table 6 - Secondary'!IFE22</f>
        <v>0</v>
      </c>
      <c r="IFN12" s="2432">
        <f>'GC Table 5 - Worker Training'!IFE20</f>
        <v>0</v>
      </c>
      <c r="IFO12" s="2432">
        <f>'GC Table 4 - Tertiary'!IFD17</f>
        <v>0</v>
      </c>
      <c r="IFP12" s="4064">
        <f>SUM(IFL12:IFO12)</f>
        <v>0</v>
      </c>
      <c r="IFQ12" s="4061">
        <v>2014</v>
      </c>
      <c r="IFR12" s="4062">
        <f>'GC Table 8 - Primary'!IFU8</f>
        <v>0</v>
      </c>
      <c r="IFS12" s="2432">
        <f>'GC Table 6 - Secondary'!IFU8</f>
        <v>0</v>
      </c>
      <c r="IFT12" s="2432">
        <f>'GC Table 5 - Worker Training'!IFU8</f>
        <v>0</v>
      </c>
      <c r="IFU12" s="2432">
        <f>'GC Table 4 - Tertiary'!IFT8</f>
        <v>0</v>
      </c>
      <c r="IFV12" s="4063">
        <f>SUM(IFR12:IFU12)</f>
        <v>0</v>
      </c>
      <c r="IFW12" s="2433">
        <f>'GC Table 8 - Primary'!IFU12</f>
        <v>0</v>
      </c>
      <c r="IFX12" s="2432">
        <f>'GC Table 6 - Secondary'!IFU14</f>
        <v>0</v>
      </c>
      <c r="IFY12" s="2434">
        <f>'GC Table 5 - Worker Training'!IFU12</f>
        <v>0</v>
      </c>
      <c r="IFZ12" s="2432">
        <f>'GC Table 4 - Tertiary'!IFT9</f>
        <v>0</v>
      </c>
      <c r="IGA12" s="2435">
        <f>SUM(IFW12:IFZ12)</f>
        <v>0</v>
      </c>
      <c r="IGB12" s="4062">
        <f>'GC Table 8 - Primary'!IFU20</f>
        <v>0</v>
      </c>
      <c r="IGC12" s="2432">
        <f>'GC Table 6 - Secondary'!IFU22</f>
        <v>0</v>
      </c>
      <c r="IGD12" s="2432">
        <f>'GC Table 5 - Worker Training'!IFU20</f>
        <v>0</v>
      </c>
      <c r="IGE12" s="2432">
        <f>'GC Table 4 - Tertiary'!IFT17</f>
        <v>0</v>
      </c>
      <c r="IGF12" s="4064">
        <f>SUM(IGB12:IGE12)</f>
        <v>0</v>
      </c>
      <c r="IGG12" s="4061">
        <v>2014</v>
      </c>
      <c r="IGH12" s="4062">
        <f>'GC Table 8 - Primary'!IGK8</f>
        <v>0</v>
      </c>
      <c r="IGI12" s="2432">
        <f>'GC Table 6 - Secondary'!IGK8</f>
        <v>0</v>
      </c>
      <c r="IGJ12" s="2432">
        <f>'GC Table 5 - Worker Training'!IGK8</f>
        <v>0</v>
      </c>
      <c r="IGK12" s="2432">
        <f>'GC Table 4 - Tertiary'!IGJ8</f>
        <v>0</v>
      </c>
      <c r="IGL12" s="4063">
        <f>SUM(IGH12:IGK12)</f>
        <v>0</v>
      </c>
      <c r="IGM12" s="2433">
        <f>'GC Table 8 - Primary'!IGK12</f>
        <v>0</v>
      </c>
      <c r="IGN12" s="2432">
        <f>'GC Table 6 - Secondary'!IGK14</f>
        <v>0</v>
      </c>
      <c r="IGO12" s="2434">
        <f>'GC Table 5 - Worker Training'!IGK12</f>
        <v>0</v>
      </c>
      <c r="IGP12" s="2432">
        <f>'GC Table 4 - Tertiary'!IGJ9</f>
        <v>0</v>
      </c>
      <c r="IGQ12" s="2435">
        <f>SUM(IGM12:IGP12)</f>
        <v>0</v>
      </c>
      <c r="IGR12" s="4062">
        <f>'GC Table 8 - Primary'!IGK20</f>
        <v>0</v>
      </c>
      <c r="IGS12" s="2432">
        <f>'GC Table 6 - Secondary'!IGK22</f>
        <v>0</v>
      </c>
      <c r="IGT12" s="2432">
        <f>'GC Table 5 - Worker Training'!IGK20</f>
        <v>0</v>
      </c>
      <c r="IGU12" s="2432">
        <f>'GC Table 4 - Tertiary'!IGJ17</f>
        <v>0</v>
      </c>
      <c r="IGV12" s="4064">
        <f>SUM(IGR12:IGU12)</f>
        <v>0</v>
      </c>
      <c r="IGW12" s="4061">
        <v>2014</v>
      </c>
      <c r="IGX12" s="4062">
        <f>'GC Table 8 - Primary'!IHA8</f>
        <v>0</v>
      </c>
      <c r="IGY12" s="2432">
        <f>'GC Table 6 - Secondary'!IHA8</f>
        <v>0</v>
      </c>
      <c r="IGZ12" s="2432">
        <f>'GC Table 5 - Worker Training'!IHA8</f>
        <v>0</v>
      </c>
      <c r="IHA12" s="2432">
        <f>'GC Table 4 - Tertiary'!IGZ8</f>
        <v>0</v>
      </c>
      <c r="IHB12" s="4063">
        <f>SUM(IGX12:IHA12)</f>
        <v>0</v>
      </c>
      <c r="IHC12" s="2433">
        <f>'GC Table 8 - Primary'!IHA12</f>
        <v>0</v>
      </c>
      <c r="IHD12" s="2432">
        <f>'GC Table 6 - Secondary'!IHA14</f>
        <v>0</v>
      </c>
      <c r="IHE12" s="2434">
        <f>'GC Table 5 - Worker Training'!IHA12</f>
        <v>0</v>
      </c>
      <c r="IHF12" s="2432">
        <f>'GC Table 4 - Tertiary'!IGZ9</f>
        <v>0</v>
      </c>
      <c r="IHG12" s="2435">
        <f>SUM(IHC12:IHF12)</f>
        <v>0</v>
      </c>
      <c r="IHH12" s="4062">
        <f>'GC Table 8 - Primary'!IHA20</f>
        <v>0</v>
      </c>
      <c r="IHI12" s="2432">
        <f>'GC Table 6 - Secondary'!IHA22</f>
        <v>0</v>
      </c>
      <c r="IHJ12" s="2432">
        <f>'GC Table 5 - Worker Training'!IHA20</f>
        <v>0</v>
      </c>
      <c r="IHK12" s="2432">
        <f>'GC Table 4 - Tertiary'!IGZ17</f>
        <v>0</v>
      </c>
      <c r="IHL12" s="4064">
        <f>SUM(IHH12:IHK12)</f>
        <v>0</v>
      </c>
      <c r="IHM12" s="4061">
        <v>2014</v>
      </c>
      <c r="IHN12" s="4062">
        <f>'GC Table 8 - Primary'!IHQ8</f>
        <v>0</v>
      </c>
      <c r="IHO12" s="2432">
        <f>'GC Table 6 - Secondary'!IHQ8</f>
        <v>0</v>
      </c>
      <c r="IHP12" s="2432">
        <f>'GC Table 5 - Worker Training'!IHQ8</f>
        <v>0</v>
      </c>
      <c r="IHQ12" s="2432">
        <f>'GC Table 4 - Tertiary'!IHP8</f>
        <v>0</v>
      </c>
      <c r="IHR12" s="4063">
        <f>SUM(IHN12:IHQ12)</f>
        <v>0</v>
      </c>
      <c r="IHS12" s="2433">
        <f>'GC Table 8 - Primary'!IHQ12</f>
        <v>0</v>
      </c>
      <c r="IHT12" s="2432">
        <f>'GC Table 6 - Secondary'!IHQ14</f>
        <v>0</v>
      </c>
      <c r="IHU12" s="2434">
        <f>'GC Table 5 - Worker Training'!IHQ12</f>
        <v>0</v>
      </c>
      <c r="IHV12" s="2432">
        <f>'GC Table 4 - Tertiary'!IHP9</f>
        <v>0</v>
      </c>
      <c r="IHW12" s="2435">
        <f>SUM(IHS12:IHV12)</f>
        <v>0</v>
      </c>
      <c r="IHX12" s="4062">
        <f>'GC Table 8 - Primary'!IHQ20</f>
        <v>0</v>
      </c>
      <c r="IHY12" s="2432">
        <f>'GC Table 6 - Secondary'!IHQ22</f>
        <v>0</v>
      </c>
      <c r="IHZ12" s="2432">
        <f>'GC Table 5 - Worker Training'!IHQ20</f>
        <v>0</v>
      </c>
      <c r="IIA12" s="2432">
        <f>'GC Table 4 - Tertiary'!IHP17</f>
        <v>0</v>
      </c>
      <c r="IIB12" s="4064">
        <f>SUM(IHX12:IIA12)</f>
        <v>0</v>
      </c>
      <c r="IIC12" s="4061">
        <v>2014</v>
      </c>
      <c r="IID12" s="4062">
        <f>'GC Table 8 - Primary'!IIG8</f>
        <v>0</v>
      </c>
      <c r="IIE12" s="2432">
        <f>'GC Table 6 - Secondary'!IIG8</f>
        <v>0</v>
      </c>
      <c r="IIF12" s="2432">
        <f>'GC Table 5 - Worker Training'!IIG8</f>
        <v>0</v>
      </c>
      <c r="IIG12" s="2432">
        <f>'GC Table 4 - Tertiary'!IIF8</f>
        <v>0</v>
      </c>
      <c r="IIH12" s="4063">
        <f>SUM(IID12:IIG12)</f>
        <v>0</v>
      </c>
      <c r="III12" s="2433">
        <f>'GC Table 8 - Primary'!IIG12</f>
        <v>0</v>
      </c>
      <c r="IIJ12" s="2432">
        <f>'GC Table 6 - Secondary'!IIG14</f>
        <v>0</v>
      </c>
      <c r="IIK12" s="2434">
        <f>'GC Table 5 - Worker Training'!IIG12</f>
        <v>0</v>
      </c>
      <c r="IIL12" s="2432">
        <f>'GC Table 4 - Tertiary'!IIF9</f>
        <v>0</v>
      </c>
      <c r="IIM12" s="2435">
        <f>SUM(III12:IIL12)</f>
        <v>0</v>
      </c>
      <c r="IIN12" s="4062">
        <f>'GC Table 8 - Primary'!IIG20</f>
        <v>0</v>
      </c>
      <c r="IIO12" s="2432">
        <f>'GC Table 6 - Secondary'!IIG22</f>
        <v>0</v>
      </c>
      <c r="IIP12" s="2432">
        <f>'GC Table 5 - Worker Training'!IIG20</f>
        <v>0</v>
      </c>
      <c r="IIQ12" s="2432">
        <f>'GC Table 4 - Tertiary'!IIF17</f>
        <v>0</v>
      </c>
      <c r="IIR12" s="4064">
        <f>SUM(IIN12:IIQ12)</f>
        <v>0</v>
      </c>
      <c r="IIS12" s="4061">
        <v>2014</v>
      </c>
      <c r="IIT12" s="4062">
        <f>'GC Table 8 - Primary'!IIW8</f>
        <v>0</v>
      </c>
      <c r="IIU12" s="2432">
        <f>'GC Table 6 - Secondary'!IIW8</f>
        <v>0</v>
      </c>
      <c r="IIV12" s="2432">
        <f>'GC Table 5 - Worker Training'!IIW8</f>
        <v>0</v>
      </c>
      <c r="IIW12" s="2432">
        <f>'GC Table 4 - Tertiary'!IIV8</f>
        <v>0</v>
      </c>
      <c r="IIX12" s="4063">
        <f>SUM(IIT12:IIW12)</f>
        <v>0</v>
      </c>
      <c r="IIY12" s="2433">
        <f>'GC Table 8 - Primary'!IIW12</f>
        <v>0</v>
      </c>
      <c r="IIZ12" s="2432">
        <f>'GC Table 6 - Secondary'!IIW14</f>
        <v>0</v>
      </c>
      <c r="IJA12" s="2434">
        <f>'GC Table 5 - Worker Training'!IIW12</f>
        <v>0</v>
      </c>
      <c r="IJB12" s="2432">
        <f>'GC Table 4 - Tertiary'!IIV9</f>
        <v>0</v>
      </c>
      <c r="IJC12" s="2435">
        <f>SUM(IIY12:IJB12)</f>
        <v>0</v>
      </c>
      <c r="IJD12" s="4062">
        <f>'GC Table 8 - Primary'!IIW20</f>
        <v>0</v>
      </c>
      <c r="IJE12" s="2432">
        <f>'GC Table 6 - Secondary'!IIW22</f>
        <v>0</v>
      </c>
      <c r="IJF12" s="2432">
        <f>'GC Table 5 - Worker Training'!IIW20</f>
        <v>0</v>
      </c>
      <c r="IJG12" s="2432">
        <f>'GC Table 4 - Tertiary'!IIV17</f>
        <v>0</v>
      </c>
      <c r="IJH12" s="4064">
        <f>SUM(IJD12:IJG12)</f>
        <v>0</v>
      </c>
      <c r="IJI12" s="4061">
        <v>2014</v>
      </c>
      <c r="IJJ12" s="4062">
        <f>'GC Table 8 - Primary'!IJM8</f>
        <v>0</v>
      </c>
      <c r="IJK12" s="2432">
        <f>'GC Table 6 - Secondary'!IJM8</f>
        <v>0</v>
      </c>
      <c r="IJL12" s="2432">
        <f>'GC Table 5 - Worker Training'!IJM8</f>
        <v>0</v>
      </c>
      <c r="IJM12" s="2432">
        <f>'GC Table 4 - Tertiary'!IJL8</f>
        <v>0</v>
      </c>
      <c r="IJN12" s="4063">
        <f>SUM(IJJ12:IJM12)</f>
        <v>0</v>
      </c>
      <c r="IJO12" s="2433">
        <f>'GC Table 8 - Primary'!IJM12</f>
        <v>0</v>
      </c>
      <c r="IJP12" s="2432">
        <f>'GC Table 6 - Secondary'!IJM14</f>
        <v>0</v>
      </c>
      <c r="IJQ12" s="2434">
        <f>'GC Table 5 - Worker Training'!IJM12</f>
        <v>0</v>
      </c>
      <c r="IJR12" s="2432">
        <f>'GC Table 4 - Tertiary'!IJL9</f>
        <v>0</v>
      </c>
      <c r="IJS12" s="2435">
        <f>SUM(IJO12:IJR12)</f>
        <v>0</v>
      </c>
      <c r="IJT12" s="4062">
        <f>'GC Table 8 - Primary'!IJM20</f>
        <v>0</v>
      </c>
      <c r="IJU12" s="2432">
        <f>'GC Table 6 - Secondary'!IJM22</f>
        <v>0</v>
      </c>
      <c r="IJV12" s="2432">
        <f>'GC Table 5 - Worker Training'!IJM20</f>
        <v>0</v>
      </c>
      <c r="IJW12" s="2432">
        <f>'GC Table 4 - Tertiary'!IJL17</f>
        <v>0</v>
      </c>
      <c r="IJX12" s="4064">
        <f>SUM(IJT12:IJW12)</f>
        <v>0</v>
      </c>
      <c r="IJY12" s="4061">
        <v>2014</v>
      </c>
      <c r="IJZ12" s="4062">
        <f>'GC Table 8 - Primary'!IKC8</f>
        <v>0</v>
      </c>
      <c r="IKA12" s="2432">
        <f>'GC Table 6 - Secondary'!IKC8</f>
        <v>0</v>
      </c>
      <c r="IKB12" s="2432">
        <f>'GC Table 5 - Worker Training'!IKC8</f>
        <v>0</v>
      </c>
      <c r="IKC12" s="2432">
        <f>'GC Table 4 - Tertiary'!IKB8</f>
        <v>0</v>
      </c>
      <c r="IKD12" s="4063">
        <f>SUM(IJZ12:IKC12)</f>
        <v>0</v>
      </c>
      <c r="IKE12" s="2433">
        <f>'GC Table 8 - Primary'!IKC12</f>
        <v>0</v>
      </c>
      <c r="IKF12" s="2432">
        <f>'GC Table 6 - Secondary'!IKC14</f>
        <v>0</v>
      </c>
      <c r="IKG12" s="2434">
        <f>'GC Table 5 - Worker Training'!IKC12</f>
        <v>0</v>
      </c>
      <c r="IKH12" s="2432">
        <f>'GC Table 4 - Tertiary'!IKB9</f>
        <v>0</v>
      </c>
      <c r="IKI12" s="2435">
        <f>SUM(IKE12:IKH12)</f>
        <v>0</v>
      </c>
      <c r="IKJ12" s="4062">
        <f>'GC Table 8 - Primary'!IKC20</f>
        <v>0</v>
      </c>
      <c r="IKK12" s="2432">
        <f>'GC Table 6 - Secondary'!IKC22</f>
        <v>0</v>
      </c>
      <c r="IKL12" s="2432">
        <f>'GC Table 5 - Worker Training'!IKC20</f>
        <v>0</v>
      </c>
      <c r="IKM12" s="2432">
        <f>'GC Table 4 - Tertiary'!IKB17</f>
        <v>0</v>
      </c>
      <c r="IKN12" s="4064">
        <f>SUM(IKJ12:IKM12)</f>
        <v>0</v>
      </c>
      <c r="IKO12" s="4061">
        <v>2014</v>
      </c>
      <c r="IKP12" s="4062">
        <f>'GC Table 8 - Primary'!IKS8</f>
        <v>0</v>
      </c>
      <c r="IKQ12" s="2432">
        <f>'GC Table 6 - Secondary'!IKS8</f>
        <v>0</v>
      </c>
      <c r="IKR12" s="2432">
        <f>'GC Table 5 - Worker Training'!IKS8</f>
        <v>0</v>
      </c>
      <c r="IKS12" s="2432">
        <f>'GC Table 4 - Tertiary'!IKR8</f>
        <v>0</v>
      </c>
      <c r="IKT12" s="4063">
        <f>SUM(IKP12:IKS12)</f>
        <v>0</v>
      </c>
      <c r="IKU12" s="2433">
        <f>'GC Table 8 - Primary'!IKS12</f>
        <v>0</v>
      </c>
      <c r="IKV12" s="2432">
        <f>'GC Table 6 - Secondary'!IKS14</f>
        <v>0</v>
      </c>
      <c r="IKW12" s="2434">
        <f>'GC Table 5 - Worker Training'!IKS12</f>
        <v>0</v>
      </c>
      <c r="IKX12" s="2432">
        <f>'GC Table 4 - Tertiary'!IKR9</f>
        <v>0</v>
      </c>
      <c r="IKY12" s="2435">
        <f>SUM(IKU12:IKX12)</f>
        <v>0</v>
      </c>
      <c r="IKZ12" s="4062">
        <f>'GC Table 8 - Primary'!IKS20</f>
        <v>0</v>
      </c>
      <c r="ILA12" s="2432">
        <f>'GC Table 6 - Secondary'!IKS22</f>
        <v>0</v>
      </c>
      <c r="ILB12" s="2432">
        <f>'GC Table 5 - Worker Training'!IKS20</f>
        <v>0</v>
      </c>
      <c r="ILC12" s="2432">
        <f>'GC Table 4 - Tertiary'!IKR17</f>
        <v>0</v>
      </c>
      <c r="ILD12" s="4064">
        <f>SUM(IKZ12:ILC12)</f>
        <v>0</v>
      </c>
      <c r="ILE12" s="4061">
        <v>2014</v>
      </c>
      <c r="ILF12" s="4062">
        <f>'GC Table 8 - Primary'!ILI8</f>
        <v>0</v>
      </c>
      <c r="ILG12" s="2432">
        <f>'GC Table 6 - Secondary'!ILI8</f>
        <v>0</v>
      </c>
      <c r="ILH12" s="2432">
        <f>'GC Table 5 - Worker Training'!ILI8</f>
        <v>0</v>
      </c>
      <c r="ILI12" s="2432">
        <f>'GC Table 4 - Tertiary'!ILH8</f>
        <v>0</v>
      </c>
      <c r="ILJ12" s="4063">
        <f>SUM(ILF12:ILI12)</f>
        <v>0</v>
      </c>
      <c r="ILK12" s="2433">
        <f>'GC Table 8 - Primary'!ILI12</f>
        <v>0</v>
      </c>
      <c r="ILL12" s="2432">
        <f>'GC Table 6 - Secondary'!ILI14</f>
        <v>0</v>
      </c>
      <c r="ILM12" s="2434">
        <f>'GC Table 5 - Worker Training'!ILI12</f>
        <v>0</v>
      </c>
      <c r="ILN12" s="2432">
        <f>'GC Table 4 - Tertiary'!ILH9</f>
        <v>0</v>
      </c>
      <c r="ILO12" s="2435">
        <f>SUM(ILK12:ILN12)</f>
        <v>0</v>
      </c>
      <c r="ILP12" s="4062">
        <f>'GC Table 8 - Primary'!ILI20</f>
        <v>0</v>
      </c>
      <c r="ILQ12" s="2432">
        <f>'GC Table 6 - Secondary'!ILI22</f>
        <v>0</v>
      </c>
      <c r="ILR12" s="2432">
        <f>'GC Table 5 - Worker Training'!ILI20</f>
        <v>0</v>
      </c>
      <c r="ILS12" s="2432">
        <f>'GC Table 4 - Tertiary'!ILH17</f>
        <v>0</v>
      </c>
      <c r="ILT12" s="4064">
        <f>SUM(ILP12:ILS12)</f>
        <v>0</v>
      </c>
      <c r="ILU12" s="4061">
        <v>2014</v>
      </c>
      <c r="ILV12" s="4062">
        <f>'GC Table 8 - Primary'!ILY8</f>
        <v>0</v>
      </c>
      <c r="ILW12" s="2432">
        <f>'GC Table 6 - Secondary'!ILY8</f>
        <v>0</v>
      </c>
      <c r="ILX12" s="2432">
        <f>'GC Table 5 - Worker Training'!ILY8</f>
        <v>0</v>
      </c>
      <c r="ILY12" s="2432">
        <f>'GC Table 4 - Tertiary'!ILX8</f>
        <v>0</v>
      </c>
      <c r="ILZ12" s="4063">
        <f>SUM(ILV12:ILY12)</f>
        <v>0</v>
      </c>
      <c r="IMA12" s="2433">
        <f>'GC Table 8 - Primary'!ILY12</f>
        <v>0</v>
      </c>
      <c r="IMB12" s="2432">
        <f>'GC Table 6 - Secondary'!ILY14</f>
        <v>0</v>
      </c>
      <c r="IMC12" s="2434">
        <f>'GC Table 5 - Worker Training'!ILY12</f>
        <v>0</v>
      </c>
      <c r="IMD12" s="2432">
        <f>'GC Table 4 - Tertiary'!ILX9</f>
        <v>0</v>
      </c>
      <c r="IME12" s="2435">
        <f>SUM(IMA12:IMD12)</f>
        <v>0</v>
      </c>
      <c r="IMF12" s="4062">
        <f>'GC Table 8 - Primary'!ILY20</f>
        <v>0</v>
      </c>
      <c r="IMG12" s="2432">
        <f>'GC Table 6 - Secondary'!ILY22</f>
        <v>0</v>
      </c>
      <c r="IMH12" s="2432">
        <f>'GC Table 5 - Worker Training'!ILY20</f>
        <v>0</v>
      </c>
      <c r="IMI12" s="2432">
        <f>'GC Table 4 - Tertiary'!ILX17</f>
        <v>0</v>
      </c>
      <c r="IMJ12" s="4064">
        <f>SUM(IMF12:IMI12)</f>
        <v>0</v>
      </c>
      <c r="IMK12" s="4061">
        <v>2014</v>
      </c>
      <c r="IML12" s="4062">
        <f>'GC Table 8 - Primary'!IMO8</f>
        <v>0</v>
      </c>
      <c r="IMM12" s="2432">
        <f>'GC Table 6 - Secondary'!IMO8</f>
        <v>0</v>
      </c>
      <c r="IMN12" s="2432">
        <f>'GC Table 5 - Worker Training'!IMO8</f>
        <v>0</v>
      </c>
      <c r="IMO12" s="2432">
        <f>'GC Table 4 - Tertiary'!IMN8</f>
        <v>0</v>
      </c>
      <c r="IMP12" s="4063">
        <f>SUM(IML12:IMO12)</f>
        <v>0</v>
      </c>
      <c r="IMQ12" s="2433">
        <f>'GC Table 8 - Primary'!IMO12</f>
        <v>0</v>
      </c>
      <c r="IMR12" s="2432">
        <f>'GC Table 6 - Secondary'!IMO14</f>
        <v>0</v>
      </c>
      <c r="IMS12" s="2434">
        <f>'GC Table 5 - Worker Training'!IMO12</f>
        <v>0</v>
      </c>
      <c r="IMT12" s="2432">
        <f>'GC Table 4 - Tertiary'!IMN9</f>
        <v>0</v>
      </c>
      <c r="IMU12" s="2435">
        <f>SUM(IMQ12:IMT12)</f>
        <v>0</v>
      </c>
      <c r="IMV12" s="4062">
        <f>'GC Table 8 - Primary'!IMO20</f>
        <v>0</v>
      </c>
      <c r="IMW12" s="2432">
        <f>'GC Table 6 - Secondary'!IMO22</f>
        <v>0</v>
      </c>
      <c r="IMX12" s="2432">
        <f>'GC Table 5 - Worker Training'!IMO20</f>
        <v>0</v>
      </c>
      <c r="IMY12" s="2432">
        <f>'GC Table 4 - Tertiary'!IMN17</f>
        <v>0</v>
      </c>
      <c r="IMZ12" s="4064">
        <f>SUM(IMV12:IMY12)</f>
        <v>0</v>
      </c>
      <c r="INA12" s="4061">
        <v>2014</v>
      </c>
      <c r="INB12" s="4062">
        <f>'GC Table 8 - Primary'!INE8</f>
        <v>0</v>
      </c>
      <c r="INC12" s="2432">
        <f>'GC Table 6 - Secondary'!INE8</f>
        <v>0</v>
      </c>
      <c r="IND12" s="2432">
        <f>'GC Table 5 - Worker Training'!INE8</f>
        <v>0</v>
      </c>
      <c r="INE12" s="2432">
        <f>'GC Table 4 - Tertiary'!IND8</f>
        <v>0</v>
      </c>
      <c r="INF12" s="4063">
        <f>SUM(INB12:INE12)</f>
        <v>0</v>
      </c>
      <c r="ING12" s="2433">
        <f>'GC Table 8 - Primary'!INE12</f>
        <v>0</v>
      </c>
      <c r="INH12" s="2432">
        <f>'GC Table 6 - Secondary'!INE14</f>
        <v>0</v>
      </c>
      <c r="INI12" s="2434">
        <f>'GC Table 5 - Worker Training'!INE12</f>
        <v>0</v>
      </c>
      <c r="INJ12" s="2432">
        <f>'GC Table 4 - Tertiary'!IND9</f>
        <v>0</v>
      </c>
      <c r="INK12" s="2435">
        <f>SUM(ING12:INJ12)</f>
        <v>0</v>
      </c>
      <c r="INL12" s="4062">
        <f>'GC Table 8 - Primary'!INE20</f>
        <v>0</v>
      </c>
      <c r="INM12" s="2432">
        <f>'GC Table 6 - Secondary'!INE22</f>
        <v>0</v>
      </c>
      <c r="INN12" s="2432">
        <f>'GC Table 5 - Worker Training'!INE20</f>
        <v>0</v>
      </c>
      <c r="INO12" s="2432">
        <f>'GC Table 4 - Tertiary'!IND17</f>
        <v>0</v>
      </c>
      <c r="INP12" s="4064">
        <f>SUM(INL12:INO12)</f>
        <v>0</v>
      </c>
      <c r="INQ12" s="4061">
        <v>2014</v>
      </c>
      <c r="INR12" s="4062">
        <f>'GC Table 8 - Primary'!INU8</f>
        <v>0</v>
      </c>
      <c r="INS12" s="2432">
        <f>'GC Table 6 - Secondary'!INU8</f>
        <v>0</v>
      </c>
      <c r="INT12" s="2432">
        <f>'GC Table 5 - Worker Training'!INU8</f>
        <v>0</v>
      </c>
      <c r="INU12" s="2432">
        <f>'GC Table 4 - Tertiary'!INT8</f>
        <v>0</v>
      </c>
      <c r="INV12" s="4063">
        <f>SUM(INR12:INU12)</f>
        <v>0</v>
      </c>
      <c r="INW12" s="2433">
        <f>'GC Table 8 - Primary'!INU12</f>
        <v>0</v>
      </c>
      <c r="INX12" s="2432">
        <f>'GC Table 6 - Secondary'!INU14</f>
        <v>0</v>
      </c>
      <c r="INY12" s="2434">
        <f>'GC Table 5 - Worker Training'!INU12</f>
        <v>0</v>
      </c>
      <c r="INZ12" s="2432">
        <f>'GC Table 4 - Tertiary'!INT9</f>
        <v>0</v>
      </c>
      <c r="IOA12" s="2435">
        <f>SUM(INW12:INZ12)</f>
        <v>0</v>
      </c>
      <c r="IOB12" s="4062">
        <f>'GC Table 8 - Primary'!INU20</f>
        <v>0</v>
      </c>
      <c r="IOC12" s="2432">
        <f>'GC Table 6 - Secondary'!INU22</f>
        <v>0</v>
      </c>
      <c r="IOD12" s="2432">
        <f>'GC Table 5 - Worker Training'!INU20</f>
        <v>0</v>
      </c>
      <c r="IOE12" s="2432">
        <f>'GC Table 4 - Tertiary'!INT17</f>
        <v>0</v>
      </c>
      <c r="IOF12" s="4064">
        <f>SUM(IOB12:IOE12)</f>
        <v>0</v>
      </c>
      <c r="IOG12" s="4061">
        <v>2014</v>
      </c>
      <c r="IOH12" s="4062">
        <f>'GC Table 8 - Primary'!IOK8</f>
        <v>0</v>
      </c>
      <c r="IOI12" s="2432">
        <f>'GC Table 6 - Secondary'!IOK8</f>
        <v>0</v>
      </c>
      <c r="IOJ12" s="2432">
        <f>'GC Table 5 - Worker Training'!IOK8</f>
        <v>0</v>
      </c>
      <c r="IOK12" s="2432">
        <f>'GC Table 4 - Tertiary'!IOJ8</f>
        <v>0</v>
      </c>
      <c r="IOL12" s="4063">
        <f>SUM(IOH12:IOK12)</f>
        <v>0</v>
      </c>
      <c r="IOM12" s="2433">
        <f>'GC Table 8 - Primary'!IOK12</f>
        <v>0</v>
      </c>
      <c r="ION12" s="2432">
        <f>'GC Table 6 - Secondary'!IOK14</f>
        <v>0</v>
      </c>
      <c r="IOO12" s="2434">
        <f>'GC Table 5 - Worker Training'!IOK12</f>
        <v>0</v>
      </c>
      <c r="IOP12" s="2432">
        <f>'GC Table 4 - Tertiary'!IOJ9</f>
        <v>0</v>
      </c>
      <c r="IOQ12" s="2435">
        <f>SUM(IOM12:IOP12)</f>
        <v>0</v>
      </c>
      <c r="IOR12" s="4062">
        <f>'GC Table 8 - Primary'!IOK20</f>
        <v>0</v>
      </c>
      <c r="IOS12" s="2432">
        <f>'GC Table 6 - Secondary'!IOK22</f>
        <v>0</v>
      </c>
      <c r="IOT12" s="2432">
        <f>'GC Table 5 - Worker Training'!IOK20</f>
        <v>0</v>
      </c>
      <c r="IOU12" s="2432">
        <f>'GC Table 4 - Tertiary'!IOJ17</f>
        <v>0</v>
      </c>
      <c r="IOV12" s="4064">
        <f>SUM(IOR12:IOU12)</f>
        <v>0</v>
      </c>
      <c r="IOW12" s="4061">
        <v>2014</v>
      </c>
      <c r="IOX12" s="4062">
        <f>'GC Table 8 - Primary'!IPA8</f>
        <v>0</v>
      </c>
      <c r="IOY12" s="2432">
        <f>'GC Table 6 - Secondary'!IPA8</f>
        <v>0</v>
      </c>
      <c r="IOZ12" s="2432">
        <f>'GC Table 5 - Worker Training'!IPA8</f>
        <v>0</v>
      </c>
      <c r="IPA12" s="2432">
        <f>'GC Table 4 - Tertiary'!IOZ8</f>
        <v>0</v>
      </c>
      <c r="IPB12" s="4063">
        <f>SUM(IOX12:IPA12)</f>
        <v>0</v>
      </c>
      <c r="IPC12" s="2433">
        <f>'GC Table 8 - Primary'!IPA12</f>
        <v>0</v>
      </c>
      <c r="IPD12" s="2432">
        <f>'GC Table 6 - Secondary'!IPA14</f>
        <v>0</v>
      </c>
      <c r="IPE12" s="2434">
        <f>'GC Table 5 - Worker Training'!IPA12</f>
        <v>0</v>
      </c>
      <c r="IPF12" s="2432">
        <f>'GC Table 4 - Tertiary'!IOZ9</f>
        <v>0</v>
      </c>
      <c r="IPG12" s="2435">
        <f>SUM(IPC12:IPF12)</f>
        <v>0</v>
      </c>
      <c r="IPH12" s="4062">
        <f>'GC Table 8 - Primary'!IPA20</f>
        <v>0</v>
      </c>
      <c r="IPI12" s="2432">
        <f>'GC Table 6 - Secondary'!IPA22</f>
        <v>0</v>
      </c>
      <c r="IPJ12" s="2432">
        <f>'GC Table 5 - Worker Training'!IPA20</f>
        <v>0</v>
      </c>
      <c r="IPK12" s="2432">
        <f>'GC Table 4 - Tertiary'!IOZ17</f>
        <v>0</v>
      </c>
      <c r="IPL12" s="4064">
        <f>SUM(IPH12:IPK12)</f>
        <v>0</v>
      </c>
      <c r="IPM12" s="4061">
        <v>2014</v>
      </c>
      <c r="IPN12" s="4062">
        <f>'GC Table 8 - Primary'!IPQ8</f>
        <v>0</v>
      </c>
      <c r="IPO12" s="2432">
        <f>'GC Table 6 - Secondary'!IPQ8</f>
        <v>0</v>
      </c>
      <c r="IPP12" s="2432">
        <f>'GC Table 5 - Worker Training'!IPQ8</f>
        <v>0</v>
      </c>
      <c r="IPQ12" s="2432">
        <f>'GC Table 4 - Tertiary'!IPP8</f>
        <v>0</v>
      </c>
      <c r="IPR12" s="4063">
        <f>SUM(IPN12:IPQ12)</f>
        <v>0</v>
      </c>
      <c r="IPS12" s="2433">
        <f>'GC Table 8 - Primary'!IPQ12</f>
        <v>0</v>
      </c>
      <c r="IPT12" s="2432">
        <f>'GC Table 6 - Secondary'!IPQ14</f>
        <v>0</v>
      </c>
      <c r="IPU12" s="2434">
        <f>'GC Table 5 - Worker Training'!IPQ12</f>
        <v>0</v>
      </c>
      <c r="IPV12" s="2432">
        <f>'GC Table 4 - Tertiary'!IPP9</f>
        <v>0</v>
      </c>
      <c r="IPW12" s="2435">
        <f>SUM(IPS12:IPV12)</f>
        <v>0</v>
      </c>
      <c r="IPX12" s="4062">
        <f>'GC Table 8 - Primary'!IPQ20</f>
        <v>0</v>
      </c>
      <c r="IPY12" s="2432">
        <f>'GC Table 6 - Secondary'!IPQ22</f>
        <v>0</v>
      </c>
      <c r="IPZ12" s="2432">
        <f>'GC Table 5 - Worker Training'!IPQ20</f>
        <v>0</v>
      </c>
      <c r="IQA12" s="2432">
        <f>'GC Table 4 - Tertiary'!IPP17</f>
        <v>0</v>
      </c>
      <c r="IQB12" s="4064">
        <f>SUM(IPX12:IQA12)</f>
        <v>0</v>
      </c>
      <c r="IQC12" s="4061">
        <v>2014</v>
      </c>
      <c r="IQD12" s="4062">
        <f>'GC Table 8 - Primary'!IQG8</f>
        <v>0</v>
      </c>
      <c r="IQE12" s="2432">
        <f>'GC Table 6 - Secondary'!IQG8</f>
        <v>0</v>
      </c>
      <c r="IQF12" s="2432">
        <f>'GC Table 5 - Worker Training'!IQG8</f>
        <v>0</v>
      </c>
      <c r="IQG12" s="2432">
        <f>'GC Table 4 - Tertiary'!IQF8</f>
        <v>0</v>
      </c>
      <c r="IQH12" s="4063">
        <f>SUM(IQD12:IQG12)</f>
        <v>0</v>
      </c>
      <c r="IQI12" s="2433">
        <f>'GC Table 8 - Primary'!IQG12</f>
        <v>0</v>
      </c>
      <c r="IQJ12" s="2432">
        <f>'GC Table 6 - Secondary'!IQG14</f>
        <v>0</v>
      </c>
      <c r="IQK12" s="2434">
        <f>'GC Table 5 - Worker Training'!IQG12</f>
        <v>0</v>
      </c>
      <c r="IQL12" s="2432">
        <f>'GC Table 4 - Tertiary'!IQF9</f>
        <v>0</v>
      </c>
      <c r="IQM12" s="2435">
        <f>SUM(IQI12:IQL12)</f>
        <v>0</v>
      </c>
      <c r="IQN12" s="4062">
        <f>'GC Table 8 - Primary'!IQG20</f>
        <v>0</v>
      </c>
      <c r="IQO12" s="2432">
        <f>'GC Table 6 - Secondary'!IQG22</f>
        <v>0</v>
      </c>
      <c r="IQP12" s="2432">
        <f>'GC Table 5 - Worker Training'!IQG20</f>
        <v>0</v>
      </c>
      <c r="IQQ12" s="2432">
        <f>'GC Table 4 - Tertiary'!IQF17</f>
        <v>0</v>
      </c>
      <c r="IQR12" s="4064">
        <f>SUM(IQN12:IQQ12)</f>
        <v>0</v>
      </c>
      <c r="IQS12" s="4061">
        <v>2014</v>
      </c>
      <c r="IQT12" s="4062">
        <f>'GC Table 8 - Primary'!IQW8</f>
        <v>0</v>
      </c>
      <c r="IQU12" s="2432">
        <f>'GC Table 6 - Secondary'!IQW8</f>
        <v>0</v>
      </c>
      <c r="IQV12" s="2432">
        <f>'GC Table 5 - Worker Training'!IQW8</f>
        <v>0</v>
      </c>
      <c r="IQW12" s="2432">
        <f>'GC Table 4 - Tertiary'!IQV8</f>
        <v>0</v>
      </c>
      <c r="IQX12" s="4063">
        <f>SUM(IQT12:IQW12)</f>
        <v>0</v>
      </c>
      <c r="IQY12" s="2433">
        <f>'GC Table 8 - Primary'!IQW12</f>
        <v>0</v>
      </c>
      <c r="IQZ12" s="2432">
        <f>'GC Table 6 - Secondary'!IQW14</f>
        <v>0</v>
      </c>
      <c r="IRA12" s="2434">
        <f>'GC Table 5 - Worker Training'!IQW12</f>
        <v>0</v>
      </c>
      <c r="IRB12" s="2432">
        <f>'GC Table 4 - Tertiary'!IQV9</f>
        <v>0</v>
      </c>
      <c r="IRC12" s="2435">
        <f>SUM(IQY12:IRB12)</f>
        <v>0</v>
      </c>
      <c r="IRD12" s="4062">
        <f>'GC Table 8 - Primary'!IQW20</f>
        <v>0</v>
      </c>
      <c r="IRE12" s="2432">
        <f>'GC Table 6 - Secondary'!IQW22</f>
        <v>0</v>
      </c>
      <c r="IRF12" s="2432">
        <f>'GC Table 5 - Worker Training'!IQW20</f>
        <v>0</v>
      </c>
      <c r="IRG12" s="2432">
        <f>'GC Table 4 - Tertiary'!IQV17</f>
        <v>0</v>
      </c>
      <c r="IRH12" s="4064">
        <f>SUM(IRD12:IRG12)</f>
        <v>0</v>
      </c>
      <c r="IRI12" s="4061">
        <v>2014</v>
      </c>
      <c r="IRJ12" s="4062">
        <f>'GC Table 8 - Primary'!IRM8</f>
        <v>0</v>
      </c>
      <c r="IRK12" s="2432">
        <f>'GC Table 6 - Secondary'!IRM8</f>
        <v>0</v>
      </c>
      <c r="IRL12" s="2432">
        <f>'GC Table 5 - Worker Training'!IRM8</f>
        <v>0</v>
      </c>
      <c r="IRM12" s="2432">
        <f>'GC Table 4 - Tertiary'!IRL8</f>
        <v>0</v>
      </c>
      <c r="IRN12" s="4063">
        <f>SUM(IRJ12:IRM12)</f>
        <v>0</v>
      </c>
      <c r="IRO12" s="2433">
        <f>'GC Table 8 - Primary'!IRM12</f>
        <v>0</v>
      </c>
      <c r="IRP12" s="2432">
        <f>'GC Table 6 - Secondary'!IRM14</f>
        <v>0</v>
      </c>
      <c r="IRQ12" s="2434">
        <f>'GC Table 5 - Worker Training'!IRM12</f>
        <v>0</v>
      </c>
      <c r="IRR12" s="2432">
        <f>'GC Table 4 - Tertiary'!IRL9</f>
        <v>0</v>
      </c>
      <c r="IRS12" s="2435">
        <f>SUM(IRO12:IRR12)</f>
        <v>0</v>
      </c>
      <c r="IRT12" s="4062">
        <f>'GC Table 8 - Primary'!IRM20</f>
        <v>0</v>
      </c>
      <c r="IRU12" s="2432">
        <f>'GC Table 6 - Secondary'!IRM22</f>
        <v>0</v>
      </c>
      <c r="IRV12" s="2432">
        <f>'GC Table 5 - Worker Training'!IRM20</f>
        <v>0</v>
      </c>
      <c r="IRW12" s="2432">
        <f>'GC Table 4 - Tertiary'!IRL17</f>
        <v>0</v>
      </c>
      <c r="IRX12" s="4064">
        <f>SUM(IRT12:IRW12)</f>
        <v>0</v>
      </c>
      <c r="IRY12" s="4061">
        <v>2014</v>
      </c>
      <c r="IRZ12" s="4062">
        <f>'GC Table 8 - Primary'!ISC8</f>
        <v>0</v>
      </c>
      <c r="ISA12" s="2432">
        <f>'GC Table 6 - Secondary'!ISC8</f>
        <v>0</v>
      </c>
      <c r="ISB12" s="2432">
        <f>'GC Table 5 - Worker Training'!ISC8</f>
        <v>0</v>
      </c>
      <c r="ISC12" s="2432">
        <f>'GC Table 4 - Tertiary'!ISB8</f>
        <v>0</v>
      </c>
      <c r="ISD12" s="4063">
        <f>SUM(IRZ12:ISC12)</f>
        <v>0</v>
      </c>
      <c r="ISE12" s="2433">
        <f>'GC Table 8 - Primary'!ISC12</f>
        <v>0</v>
      </c>
      <c r="ISF12" s="2432">
        <f>'GC Table 6 - Secondary'!ISC14</f>
        <v>0</v>
      </c>
      <c r="ISG12" s="2434">
        <f>'GC Table 5 - Worker Training'!ISC12</f>
        <v>0</v>
      </c>
      <c r="ISH12" s="2432">
        <f>'GC Table 4 - Tertiary'!ISB9</f>
        <v>0</v>
      </c>
      <c r="ISI12" s="2435">
        <f>SUM(ISE12:ISH12)</f>
        <v>0</v>
      </c>
      <c r="ISJ12" s="4062">
        <f>'GC Table 8 - Primary'!ISC20</f>
        <v>0</v>
      </c>
      <c r="ISK12" s="2432">
        <f>'GC Table 6 - Secondary'!ISC22</f>
        <v>0</v>
      </c>
      <c r="ISL12" s="2432">
        <f>'GC Table 5 - Worker Training'!ISC20</f>
        <v>0</v>
      </c>
      <c r="ISM12" s="2432">
        <f>'GC Table 4 - Tertiary'!ISB17</f>
        <v>0</v>
      </c>
      <c r="ISN12" s="4064">
        <f>SUM(ISJ12:ISM12)</f>
        <v>0</v>
      </c>
      <c r="ISO12" s="4061">
        <v>2014</v>
      </c>
      <c r="ISP12" s="4062">
        <f>'GC Table 8 - Primary'!ISS8</f>
        <v>0</v>
      </c>
      <c r="ISQ12" s="2432">
        <f>'GC Table 6 - Secondary'!ISS8</f>
        <v>0</v>
      </c>
      <c r="ISR12" s="2432">
        <f>'GC Table 5 - Worker Training'!ISS8</f>
        <v>0</v>
      </c>
      <c r="ISS12" s="2432">
        <f>'GC Table 4 - Tertiary'!ISR8</f>
        <v>0</v>
      </c>
      <c r="IST12" s="4063">
        <f>SUM(ISP12:ISS12)</f>
        <v>0</v>
      </c>
      <c r="ISU12" s="2433">
        <f>'GC Table 8 - Primary'!ISS12</f>
        <v>0</v>
      </c>
      <c r="ISV12" s="2432">
        <f>'GC Table 6 - Secondary'!ISS14</f>
        <v>0</v>
      </c>
      <c r="ISW12" s="2434">
        <f>'GC Table 5 - Worker Training'!ISS12</f>
        <v>0</v>
      </c>
      <c r="ISX12" s="2432">
        <f>'GC Table 4 - Tertiary'!ISR9</f>
        <v>0</v>
      </c>
      <c r="ISY12" s="2435">
        <f>SUM(ISU12:ISX12)</f>
        <v>0</v>
      </c>
      <c r="ISZ12" s="4062">
        <f>'GC Table 8 - Primary'!ISS20</f>
        <v>0</v>
      </c>
      <c r="ITA12" s="2432">
        <f>'GC Table 6 - Secondary'!ISS22</f>
        <v>0</v>
      </c>
      <c r="ITB12" s="2432">
        <f>'GC Table 5 - Worker Training'!ISS20</f>
        <v>0</v>
      </c>
      <c r="ITC12" s="2432">
        <f>'GC Table 4 - Tertiary'!ISR17</f>
        <v>0</v>
      </c>
      <c r="ITD12" s="4064">
        <f>SUM(ISZ12:ITC12)</f>
        <v>0</v>
      </c>
      <c r="ITE12" s="4061">
        <v>2014</v>
      </c>
      <c r="ITF12" s="4062">
        <f>'GC Table 8 - Primary'!ITI8</f>
        <v>0</v>
      </c>
      <c r="ITG12" s="2432">
        <f>'GC Table 6 - Secondary'!ITI8</f>
        <v>0</v>
      </c>
      <c r="ITH12" s="2432">
        <f>'GC Table 5 - Worker Training'!ITI8</f>
        <v>0</v>
      </c>
      <c r="ITI12" s="2432">
        <f>'GC Table 4 - Tertiary'!ITH8</f>
        <v>0</v>
      </c>
      <c r="ITJ12" s="4063">
        <f>SUM(ITF12:ITI12)</f>
        <v>0</v>
      </c>
      <c r="ITK12" s="2433">
        <f>'GC Table 8 - Primary'!ITI12</f>
        <v>0</v>
      </c>
      <c r="ITL12" s="2432">
        <f>'GC Table 6 - Secondary'!ITI14</f>
        <v>0</v>
      </c>
      <c r="ITM12" s="2434">
        <f>'GC Table 5 - Worker Training'!ITI12</f>
        <v>0</v>
      </c>
      <c r="ITN12" s="2432">
        <f>'GC Table 4 - Tertiary'!ITH9</f>
        <v>0</v>
      </c>
      <c r="ITO12" s="2435">
        <f>SUM(ITK12:ITN12)</f>
        <v>0</v>
      </c>
      <c r="ITP12" s="4062">
        <f>'GC Table 8 - Primary'!ITI20</f>
        <v>0</v>
      </c>
      <c r="ITQ12" s="2432">
        <f>'GC Table 6 - Secondary'!ITI22</f>
        <v>0</v>
      </c>
      <c r="ITR12" s="2432">
        <f>'GC Table 5 - Worker Training'!ITI20</f>
        <v>0</v>
      </c>
      <c r="ITS12" s="2432">
        <f>'GC Table 4 - Tertiary'!ITH17</f>
        <v>0</v>
      </c>
      <c r="ITT12" s="4064">
        <f>SUM(ITP12:ITS12)</f>
        <v>0</v>
      </c>
      <c r="ITU12" s="4061">
        <v>2014</v>
      </c>
      <c r="ITV12" s="4062">
        <f>'GC Table 8 - Primary'!ITY8</f>
        <v>0</v>
      </c>
      <c r="ITW12" s="2432">
        <f>'GC Table 6 - Secondary'!ITY8</f>
        <v>0</v>
      </c>
      <c r="ITX12" s="2432">
        <f>'GC Table 5 - Worker Training'!ITY8</f>
        <v>0</v>
      </c>
      <c r="ITY12" s="2432">
        <f>'GC Table 4 - Tertiary'!ITX8</f>
        <v>0</v>
      </c>
      <c r="ITZ12" s="4063">
        <f>SUM(ITV12:ITY12)</f>
        <v>0</v>
      </c>
      <c r="IUA12" s="2433">
        <f>'GC Table 8 - Primary'!ITY12</f>
        <v>0</v>
      </c>
      <c r="IUB12" s="2432">
        <f>'GC Table 6 - Secondary'!ITY14</f>
        <v>0</v>
      </c>
      <c r="IUC12" s="2434">
        <f>'GC Table 5 - Worker Training'!ITY12</f>
        <v>0</v>
      </c>
      <c r="IUD12" s="2432">
        <f>'GC Table 4 - Tertiary'!ITX9</f>
        <v>0</v>
      </c>
      <c r="IUE12" s="2435">
        <f>SUM(IUA12:IUD12)</f>
        <v>0</v>
      </c>
      <c r="IUF12" s="4062">
        <f>'GC Table 8 - Primary'!ITY20</f>
        <v>0</v>
      </c>
      <c r="IUG12" s="2432">
        <f>'GC Table 6 - Secondary'!ITY22</f>
        <v>0</v>
      </c>
      <c r="IUH12" s="2432">
        <f>'GC Table 5 - Worker Training'!ITY20</f>
        <v>0</v>
      </c>
      <c r="IUI12" s="2432">
        <f>'GC Table 4 - Tertiary'!ITX17</f>
        <v>0</v>
      </c>
      <c r="IUJ12" s="4064">
        <f>SUM(IUF12:IUI12)</f>
        <v>0</v>
      </c>
      <c r="IUK12" s="4061">
        <v>2014</v>
      </c>
      <c r="IUL12" s="4062">
        <f>'GC Table 8 - Primary'!IUO8</f>
        <v>0</v>
      </c>
      <c r="IUM12" s="2432">
        <f>'GC Table 6 - Secondary'!IUO8</f>
        <v>0</v>
      </c>
      <c r="IUN12" s="2432">
        <f>'GC Table 5 - Worker Training'!IUO8</f>
        <v>0</v>
      </c>
      <c r="IUO12" s="2432">
        <f>'GC Table 4 - Tertiary'!IUN8</f>
        <v>0</v>
      </c>
      <c r="IUP12" s="4063">
        <f>SUM(IUL12:IUO12)</f>
        <v>0</v>
      </c>
      <c r="IUQ12" s="2433">
        <f>'GC Table 8 - Primary'!IUO12</f>
        <v>0</v>
      </c>
      <c r="IUR12" s="2432">
        <f>'GC Table 6 - Secondary'!IUO14</f>
        <v>0</v>
      </c>
      <c r="IUS12" s="2434">
        <f>'GC Table 5 - Worker Training'!IUO12</f>
        <v>0</v>
      </c>
      <c r="IUT12" s="2432">
        <f>'GC Table 4 - Tertiary'!IUN9</f>
        <v>0</v>
      </c>
      <c r="IUU12" s="2435">
        <f>SUM(IUQ12:IUT12)</f>
        <v>0</v>
      </c>
      <c r="IUV12" s="4062">
        <f>'GC Table 8 - Primary'!IUO20</f>
        <v>0</v>
      </c>
      <c r="IUW12" s="2432">
        <f>'GC Table 6 - Secondary'!IUO22</f>
        <v>0</v>
      </c>
      <c r="IUX12" s="2432">
        <f>'GC Table 5 - Worker Training'!IUO20</f>
        <v>0</v>
      </c>
      <c r="IUY12" s="2432">
        <f>'GC Table 4 - Tertiary'!IUN17</f>
        <v>0</v>
      </c>
      <c r="IUZ12" s="4064">
        <f>SUM(IUV12:IUY12)</f>
        <v>0</v>
      </c>
      <c r="IVA12" s="4061">
        <v>2014</v>
      </c>
      <c r="IVB12" s="4062">
        <f>'GC Table 8 - Primary'!IVE8</f>
        <v>0</v>
      </c>
      <c r="IVC12" s="2432">
        <f>'GC Table 6 - Secondary'!IVE8</f>
        <v>0</v>
      </c>
      <c r="IVD12" s="2432">
        <f>'GC Table 5 - Worker Training'!IVE8</f>
        <v>0</v>
      </c>
      <c r="IVE12" s="2432">
        <f>'GC Table 4 - Tertiary'!IVD8</f>
        <v>0</v>
      </c>
      <c r="IVF12" s="4063">
        <f>SUM(IVB12:IVE12)</f>
        <v>0</v>
      </c>
      <c r="IVG12" s="2433">
        <f>'GC Table 8 - Primary'!IVE12</f>
        <v>0</v>
      </c>
      <c r="IVH12" s="2432">
        <f>'GC Table 6 - Secondary'!IVE14</f>
        <v>0</v>
      </c>
      <c r="IVI12" s="2434">
        <f>'GC Table 5 - Worker Training'!IVE12</f>
        <v>0</v>
      </c>
      <c r="IVJ12" s="2432">
        <f>'GC Table 4 - Tertiary'!IVD9</f>
        <v>0</v>
      </c>
      <c r="IVK12" s="2435">
        <f>SUM(IVG12:IVJ12)</f>
        <v>0</v>
      </c>
      <c r="IVL12" s="4062">
        <f>'GC Table 8 - Primary'!IVE20</f>
        <v>0</v>
      </c>
      <c r="IVM12" s="2432">
        <f>'GC Table 6 - Secondary'!IVE22</f>
        <v>0</v>
      </c>
      <c r="IVN12" s="2432">
        <f>'GC Table 5 - Worker Training'!IVE20</f>
        <v>0</v>
      </c>
      <c r="IVO12" s="2432">
        <f>'GC Table 4 - Tertiary'!IVD17</f>
        <v>0</v>
      </c>
      <c r="IVP12" s="4064">
        <f>SUM(IVL12:IVO12)</f>
        <v>0</v>
      </c>
      <c r="IVQ12" s="4061">
        <v>2014</v>
      </c>
      <c r="IVR12" s="4062">
        <f>'GC Table 8 - Primary'!IVU8</f>
        <v>0</v>
      </c>
      <c r="IVS12" s="2432">
        <f>'GC Table 6 - Secondary'!IVU8</f>
        <v>0</v>
      </c>
      <c r="IVT12" s="2432">
        <f>'GC Table 5 - Worker Training'!IVU8</f>
        <v>0</v>
      </c>
      <c r="IVU12" s="2432">
        <f>'GC Table 4 - Tertiary'!IVT8</f>
        <v>0</v>
      </c>
      <c r="IVV12" s="4063">
        <f>SUM(IVR12:IVU12)</f>
        <v>0</v>
      </c>
      <c r="IVW12" s="2433">
        <f>'GC Table 8 - Primary'!IVU12</f>
        <v>0</v>
      </c>
      <c r="IVX12" s="2432">
        <f>'GC Table 6 - Secondary'!IVU14</f>
        <v>0</v>
      </c>
      <c r="IVY12" s="2434">
        <f>'GC Table 5 - Worker Training'!IVU12</f>
        <v>0</v>
      </c>
      <c r="IVZ12" s="2432">
        <f>'GC Table 4 - Tertiary'!IVT9</f>
        <v>0</v>
      </c>
      <c r="IWA12" s="2435">
        <f>SUM(IVW12:IVZ12)</f>
        <v>0</v>
      </c>
      <c r="IWB12" s="4062">
        <f>'GC Table 8 - Primary'!IVU20</f>
        <v>0</v>
      </c>
      <c r="IWC12" s="2432">
        <f>'GC Table 6 - Secondary'!IVU22</f>
        <v>0</v>
      </c>
      <c r="IWD12" s="2432">
        <f>'GC Table 5 - Worker Training'!IVU20</f>
        <v>0</v>
      </c>
      <c r="IWE12" s="2432">
        <f>'GC Table 4 - Tertiary'!IVT17</f>
        <v>0</v>
      </c>
      <c r="IWF12" s="4064">
        <f>SUM(IWB12:IWE12)</f>
        <v>0</v>
      </c>
      <c r="IWG12" s="4061">
        <v>2014</v>
      </c>
      <c r="IWH12" s="4062">
        <f>'GC Table 8 - Primary'!IWK8</f>
        <v>0</v>
      </c>
      <c r="IWI12" s="2432">
        <f>'GC Table 6 - Secondary'!IWK8</f>
        <v>0</v>
      </c>
      <c r="IWJ12" s="2432">
        <f>'GC Table 5 - Worker Training'!IWK8</f>
        <v>0</v>
      </c>
      <c r="IWK12" s="2432">
        <f>'GC Table 4 - Tertiary'!IWJ8</f>
        <v>0</v>
      </c>
      <c r="IWL12" s="4063">
        <f>SUM(IWH12:IWK12)</f>
        <v>0</v>
      </c>
      <c r="IWM12" s="2433">
        <f>'GC Table 8 - Primary'!IWK12</f>
        <v>0</v>
      </c>
      <c r="IWN12" s="2432">
        <f>'GC Table 6 - Secondary'!IWK14</f>
        <v>0</v>
      </c>
      <c r="IWO12" s="2434">
        <f>'GC Table 5 - Worker Training'!IWK12</f>
        <v>0</v>
      </c>
      <c r="IWP12" s="2432">
        <f>'GC Table 4 - Tertiary'!IWJ9</f>
        <v>0</v>
      </c>
      <c r="IWQ12" s="2435">
        <f>SUM(IWM12:IWP12)</f>
        <v>0</v>
      </c>
      <c r="IWR12" s="4062">
        <f>'GC Table 8 - Primary'!IWK20</f>
        <v>0</v>
      </c>
      <c r="IWS12" s="2432">
        <f>'GC Table 6 - Secondary'!IWK22</f>
        <v>0</v>
      </c>
      <c r="IWT12" s="2432">
        <f>'GC Table 5 - Worker Training'!IWK20</f>
        <v>0</v>
      </c>
      <c r="IWU12" s="2432">
        <f>'GC Table 4 - Tertiary'!IWJ17</f>
        <v>0</v>
      </c>
      <c r="IWV12" s="4064">
        <f>SUM(IWR12:IWU12)</f>
        <v>0</v>
      </c>
      <c r="IWW12" s="4061">
        <v>2014</v>
      </c>
      <c r="IWX12" s="4062">
        <f>'GC Table 8 - Primary'!IXA8</f>
        <v>0</v>
      </c>
      <c r="IWY12" s="2432">
        <f>'GC Table 6 - Secondary'!IXA8</f>
        <v>0</v>
      </c>
      <c r="IWZ12" s="2432">
        <f>'GC Table 5 - Worker Training'!IXA8</f>
        <v>0</v>
      </c>
      <c r="IXA12" s="2432">
        <f>'GC Table 4 - Tertiary'!IWZ8</f>
        <v>0</v>
      </c>
      <c r="IXB12" s="4063">
        <f>SUM(IWX12:IXA12)</f>
        <v>0</v>
      </c>
      <c r="IXC12" s="2433">
        <f>'GC Table 8 - Primary'!IXA12</f>
        <v>0</v>
      </c>
      <c r="IXD12" s="2432">
        <f>'GC Table 6 - Secondary'!IXA14</f>
        <v>0</v>
      </c>
      <c r="IXE12" s="2434">
        <f>'GC Table 5 - Worker Training'!IXA12</f>
        <v>0</v>
      </c>
      <c r="IXF12" s="2432">
        <f>'GC Table 4 - Tertiary'!IWZ9</f>
        <v>0</v>
      </c>
      <c r="IXG12" s="2435">
        <f>SUM(IXC12:IXF12)</f>
        <v>0</v>
      </c>
      <c r="IXH12" s="4062">
        <f>'GC Table 8 - Primary'!IXA20</f>
        <v>0</v>
      </c>
      <c r="IXI12" s="2432">
        <f>'GC Table 6 - Secondary'!IXA22</f>
        <v>0</v>
      </c>
      <c r="IXJ12" s="2432">
        <f>'GC Table 5 - Worker Training'!IXA20</f>
        <v>0</v>
      </c>
      <c r="IXK12" s="2432">
        <f>'GC Table 4 - Tertiary'!IWZ17</f>
        <v>0</v>
      </c>
      <c r="IXL12" s="4064">
        <f>SUM(IXH12:IXK12)</f>
        <v>0</v>
      </c>
      <c r="IXM12" s="4061">
        <v>2014</v>
      </c>
      <c r="IXN12" s="4062">
        <f>'GC Table 8 - Primary'!IXQ8</f>
        <v>0</v>
      </c>
      <c r="IXO12" s="2432">
        <f>'GC Table 6 - Secondary'!IXQ8</f>
        <v>0</v>
      </c>
      <c r="IXP12" s="2432">
        <f>'GC Table 5 - Worker Training'!IXQ8</f>
        <v>0</v>
      </c>
      <c r="IXQ12" s="2432">
        <f>'GC Table 4 - Tertiary'!IXP8</f>
        <v>0</v>
      </c>
      <c r="IXR12" s="4063">
        <f>SUM(IXN12:IXQ12)</f>
        <v>0</v>
      </c>
      <c r="IXS12" s="2433">
        <f>'GC Table 8 - Primary'!IXQ12</f>
        <v>0</v>
      </c>
      <c r="IXT12" s="2432">
        <f>'GC Table 6 - Secondary'!IXQ14</f>
        <v>0</v>
      </c>
      <c r="IXU12" s="2434">
        <f>'GC Table 5 - Worker Training'!IXQ12</f>
        <v>0</v>
      </c>
      <c r="IXV12" s="2432">
        <f>'GC Table 4 - Tertiary'!IXP9</f>
        <v>0</v>
      </c>
      <c r="IXW12" s="2435">
        <f>SUM(IXS12:IXV12)</f>
        <v>0</v>
      </c>
      <c r="IXX12" s="4062">
        <f>'GC Table 8 - Primary'!IXQ20</f>
        <v>0</v>
      </c>
      <c r="IXY12" s="2432">
        <f>'GC Table 6 - Secondary'!IXQ22</f>
        <v>0</v>
      </c>
      <c r="IXZ12" s="2432">
        <f>'GC Table 5 - Worker Training'!IXQ20</f>
        <v>0</v>
      </c>
      <c r="IYA12" s="2432">
        <f>'GC Table 4 - Tertiary'!IXP17</f>
        <v>0</v>
      </c>
      <c r="IYB12" s="4064">
        <f>SUM(IXX12:IYA12)</f>
        <v>0</v>
      </c>
      <c r="IYC12" s="4061">
        <v>2014</v>
      </c>
      <c r="IYD12" s="4062">
        <f>'GC Table 8 - Primary'!IYG8</f>
        <v>0</v>
      </c>
      <c r="IYE12" s="2432">
        <f>'GC Table 6 - Secondary'!IYG8</f>
        <v>0</v>
      </c>
      <c r="IYF12" s="2432">
        <f>'GC Table 5 - Worker Training'!IYG8</f>
        <v>0</v>
      </c>
      <c r="IYG12" s="2432">
        <f>'GC Table 4 - Tertiary'!IYF8</f>
        <v>0</v>
      </c>
      <c r="IYH12" s="4063">
        <f>SUM(IYD12:IYG12)</f>
        <v>0</v>
      </c>
      <c r="IYI12" s="2433">
        <f>'GC Table 8 - Primary'!IYG12</f>
        <v>0</v>
      </c>
      <c r="IYJ12" s="2432">
        <f>'GC Table 6 - Secondary'!IYG14</f>
        <v>0</v>
      </c>
      <c r="IYK12" s="2434">
        <f>'GC Table 5 - Worker Training'!IYG12</f>
        <v>0</v>
      </c>
      <c r="IYL12" s="2432">
        <f>'GC Table 4 - Tertiary'!IYF9</f>
        <v>0</v>
      </c>
      <c r="IYM12" s="2435">
        <f>SUM(IYI12:IYL12)</f>
        <v>0</v>
      </c>
      <c r="IYN12" s="4062">
        <f>'GC Table 8 - Primary'!IYG20</f>
        <v>0</v>
      </c>
      <c r="IYO12" s="2432">
        <f>'GC Table 6 - Secondary'!IYG22</f>
        <v>0</v>
      </c>
      <c r="IYP12" s="2432">
        <f>'GC Table 5 - Worker Training'!IYG20</f>
        <v>0</v>
      </c>
      <c r="IYQ12" s="2432">
        <f>'GC Table 4 - Tertiary'!IYF17</f>
        <v>0</v>
      </c>
      <c r="IYR12" s="4064">
        <f>SUM(IYN12:IYQ12)</f>
        <v>0</v>
      </c>
      <c r="IYS12" s="4061">
        <v>2014</v>
      </c>
      <c r="IYT12" s="4062">
        <f>'GC Table 8 - Primary'!IYW8</f>
        <v>0</v>
      </c>
      <c r="IYU12" s="2432">
        <f>'GC Table 6 - Secondary'!IYW8</f>
        <v>0</v>
      </c>
      <c r="IYV12" s="2432">
        <f>'GC Table 5 - Worker Training'!IYW8</f>
        <v>0</v>
      </c>
      <c r="IYW12" s="2432">
        <f>'GC Table 4 - Tertiary'!IYV8</f>
        <v>0</v>
      </c>
      <c r="IYX12" s="4063">
        <f>SUM(IYT12:IYW12)</f>
        <v>0</v>
      </c>
      <c r="IYY12" s="2433">
        <f>'GC Table 8 - Primary'!IYW12</f>
        <v>0</v>
      </c>
      <c r="IYZ12" s="2432">
        <f>'GC Table 6 - Secondary'!IYW14</f>
        <v>0</v>
      </c>
      <c r="IZA12" s="2434">
        <f>'GC Table 5 - Worker Training'!IYW12</f>
        <v>0</v>
      </c>
      <c r="IZB12" s="2432">
        <f>'GC Table 4 - Tertiary'!IYV9</f>
        <v>0</v>
      </c>
      <c r="IZC12" s="2435">
        <f>SUM(IYY12:IZB12)</f>
        <v>0</v>
      </c>
      <c r="IZD12" s="4062">
        <f>'GC Table 8 - Primary'!IYW20</f>
        <v>0</v>
      </c>
      <c r="IZE12" s="2432">
        <f>'GC Table 6 - Secondary'!IYW22</f>
        <v>0</v>
      </c>
      <c r="IZF12" s="2432">
        <f>'GC Table 5 - Worker Training'!IYW20</f>
        <v>0</v>
      </c>
      <c r="IZG12" s="2432">
        <f>'GC Table 4 - Tertiary'!IYV17</f>
        <v>0</v>
      </c>
      <c r="IZH12" s="4064">
        <f>SUM(IZD12:IZG12)</f>
        <v>0</v>
      </c>
      <c r="IZI12" s="4061">
        <v>2014</v>
      </c>
      <c r="IZJ12" s="4062">
        <f>'GC Table 8 - Primary'!IZM8</f>
        <v>0</v>
      </c>
      <c r="IZK12" s="2432">
        <f>'GC Table 6 - Secondary'!IZM8</f>
        <v>0</v>
      </c>
      <c r="IZL12" s="2432">
        <f>'GC Table 5 - Worker Training'!IZM8</f>
        <v>0</v>
      </c>
      <c r="IZM12" s="2432">
        <f>'GC Table 4 - Tertiary'!IZL8</f>
        <v>0</v>
      </c>
      <c r="IZN12" s="4063">
        <f>SUM(IZJ12:IZM12)</f>
        <v>0</v>
      </c>
      <c r="IZO12" s="2433">
        <f>'GC Table 8 - Primary'!IZM12</f>
        <v>0</v>
      </c>
      <c r="IZP12" s="2432">
        <f>'GC Table 6 - Secondary'!IZM14</f>
        <v>0</v>
      </c>
      <c r="IZQ12" s="2434">
        <f>'GC Table 5 - Worker Training'!IZM12</f>
        <v>0</v>
      </c>
      <c r="IZR12" s="2432">
        <f>'GC Table 4 - Tertiary'!IZL9</f>
        <v>0</v>
      </c>
      <c r="IZS12" s="2435">
        <f>SUM(IZO12:IZR12)</f>
        <v>0</v>
      </c>
      <c r="IZT12" s="4062">
        <f>'GC Table 8 - Primary'!IZM20</f>
        <v>0</v>
      </c>
      <c r="IZU12" s="2432">
        <f>'GC Table 6 - Secondary'!IZM22</f>
        <v>0</v>
      </c>
      <c r="IZV12" s="2432">
        <f>'GC Table 5 - Worker Training'!IZM20</f>
        <v>0</v>
      </c>
      <c r="IZW12" s="2432">
        <f>'GC Table 4 - Tertiary'!IZL17</f>
        <v>0</v>
      </c>
      <c r="IZX12" s="4064">
        <f>SUM(IZT12:IZW12)</f>
        <v>0</v>
      </c>
      <c r="IZY12" s="4061">
        <v>2014</v>
      </c>
      <c r="IZZ12" s="4062">
        <f>'GC Table 8 - Primary'!JAC8</f>
        <v>0</v>
      </c>
      <c r="JAA12" s="2432">
        <f>'GC Table 6 - Secondary'!JAC8</f>
        <v>0</v>
      </c>
      <c r="JAB12" s="2432">
        <f>'GC Table 5 - Worker Training'!JAC8</f>
        <v>0</v>
      </c>
      <c r="JAC12" s="2432">
        <f>'GC Table 4 - Tertiary'!JAB8</f>
        <v>0</v>
      </c>
      <c r="JAD12" s="4063">
        <f>SUM(IZZ12:JAC12)</f>
        <v>0</v>
      </c>
      <c r="JAE12" s="2433">
        <f>'GC Table 8 - Primary'!JAC12</f>
        <v>0</v>
      </c>
      <c r="JAF12" s="2432">
        <f>'GC Table 6 - Secondary'!JAC14</f>
        <v>0</v>
      </c>
      <c r="JAG12" s="2434">
        <f>'GC Table 5 - Worker Training'!JAC12</f>
        <v>0</v>
      </c>
      <c r="JAH12" s="2432">
        <f>'GC Table 4 - Tertiary'!JAB9</f>
        <v>0</v>
      </c>
      <c r="JAI12" s="2435">
        <f>SUM(JAE12:JAH12)</f>
        <v>0</v>
      </c>
      <c r="JAJ12" s="4062">
        <f>'GC Table 8 - Primary'!JAC20</f>
        <v>0</v>
      </c>
      <c r="JAK12" s="2432">
        <f>'GC Table 6 - Secondary'!JAC22</f>
        <v>0</v>
      </c>
      <c r="JAL12" s="2432">
        <f>'GC Table 5 - Worker Training'!JAC20</f>
        <v>0</v>
      </c>
      <c r="JAM12" s="2432">
        <f>'GC Table 4 - Tertiary'!JAB17</f>
        <v>0</v>
      </c>
      <c r="JAN12" s="4064">
        <f>SUM(JAJ12:JAM12)</f>
        <v>0</v>
      </c>
      <c r="JAO12" s="4061">
        <v>2014</v>
      </c>
      <c r="JAP12" s="4062">
        <f>'GC Table 8 - Primary'!JAS8</f>
        <v>0</v>
      </c>
      <c r="JAQ12" s="2432">
        <f>'GC Table 6 - Secondary'!JAS8</f>
        <v>0</v>
      </c>
      <c r="JAR12" s="2432">
        <f>'GC Table 5 - Worker Training'!JAS8</f>
        <v>0</v>
      </c>
      <c r="JAS12" s="2432">
        <f>'GC Table 4 - Tertiary'!JAR8</f>
        <v>0</v>
      </c>
      <c r="JAT12" s="4063">
        <f>SUM(JAP12:JAS12)</f>
        <v>0</v>
      </c>
      <c r="JAU12" s="2433">
        <f>'GC Table 8 - Primary'!JAS12</f>
        <v>0</v>
      </c>
      <c r="JAV12" s="2432">
        <f>'GC Table 6 - Secondary'!JAS14</f>
        <v>0</v>
      </c>
      <c r="JAW12" s="2434">
        <f>'GC Table 5 - Worker Training'!JAS12</f>
        <v>0</v>
      </c>
      <c r="JAX12" s="2432">
        <f>'GC Table 4 - Tertiary'!JAR9</f>
        <v>0</v>
      </c>
      <c r="JAY12" s="2435">
        <f>SUM(JAU12:JAX12)</f>
        <v>0</v>
      </c>
      <c r="JAZ12" s="4062">
        <f>'GC Table 8 - Primary'!JAS20</f>
        <v>0</v>
      </c>
      <c r="JBA12" s="2432">
        <f>'GC Table 6 - Secondary'!JAS22</f>
        <v>0</v>
      </c>
      <c r="JBB12" s="2432">
        <f>'GC Table 5 - Worker Training'!JAS20</f>
        <v>0</v>
      </c>
      <c r="JBC12" s="2432">
        <f>'GC Table 4 - Tertiary'!JAR17</f>
        <v>0</v>
      </c>
      <c r="JBD12" s="4064">
        <f>SUM(JAZ12:JBC12)</f>
        <v>0</v>
      </c>
      <c r="JBE12" s="4061">
        <v>2014</v>
      </c>
      <c r="JBF12" s="4062">
        <f>'GC Table 8 - Primary'!JBI8</f>
        <v>0</v>
      </c>
      <c r="JBG12" s="2432">
        <f>'GC Table 6 - Secondary'!JBI8</f>
        <v>0</v>
      </c>
      <c r="JBH12" s="2432">
        <f>'GC Table 5 - Worker Training'!JBI8</f>
        <v>0</v>
      </c>
      <c r="JBI12" s="2432">
        <f>'GC Table 4 - Tertiary'!JBH8</f>
        <v>0</v>
      </c>
      <c r="JBJ12" s="4063">
        <f>SUM(JBF12:JBI12)</f>
        <v>0</v>
      </c>
      <c r="JBK12" s="2433">
        <f>'GC Table 8 - Primary'!JBI12</f>
        <v>0</v>
      </c>
      <c r="JBL12" s="2432">
        <f>'GC Table 6 - Secondary'!JBI14</f>
        <v>0</v>
      </c>
      <c r="JBM12" s="2434">
        <f>'GC Table 5 - Worker Training'!JBI12</f>
        <v>0</v>
      </c>
      <c r="JBN12" s="2432">
        <f>'GC Table 4 - Tertiary'!JBH9</f>
        <v>0</v>
      </c>
      <c r="JBO12" s="2435">
        <f>SUM(JBK12:JBN12)</f>
        <v>0</v>
      </c>
      <c r="JBP12" s="4062">
        <f>'GC Table 8 - Primary'!JBI20</f>
        <v>0</v>
      </c>
      <c r="JBQ12" s="2432">
        <f>'GC Table 6 - Secondary'!JBI22</f>
        <v>0</v>
      </c>
      <c r="JBR12" s="2432">
        <f>'GC Table 5 - Worker Training'!JBI20</f>
        <v>0</v>
      </c>
      <c r="JBS12" s="2432">
        <f>'GC Table 4 - Tertiary'!JBH17</f>
        <v>0</v>
      </c>
      <c r="JBT12" s="4064">
        <f>SUM(JBP12:JBS12)</f>
        <v>0</v>
      </c>
      <c r="JBU12" s="4061">
        <v>2014</v>
      </c>
      <c r="JBV12" s="4062">
        <f>'GC Table 8 - Primary'!JBY8</f>
        <v>0</v>
      </c>
      <c r="JBW12" s="2432">
        <f>'GC Table 6 - Secondary'!JBY8</f>
        <v>0</v>
      </c>
      <c r="JBX12" s="2432">
        <f>'GC Table 5 - Worker Training'!JBY8</f>
        <v>0</v>
      </c>
      <c r="JBY12" s="2432">
        <f>'GC Table 4 - Tertiary'!JBX8</f>
        <v>0</v>
      </c>
      <c r="JBZ12" s="4063">
        <f>SUM(JBV12:JBY12)</f>
        <v>0</v>
      </c>
      <c r="JCA12" s="2433">
        <f>'GC Table 8 - Primary'!JBY12</f>
        <v>0</v>
      </c>
      <c r="JCB12" s="2432">
        <f>'GC Table 6 - Secondary'!JBY14</f>
        <v>0</v>
      </c>
      <c r="JCC12" s="2434">
        <f>'GC Table 5 - Worker Training'!JBY12</f>
        <v>0</v>
      </c>
      <c r="JCD12" s="2432">
        <f>'GC Table 4 - Tertiary'!JBX9</f>
        <v>0</v>
      </c>
      <c r="JCE12" s="2435">
        <f>SUM(JCA12:JCD12)</f>
        <v>0</v>
      </c>
      <c r="JCF12" s="4062">
        <f>'GC Table 8 - Primary'!JBY20</f>
        <v>0</v>
      </c>
      <c r="JCG12" s="2432">
        <f>'GC Table 6 - Secondary'!JBY22</f>
        <v>0</v>
      </c>
      <c r="JCH12" s="2432">
        <f>'GC Table 5 - Worker Training'!JBY20</f>
        <v>0</v>
      </c>
      <c r="JCI12" s="2432">
        <f>'GC Table 4 - Tertiary'!JBX17</f>
        <v>0</v>
      </c>
      <c r="JCJ12" s="4064">
        <f>SUM(JCF12:JCI12)</f>
        <v>0</v>
      </c>
      <c r="JCK12" s="4061">
        <v>2014</v>
      </c>
      <c r="JCL12" s="4062">
        <f>'GC Table 8 - Primary'!JCO8</f>
        <v>0</v>
      </c>
      <c r="JCM12" s="2432">
        <f>'GC Table 6 - Secondary'!JCO8</f>
        <v>0</v>
      </c>
      <c r="JCN12" s="2432">
        <f>'GC Table 5 - Worker Training'!JCO8</f>
        <v>0</v>
      </c>
      <c r="JCO12" s="2432">
        <f>'GC Table 4 - Tertiary'!JCN8</f>
        <v>0</v>
      </c>
      <c r="JCP12" s="4063">
        <f>SUM(JCL12:JCO12)</f>
        <v>0</v>
      </c>
      <c r="JCQ12" s="2433">
        <f>'GC Table 8 - Primary'!JCO12</f>
        <v>0</v>
      </c>
      <c r="JCR12" s="2432">
        <f>'GC Table 6 - Secondary'!JCO14</f>
        <v>0</v>
      </c>
      <c r="JCS12" s="2434">
        <f>'GC Table 5 - Worker Training'!JCO12</f>
        <v>0</v>
      </c>
      <c r="JCT12" s="2432">
        <f>'GC Table 4 - Tertiary'!JCN9</f>
        <v>0</v>
      </c>
      <c r="JCU12" s="2435">
        <f>SUM(JCQ12:JCT12)</f>
        <v>0</v>
      </c>
      <c r="JCV12" s="4062">
        <f>'GC Table 8 - Primary'!JCO20</f>
        <v>0</v>
      </c>
      <c r="JCW12" s="2432">
        <f>'GC Table 6 - Secondary'!JCO22</f>
        <v>0</v>
      </c>
      <c r="JCX12" s="2432">
        <f>'GC Table 5 - Worker Training'!JCO20</f>
        <v>0</v>
      </c>
      <c r="JCY12" s="2432">
        <f>'GC Table 4 - Tertiary'!JCN17</f>
        <v>0</v>
      </c>
      <c r="JCZ12" s="4064">
        <f>SUM(JCV12:JCY12)</f>
        <v>0</v>
      </c>
      <c r="JDA12" s="4061">
        <v>2014</v>
      </c>
      <c r="JDB12" s="4062">
        <f>'GC Table 8 - Primary'!JDE8</f>
        <v>0</v>
      </c>
      <c r="JDC12" s="2432">
        <f>'GC Table 6 - Secondary'!JDE8</f>
        <v>0</v>
      </c>
      <c r="JDD12" s="2432">
        <f>'GC Table 5 - Worker Training'!JDE8</f>
        <v>0</v>
      </c>
      <c r="JDE12" s="2432">
        <f>'GC Table 4 - Tertiary'!JDD8</f>
        <v>0</v>
      </c>
      <c r="JDF12" s="4063">
        <f>SUM(JDB12:JDE12)</f>
        <v>0</v>
      </c>
      <c r="JDG12" s="2433">
        <f>'GC Table 8 - Primary'!JDE12</f>
        <v>0</v>
      </c>
      <c r="JDH12" s="2432">
        <f>'GC Table 6 - Secondary'!JDE14</f>
        <v>0</v>
      </c>
      <c r="JDI12" s="2434">
        <f>'GC Table 5 - Worker Training'!JDE12</f>
        <v>0</v>
      </c>
      <c r="JDJ12" s="2432">
        <f>'GC Table 4 - Tertiary'!JDD9</f>
        <v>0</v>
      </c>
      <c r="JDK12" s="2435">
        <f>SUM(JDG12:JDJ12)</f>
        <v>0</v>
      </c>
      <c r="JDL12" s="4062">
        <f>'GC Table 8 - Primary'!JDE20</f>
        <v>0</v>
      </c>
      <c r="JDM12" s="2432">
        <f>'GC Table 6 - Secondary'!JDE22</f>
        <v>0</v>
      </c>
      <c r="JDN12" s="2432">
        <f>'GC Table 5 - Worker Training'!JDE20</f>
        <v>0</v>
      </c>
      <c r="JDO12" s="2432">
        <f>'GC Table 4 - Tertiary'!JDD17</f>
        <v>0</v>
      </c>
      <c r="JDP12" s="4064">
        <f>SUM(JDL12:JDO12)</f>
        <v>0</v>
      </c>
      <c r="JDQ12" s="4061">
        <v>2014</v>
      </c>
      <c r="JDR12" s="4062">
        <f>'GC Table 8 - Primary'!JDU8</f>
        <v>0</v>
      </c>
      <c r="JDS12" s="2432">
        <f>'GC Table 6 - Secondary'!JDU8</f>
        <v>0</v>
      </c>
      <c r="JDT12" s="2432">
        <f>'GC Table 5 - Worker Training'!JDU8</f>
        <v>0</v>
      </c>
      <c r="JDU12" s="2432">
        <f>'GC Table 4 - Tertiary'!JDT8</f>
        <v>0</v>
      </c>
      <c r="JDV12" s="4063">
        <f>SUM(JDR12:JDU12)</f>
        <v>0</v>
      </c>
      <c r="JDW12" s="2433">
        <f>'GC Table 8 - Primary'!JDU12</f>
        <v>0</v>
      </c>
      <c r="JDX12" s="2432">
        <f>'GC Table 6 - Secondary'!JDU14</f>
        <v>0</v>
      </c>
      <c r="JDY12" s="2434">
        <f>'GC Table 5 - Worker Training'!JDU12</f>
        <v>0</v>
      </c>
      <c r="JDZ12" s="2432">
        <f>'GC Table 4 - Tertiary'!JDT9</f>
        <v>0</v>
      </c>
      <c r="JEA12" s="2435">
        <f>SUM(JDW12:JDZ12)</f>
        <v>0</v>
      </c>
      <c r="JEB12" s="4062">
        <f>'GC Table 8 - Primary'!JDU20</f>
        <v>0</v>
      </c>
      <c r="JEC12" s="2432">
        <f>'GC Table 6 - Secondary'!JDU22</f>
        <v>0</v>
      </c>
      <c r="JED12" s="2432">
        <f>'GC Table 5 - Worker Training'!JDU20</f>
        <v>0</v>
      </c>
      <c r="JEE12" s="2432">
        <f>'GC Table 4 - Tertiary'!JDT17</f>
        <v>0</v>
      </c>
      <c r="JEF12" s="4064">
        <f>SUM(JEB12:JEE12)</f>
        <v>0</v>
      </c>
      <c r="JEG12" s="4061">
        <v>2014</v>
      </c>
      <c r="JEH12" s="4062">
        <f>'GC Table 8 - Primary'!JEK8</f>
        <v>0</v>
      </c>
      <c r="JEI12" s="2432">
        <f>'GC Table 6 - Secondary'!JEK8</f>
        <v>0</v>
      </c>
      <c r="JEJ12" s="2432">
        <f>'GC Table 5 - Worker Training'!JEK8</f>
        <v>0</v>
      </c>
      <c r="JEK12" s="2432">
        <f>'GC Table 4 - Tertiary'!JEJ8</f>
        <v>0</v>
      </c>
      <c r="JEL12" s="4063">
        <f>SUM(JEH12:JEK12)</f>
        <v>0</v>
      </c>
      <c r="JEM12" s="2433">
        <f>'GC Table 8 - Primary'!JEK12</f>
        <v>0</v>
      </c>
      <c r="JEN12" s="2432">
        <f>'GC Table 6 - Secondary'!JEK14</f>
        <v>0</v>
      </c>
      <c r="JEO12" s="2434">
        <f>'GC Table 5 - Worker Training'!JEK12</f>
        <v>0</v>
      </c>
      <c r="JEP12" s="2432">
        <f>'GC Table 4 - Tertiary'!JEJ9</f>
        <v>0</v>
      </c>
      <c r="JEQ12" s="2435">
        <f>SUM(JEM12:JEP12)</f>
        <v>0</v>
      </c>
      <c r="JER12" s="4062">
        <f>'GC Table 8 - Primary'!JEK20</f>
        <v>0</v>
      </c>
      <c r="JES12" s="2432">
        <f>'GC Table 6 - Secondary'!JEK22</f>
        <v>0</v>
      </c>
      <c r="JET12" s="2432">
        <f>'GC Table 5 - Worker Training'!JEK20</f>
        <v>0</v>
      </c>
      <c r="JEU12" s="2432">
        <f>'GC Table 4 - Tertiary'!JEJ17</f>
        <v>0</v>
      </c>
      <c r="JEV12" s="4064">
        <f>SUM(JER12:JEU12)</f>
        <v>0</v>
      </c>
      <c r="JEW12" s="4061">
        <v>2014</v>
      </c>
      <c r="JEX12" s="4062">
        <f>'GC Table 8 - Primary'!JFA8</f>
        <v>0</v>
      </c>
      <c r="JEY12" s="2432">
        <f>'GC Table 6 - Secondary'!JFA8</f>
        <v>0</v>
      </c>
      <c r="JEZ12" s="2432">
        <f>'GC Table 5 - Worker Training'!JFA8</f>
        <v>0</v>
      </c>
      <c r="JFA12" s="2432">
        <f>'GC Table 4 - Tertiary'!JEZ8</f>
        <v>0</v>
      </c>
      <c r="JFB12" s="4063">
        <f>SUM(JEX12:JFA12)</f>
        <v>0</v>
      </c>
      <c r="JFC12" s="2433">
        <f>'GC Table 8 - Primary'!JFA12</f>
        <v>0</v>
      </c>
      <c r="JFD12" s="2432">
        <f>'GC Table 6 - Secondary'!JFA14</f>
        <v>0</v>
      </c>
      <c r="JFE12" s="2434">
        <f>'GC Table 5 - Worker Training'!JFA12</f>
        <v>0</v>
      </c>
      <c r="JFF12" s="2432">
        <f>'GC Table 4 - Tertiary'!JEZ9</f>
        <v>0</v>
      </c>
      <c r="JFG12" s="2435">
        <f>SUM(JFC12:JFF12)</f>
        <v>0</v>
      </c>
      <c r="JFH12" s="4062">
        <f>'GC Table 8 - Primary'!JFA20</f>
        <v>0</v>
      </c>
      <c r="JFI12" s="2432">
        <f>'GC Table 6 - Secondary'!JFA22</f>
        <v>0</v>
      </c>
      <c r="JFJ12" s="2432">
        <f>'GC Table 5 - Worker Training'!JFA20</f>
        <v>0</v>
      </c>
      <c r="JFK12" s="2432">
        <f>'GC Table 4 - Tertiary'!JEZ17</f>
        <v>0</v>
      </c>
      <c r="JFL12" s="4064">
        <f>SUM(JFH12:JFK12)</f>
        <v>0</v>
      </c>
      <c r="JFM12" s="4061">
        <v>2014</v>
      </c>
      <c r="JFN12" s="4062">
        <f>'GC Table 8 - Primary'!JFQ8</f>
        <v>0</v>
      </c>
      <c r="JFO12" s="2432">
        <f>'GC Table 6 - Secondary'!JFQ8</f>
        <v>0</v>
      </c>
      <c r="JFP12" s="2432">
        <f>'GC Table 5 - Worker Training'!JFQ8</f>
        <v>0</v>
      </c>
      <c r="JFQ12" s="2432">
        <f>'GC Table 4 - Tertiary'!JFP8</f>
        <v>0</v>
      </c>
      <c r="JFR12" s="4063">
        <f>SUM(JFN12:JFQ12)</f>
        <v>0</v>
      </c>
      <c r="JFS12" s="2433">
        <f>'GC Table 8 - Primary'!JFQ12</f>
        <v>0</v>
      </c>
      <c r="JFT12" s="2432">
        <f>'GC Table 6 - Secondary'!JFQ14</f>
        <v>0</v>
      </c>
      <c r="JFU12" s="2434">
        <f>'GC Table 5 - Worker Training'!JFQ12</f>
        <v>0</v>
      </c>
      <c r="JFV12" s="2432">
        <f>'GC Table 4 - Tertiary'!JFP9</f>
        <v>0</v>
      </c>
      <c r="JFW12" s="2435">
        <f>SUM(JFS12:JFV12)</f>
        <v>0</v>
      </c>
      <c r="JFX12" s="4062">
        <f>'GC Table 8 - Primary'!JFQ20</f>
        <v>0</v>
      </c>
      <c r="JFY12" s="2432">
        <f>'GC Table 6 - Secondary'!JFQ22</f>
        <v>0</v>
      </c>
      <c r="JFZ12" s="2432">
        <f>'GC Table 5 - Worker Training'!JFQ20</f>
        <v>0</v>
      </c>
      <c r="JGA12" s="2432">
        <f>'GC Table 4 - Tertiary'!JFP17</f>
        <v>0</v>
      </c>
      <c r="JGB12" s="4064">
        <f>SUM(JFX12:JGA12)</f>
        <v>0</v>
      </c>
      <c r="JGC12" s="4061">
        <v>2014</v>
      </c>
      <c r="JGD12" s="4062">
        <f>'GC Table 8 - Primary'!JGG8</f>
        <v>0</v>
      </c>
      <c r="JGE12" s="2432">
        <f>'GC Table 6 - Secondary'!JGG8</f>
        <v>0</v>
      </c>
      <c r="JGF12" s="2432">
        <f>'GC Table 5 - Worker Training'!JGG8</f>
        <v>0</v>
      </c>
      <c r="JGG12" s="2432">
        <f>'GC Table 4 - Tertiary'!JGF8</f>
        <v>0</v>
      </c>
      <c r="JGH12" s="4063">
        <f>SUM(JGD12:JGG12)</f>
        <v>0</v>
      </c>
      <c r="JGI12" s="2433">
        <f>'GC Table 8 - Primary'!JGG12</f>
        <v>0</v>
      </c>
      <c r="JGJ12" s="2432">
        <f>'GC Table 6 - Secondary'!JGG14</f>
        <v>0</v>
      </c>
      <c r="JGK12" s="2434">
        <f>'GC Table 5 - Worker Training'!JGG12</f>
        <v>0</v>
      </c>
      <c r="JGL12" s="2432">
        <f>'GC Table 4 - Tertiary'!JGF9</f>
        <v>0</v>
      </c>
      <c r="JGM12" s="2435">
        <f>SUM(JGI12:JGL12)</f>
        <v>0</v>
      </c>
      <c r="JGN12" s="4062">
        <f>'GC Table 8 - Primary'!JGG20</f>
        <v>0</v>
      </c>
      <c r="JGO12" s="2432">
        <f>'GC Table 6 - Secondary'!JGG22</f>
        <v>0</v>
      </c>
      <c r="JGP12" s="2432">
        <f>'GC Table 5 - Worker Training'!JGG20</f>
        <v>0</v>
      </c>
      <c r="JGQ12" s="2432">
        <f>'GC Table 4 - Tertiary'!JGF17</f>
        <v>0</v>
      </c>
      <c r="JGR12" s="4064">
        <f>SUM(JGN12:JGQ12)</f>
        <v>0</v>
      </c>
      <c r="JGS12" s="4061">
        <v>2014</v>
      </c>
      <c r="JGT12" s="4062">
        <f>'GC Table 8 - Primary'!JGW8</f>
        <v>0</v>
      </c>
      <c r="JGU12" s="2432">
        <f>'GC Table 6 - Secondary'!JGW8</f>
        <v>0</v>
      </c>
      <c r="JGV12" s="2432">
        <f>'GC Table 5 - Worker Training'!JGW8</f>
        <v>0</v>
      </c>
      <c r="JGW12" s="2432">
        <f>'GC Table 4 - Tertiary'!JGV8</f>
        <v>0</v>
      </c>
      <c r="JGX12" s="4063">
        <f>SUM(JGT12:JGW12)</f>
        <v>0</v>
      </c>
      <c r="JGY12" s="2433">
        <f>'GC Table 8 - Primary'!JGW12</f>
        <v>0</v>
      </c>
      <c r="JGZ12" s="2432">
        <f>'GC Table 6 - Secondary'!JGW14</f>
        <v>0</v>
      </c>
      <c r="JHA12" s="2434">
        <f>'GC Table 5 - Worker Training'!JGW12</f>
        <v>0</v>
      </c>
      <c r="JHB12" s="2432">
        <f>'GC Table 4 - Tertiary'!JGV9</f>
        <v>0</v>
      </c>
      <c r="JHC12" s="2435">
        <f>SUM(JGY12:JHB12)</f>
        <v>0</v>
      </c>
      <c r="JHD12" s="4062">
        <f>'GC Table 8 - Primary'!JGW20</f>
        <v>0</v>
      </c>
      <c r="JHE12" s="2432">
        <f>'GC Table 6 - Secondary'!JGW22</f>
        <v>0</v>
      </c>
      <c r="JHF12" s="2432">
        <f>'GC Table 5 - Worker Training'!JGW20</f>
        <v>0</v>
      </c>
      <c r="JHG12" s="2432">
        <f>'GC Table 4 - Tertiary'!JGV17</f>
        <v>0</v>
      </c>
      <c r="JHH12" s="4064">
        <f>SUM(JHD12:JHG12)</f>
        <v>0</v>
      </c>
      <c r="JHI12" s="4061">
        <v>2014</v>
      </c>
      <c r="JHJ12" s="4062">
        <f>'GC Table 8 - Primary'!JHM8</f>
        <v>0</v>
      </c>
      <c r="JHK12" s="2432">
        <f>'GC Table 6 - Secondary'!JHM8</f>
        <v>0</v>
      </c>
      <c r="JHL12" s="2432">
        <f>'GC Table 5 - Worker Training'!JHM8</f>
        <v>0</v>
      </c>
      <c r="JHM12" s="2432">
        <f>'GC Table 4 - Tertiary'!JHL8</f>
        <v>0</v>
      </c>
      <c r="JHN12" s="4063">
        <f>SUM(JHJ12:JHM12)</f>
        <v>0</v>
      </c>
      <c r="JHO12" s="2433">
        <f>'GC Table 8 - Primary'!JHM12</f>
        <v>0</v>
      </c>
      <c r="JHP12" s="2432">
        <f>'GC Table 6 - Secondary'!JHM14</f>
        <v>0</v>
      </c>
      <c r="JHQ12" s="2434">
        <f>'GC Table 5 - Worker Training'!JHM12</f>
        <v>0</v>
      </c>
      <c r="JHR12" s="2432">
        <f>'GC Table 4 - Tertiary'!JHL9</f>
        <v>0</v>
      </c>
      <c r="JHS12" s="2435">
        <f>SUM(JHO12:JHR12)</f>
        <v>0</v>
      </c>
      <c r="JHT12" s="4062">
        <f>'GC Table 8 - Primary'!JHM20</f>
        <v>0</v>
      </c>
      <c r="JHU12" s="2432">
        <f>'GC Table 6 - Secondary'!JHM22</f>
        <v>0</v>
      </c>
      <c r="JHV12" s="2432">
        <f>'GC Table 5 - Worker Training'!JHM20</f>
        <v>0</v>
      </c>
      <c r="JHW12" s="2432">
        <f>'GC Table 4 - Tertiary'!JHL17</f>
        <v>0</v>
      </c>
      <c r="JHX12" s="4064">
        <f>SUM(JHT12:JHW12)</f>
        <v>0</v>
      </c>
      <c r="JHY12" s="4061">
        <v>2014</v>
      </c>
      <c r="JHZ12" s="4062">
        <f>'GC Table 8 - Primary'!JIC8</f>
        <v>0</v>
      </c>
      <c r="JIA12" s="2432">
        <f>'GC Table 6 - Secondary'!JIC8</f>
        <v>0</v>
      </c>
      <c r="JIB12" s="2432">
        <f>'GC Table 5 - Worker Training'!JIC8</f>
        <v>0</v>
      </c>
      <c r="JIC12" s="2432">
        <f>'GC Table 4 - Tertiary'!JIB8</f>
        <v>0</v>
      </c>
      <c r="JID12" s="4063">
        <f>SUM(JHZ12:JIC12)</f>
        <v>0</v>
      </c>
      <c r="JIE12" s="2433">
        <f>'GC Table 8 - Primary'!JIC12</f>
        <v>0</v>
      </c>
      <c r="JIF12" s="2432">
        <f>'GC Table 6 - Secondary'!JIC14</f>
        <v>0</v>
      </c>
      <c r="JIG12" s="2434">
        <f>'GC Table 5 - Worker Training'!JIC12</f>
        <v>0</v>
      </c>
      <c r="JIH12" s="2432">
        <f>'GC Table 4 - Tertiary'!JIB9</f>
        <v>0</v>
      </c>
      <c r="JII12" s="2435">
        <f>SUM(JIE12:JIH12)</f>
        <v>0</v>
      </c>
      <c r="JIJ12" s="4062">
        <f>'GC Table 8 - Primary'!JIC20</f>
        <v>0</v>
      </c>
      <c r="JIK12" s="2432">
        <f>'GC Table 6 - Secondary'!JIC22</f>
        <v>0</v>
      </c>
      <c r="JIL12" s="2432">
        <f>'GC Table 5 - Worker Training'!JIC20</f>
        <v>0</v>
      </c>
      <c r="JIM12" s="2432">
        <f>'GC Table 4 - Tertiary'!JIB17</f>
        <v>0</v>
      </c>
      <c r="JIN12" s="4064">
        <f>SUM(JIJ12:JIM12)</f>
        <v>0</v>
      </c>
      <c r="JIO12" s="4061">
        <v>2014</v>
      </c>
      <c r="JIP12" s="4062">
        <f>'GC Table 8 - Primary'!JIS8</f>
        <v>0</v>
      </c>
      <c r="JIQ12" s="2432">
        <f>'GC Table 6 - Secondary'!JIS8</f>
        <v>0</v>
      </c>
      <c r="JIR12" s="2432">
        <f>'GC Table 5 - Worker Training'!JIS8</f>
        <v>0</v>
      </c>
      <c r="JIS12" s="2432">
        <f>'GC Table 4 - Tertiary'!JIR8</f>
        <v>0</v>
      </c>
      <c r="JIT12" s="4063">
        <f>SUM(JIP12:JIS12)</f>
        <v>0</v>
      </c>
      <c r="JIU12" s="2433">
        <f>'GC Table 8 - Primary'!JIS12</f>
        <v>0</v>
      </c>
      <c r="JIV12" s="2432">
        <f>'GC Table 6 - Secondary'!JIS14</f>
        <v>0</v>
      </c>
      <c r="JIW12" s="2434">
        <f>'GC Table 5 - Worker Training'!JIS12</f>
        <v>0</v>
      </c>
      <c r="JIX12" s="2432">
        <f>'GC Table 4 - Tertiary'!JIR9</f>
        <v>0</v>
      </c>
      <c r="JIY12" s="2435">
        <f>SUM(JIU12:JIX12)</f>
        <v>0</v>
      </c>
      <c r="JIZ12" s="4062">
        <f>'GC Table 8 - Primary'!JIS20</f>
        <v>0</v>
      </c>
      <c r="JJA12" s="2432">
        <f>'GC Table 6 - Secondary'!JIS22</f>
        <v>0</v>
      </c>
      <c r="JJB12" s="2432">
        <f>'GC Table 5 - Worker Training'!JIS20</f>
        <v>0</v>
      </c>
      <c r="JJC12" s="2432">
        <f>'GC Table 4 - Tertiary'!JIR17</f>
        <v>0</v>
      </c>
      <c r="JJD12" s="4064">
        <f>SUM(JIZ12:JJC12)</f>
        <v>0</v>
      </c>
      <c r="JJE12" s="4061">
        <v>2014</v>
      </c>
      <c r="JJF12" s="4062">
        <f>'GC Table 8 - Primary'!JJI8</f>
        <v>0</v>
      </c>
      <c r="JJG12" s="2432">
        <f>'GC Table 6 - Secondary'!JJI8</f>
        <v>0</v>
      </c>
      <c r="JJH12" s="2432">
        <f>'GC Table 5 - Worker Training'!JJI8</f>
        <v>0</v>
      </c>
      <c r="JJI12" s="2432">
        <f>'GC Table 4 - Tertiary'!JJH8</f>
        <v>0</v>
      </c>
      <c r="JJJ12" s="4063">
        <f>SUM(JJF12:JJI12)</f>
        <v>0</v>
      </c>
      <c r="JJK12" s="2433">
        <f>'GC Table 8 - Primary'!JJI12</f>
        <v>0</v>
      </c>
      <c r="JJL12" s="2432">
        <f>'GC Table 6 - Secondary'!JJI14</f>
        <v>0</v>
      </c>
      <c r="JJM12" s="2434">
        <f>'GC Table 5 - Worker Training'!JJI12</f>
        <v>0</v>
      </c>
      <c r="JJN12" s="2432">
        <f>'GC Table 4 - Tertiary'!JJH9</f>
        <v>0</v>
      </c>
      <c r="JJO12" s="2435">
        <f>SUM(JJK12:JJN12)</f>
        <v>0</v>
      </c>
      <c r="JJP12" s="4062">
        <f>'GC Table 8 - Primary'!JJI20</f>
        <v>0</v>
      </c>
      <c r="JJQ12" s="2432">
        <f>'GC Table 6 - Secondary'!JJI22</f>
        <v>0</v>
      </c>
      <c r="JJR12" s="2432">
        <f>'GC Table 5 - Worker Training'!JJI20</f>
        <v>0</v>
      </c>
      <c r="JJS12" s="2432">
        <f>'GC Table 4 - Tertiary'!JJH17</f>
        <v>0</v>
      </c>
      <c r="JJT12" s="4064">
        <f>SUM(JJP12:JJS12)</f>
        <v>0</v>
      </c>
      <c r="JJU12" s="4061">
        <v>2014</v>
      </c>
      <c r="JJV12" s="4062">
        <f>'GC Table 8 - Primary'!JJY8</f>
        <v>0</v>
      </c>
      <c r="JJW12" s="2432">
        <f>'GC Table 6 - Secondary'!JJY8</f>
        <v>0</v>
      </c>
      <c r="JJX12" s="2432">
        <f>'GC Table 5 - Worker Training'!JJY8</f>
        <v>0</v>
      </c>
      <c r="JJY12" s="2432">
        <f>'GC Table 4 - Tertiary'!JJX8</f>
        <v>0</v>
      </c>
      <c r="JJZ12" s="4063">
        <f>SUM(JJV12:JJY12)</f>
        <v>0</v>
      </c>
      <c r="JKA12" s="2433">
        <f>'GC Table 8 - Primary'!JJY12</f>
        <v>0</v>
      </c>
      <c r="JKB12" s="2432">
        <f>'GC Table 6 - Secondary'!JJY14</f>
        <v>0</v>
      </c>
      <c r="JKC12" s="2434">
        <f>'GC Table 5 - Worker Training'!JJY12</f>
        <v>0</v>
      </c>
      <c r="JKD12" s="2432">
        <f>'GC Table 4 - Tertiary'!JJX9</f>
        <v>0</v>
      </c>
      <c r="JKE12" s="2435">
        <f>SUM(JKA12:JKD12)</f>
        <v>0</v>
      </c>
      <c r="JKF12" s="4062">
        <f>'GC Table 8 - Primary'!JJY20</f>
        <v>0</v>
      </c>
      <c r="JKG12" s="2432">
        <f>'GC Table 6 - Secondary'!JJY22</f>
        <v>0</v>
      </c>
      <c r="JKH12" s="2432">
        <f>'GC Table 5 - Worker Training'!JJY20</f>
        <v>0</v>
      </c>
      <c r="JKI12" s="2432">
        <f>'GC Table 4 - Tertiary'!JJX17</f>
        <v>0</v>
      </c>
      <c r="JKJ12" s="4064">
        <f>SUM(JKF12:JKI12)</f>
        <v>0</v>
      </c>
      <c r="JKK12" s="4061">
        <v>2014</v>
      </c>
      <c r="JKL12" s="4062">
        <f>'GC Table 8 - Primary'!JKO8</f>
        <v>0</v>
      </c>
      <c r="JKM12" s="2432">
        <f>'GC Table 6 - Secondary'!JKO8</f>
        <v>0</v>
      </c>
      <c r="JKN12" s="2432">
        <f>'GC Table 5 - Worker Training'!JKO8</f>
        <v>0</v>
      </c>
      <c r="JKO12" s="2432">
        <f>'GC Table 4 - Tertiary'!JKN8</f>
        <v>0</v>
      </c>
      <c r="JKP12" s="4063">
        <f>SUM(JKL12:JKO12)</f>
        <v>0</v>
      </c>
      <c r="JKQ12" s="2433">
        <f>'GC Table 8 - Primary'!JKO12</f>
        <v>0</v>
      </c>
      <c r="JKR12" s="2432">
        <f>'GC Table 6 - Secondary'!JKO14</f>
        <v>0</v>
      </c>
      <c r="JKS12" s="2434">
        <f>'GC Table 5 - Worker Training'!JKO12</f>
        <v>0</v>
      </c>
      <c r="JKT12" s="2432">
        <f>'GC Table 4 - Tertiary'!JKN9</f>
        <v>0</v>
      </c>
      <c r="JKU12" s="2435">
        <f>SUM(JKQ12:JKT12)</f>
        <v>0</v>
      </c>
      <c r="JKV12" s="4062">
        <f>'GC Table 8 - Primary'!JKO20</f>
        <v>0</v>
      </c>
      <c r="JKW12" s="2432">
        <f>'GC Table 6 - Secondary'!JKO22</f>
        <v>0</v>
      </c>
      <c r="JKX12" s="2432">
        <f>'GC Table 5 - Worker Training'!JKO20</f>
        <v>0</v>
      </c>
      <c r="JKY12" s="2432">
        <f>'GC Table 4 - Tertiary'!JKN17</f>
        <v>0</v>
      </c>
      <c r="JKZ12" s="4064">
        <f>SUM(JKV12:JKY12)</f>
        <v>0</v>
      </c>
      <c r="JLA12" s="4061">
        <v>2014</v>
      </c>
      <c r="JLB12" s="4062">
        <f>'GC Table 8 - Primary'!JLE8</f>
        <v>0</v>
      </c>
      <c r="JLC12" s="2432">
        <f>'GC Table 6 - Secondary'!JLE8</f>
        <v>0</v>
      </c>
      <c r="JLD12" s="2432">
        <f>'GC Table 5 - Worker Training'!JLE8</f>
        <v>0</v>
      </c>
      <c r="JLE12" s="2432">
        <f>'GC Table 4 - Tertiary'!JLD8</f>
        <v>0</v>
      </c>
      <c r="JLF12" s="4063">
        <f>SUM(JLB12:JLE12)</f>
        <v>0</v>
      </c>
      <c r="JLG12" s="2433">
        <f>'GC Table 8 - Primary'!JLE12</f>
        <v>0</v>
      </c>
      <c r="JLH12" s="2432">
        <f>'GC Table 6 - Secondary'!JLE14</f>
        <v>0</v>
      </c>
      <c r="JLI12" s="2434">
        <f>'GC Table 5 - Worker Training'!JLE12</f>
        <v>0</v>
      </c>
      <c r="JLJ12" s="2432">
        <f>'GC Table 4 - Tertiary'!JLD9</f>
        <v>0</v>
      </c>
      <c r="JLK12" s="2435">
        <f>SUM(JLG12:JLJ12)</f>
        <v>0</v>
      </c>
      <c r="JLL12" s="4062">
        <f>'GC Table 8 - Primary'!JLE20</f>
        <v>0</v>
      </c>
      <c r="JLM12" s="2432">
        <f>'GC Table 6 - Secondary'!JLE22</f>
        <v>0</v>
      </c>
      <c r="JLN12" s="2432">
        <f>'GC Table 5 - Worker Training'!JLE20</f>
        <v>0</v>
      </c>
      <c r="JLO12" s="2432">
        <f>'GC Table 4 - Tertiary'!JLD17</f>
        <v>0</v>
      </c>
      <c r="JLP12" s="4064">
        <f>SUM(JLL12:JLO12)</f>
        <v>0</v>
      </c>
      <c r="JLQ12" s="4061">
        <v>2014</v>
      </c>
      <c r="JLR12" s="4062">
        <f>'GC Table 8 - Primary'!JLU8</f>
        <v>0</v>
      </c>
      <c r="JLS12" s="2432">
        <f>'GC Table 6 - Secondary'!JLU8</f>
        <v>0</v>
      </c>
      <c r="JLT12" s="2432">
        <f>'GC Table 5 - Worker Training'!JLU8</f>
        <v>0</v>
      </c>
      <c r="JLU12" s="2432">
        <f>'GC Table 4 - Tertiary'!JLT8</f>
        <v>0</v>
      </c>
      <c r="JLV12" s="4063">
        <f>SUM(JLR12:JLU12)</f>
        <v>0</v>
      </c>
      <c r="JLW12" s="2433">
        <f>'GC Table 8 - Primary'!JLU12</f>
        <v>0</v>
      </c>
      <c r="JLX12" s="2432">
        <f>'GC Table 6 - Secondary'!JLU14</f>
        <v>0</v>
      </c>
      <c r="JLY12" s="2434">
        <f>'GC Table 5 - Worker Training'!JLU12</f>
        <v>0</v>
      </c>
      <c r="JLZ12" s="2432">
        <f>'GC Table 4 - Tertiary'!JLT9</f>
        <v>0</v>
      </c>
      <c r="JMA12" s="2435">
        <f>SUM(JLW12:JLZ12)</f>
        <v>0</v>
      </c>
      <c r="JMB12" s="4062">
        <f>'GC Table 8 - Primary'!JLU20</f>
        <v>0</v>
      </c>
      <c r="JMC12" s="2432">
        <f>'GC Table 6 - Secondary'!JLU22</f>
        <v>0</v>
      </c>
      <c r="JMD12" s="2432">
        <f>'GC Table 5 - Worker Training'!JLU20</f>
        <v>0</v>
      </c>
      <c r="JME12" s="2432">
        <f>'GC Table 4 - Tertiary'!JLT17</f>
        <v>0</v>
      </c>
      <c r="JMF12" s="4064">
        <f>SUM(JMB12:JME12)</f>
        <v>0</v>
      </c>
      <c r="JMG12" s="4061">
        <v>2014</v>
      </c>
      <c r="JMH12" s="4062">
        <f>'GC Table 8 - Primary'!JMK8</f>
        <v>0</v>
      </c>
      <c r="JMI12" s="2432">
        <f>'GC Table 6 - Secondary'!JMK8</f>
        <v>0</v>
      </c>
      <c r="JMJ12" s="2432">
        <f>'GC Table 5 - Worker Training'!JMK8</f>
        <v>0</v>
      </c>
      <c r="JMK12" s="2432">
        <f>'GC Table 4 - Tertiary'!JMJ8</f>
        <v>0</v>
      </c>
      <c r="JML12" s="4063">
        <f>SUM(JMH12:JMK12)</f>
        <v>0</v>
      </c>
      <c r="JMM12" s="2433">
        <f>'GC Table 8 - Primary'!JMK12</f>
        <v>0</v>
      </c>
      <c r="JMN12" s="2432">
        <f>'GC Table 6 - Secondary'!JMK14</f>
        <v>0</v>
      </c>
      <c r="JMO12" s="2434">
        <f>'GC Table 5 - Worker Training'!JMK12</f>
        <v>0</v>
      </c>
      <c r="JMP12" s="2432">
        <f>'GC Table 4 - Tertiary'!JMJ9</f>
        <v>0</v>
      </c>
      <c r="JMQ12" s="2435">
        <f>SUM(JMM12:JMP12)</f>
        <v>0</v>
      </c>
      <c r="JMR12" s="4062">
        <f>'GC Table 8 - Primary'!JMK20</f>
        <v>0</v>
      </c>
      <c r="JMS12" s="2432">
        <f>'GC Table 6 - Secondary'!JMK22</f>
        <v>0</v>
      </c>
      <c r="JMT12" s="2432">
        <f>'GC Table 5 - Worker Training'!JMK20</f>
        <v>0</v>
      </c>
      <c r="JMU12" s="2432">
        <f>'GC Table 4 - Tertiary'!JMJ17</f>
        <v>0</v>
      </c>
      <c r="JMV12" s="4064">
        <f>SUM(JMR12:JMU12)</f>
        <v>0</v>
      </c>
      <c r="JMW12" s="4061">
        <v>2014</v>
      </c>
      <c r="JMX12" s="4062">
        <f>'GC Table 8 - Primary'!JNA8</f>
        <v>0</v>
      </c>
      <c r="JMY12" s="2432">
        <f>'GC Table 6 - Secondary'!JNA8</f>
        <v>0</v>
      </c>
      <c r="JMZ12" s="2432">
        <f>'GC Table 5 - Worker Training'!JNA8</f>
        <v>0</v>
      </c>
      <c r="JNA12" s="2432">
        <f>'GC Table 4 - Tertiary'!JMZ8</f>
        <v>0</v>
      </c>
      <c r="JNB12" s="4063">
        <f>SUM(JMX12:JNA12)</f>
        <v>0</v>
      </c>
      <c r="JNC12" s="2433">
        <f>'GC Table 8 - Primary'!JNA12</f>
        <v>0</v>
      </c>
      <c r="JND12" s="2432">
        <f>'GC Table 6 - Secondary'!JNA14</f>
        <v>0</v>
      </c>
      <c r="JNE12" s="2434">
        <f>'GC Table 5 - Worker Training'!JNA12</f>
        <v>0</v>
      </c>
      <c r="JNF12" s="2432">
        <f>'GC Table 4 - Tertiary'!JMZ9</f>
        <v>0</v>
      </c>
      <c r="JNG12" s="2435">
        <f>SUM(JNC12:JNF12)</f>
        <v>0</v>
      </c>
      <c r="JNH12" s="4062">
        <f>'GC Table 8 - Primary'!JNA20</f>
        <v>0</v>
      </c>
      <c r="JNI12" s="2432">
        <f>'GC Table 6 - Secondary'!JNA22</f>
        <v>0</v>
      </c>
      <c r="JNJ12" s="2432">
        <f>'GC Table 5 - Worker Training'!JNA20</f>
        <v>0</v>
      </c>
      <c r="JNK12" s="2432">
        <f>'GC Table 4 - Tertiary'!JMZ17</f>
        <v>0</v>
      </c>
      <c r="JNL12" s="4064">
        <f>SUM(JNH12:JNK12)</f>
        <v>0</v>
      </c>
      <c r="JNM12" s="4061">
        <v>2014</v>
      </c>
      <c r="JNN12" s="4062">
        <f>'GC Table 8 - Primary'!JNQ8</f>
        <v>0</v>
      </c>
      <c r="JNO12" s="2432">
        <f>'GC Table 6 - Secondary'!JNQ8</f>
        <v>0</v>
      </c>
      <c r="JNP12" s="2432">
        <f>'GC Table 5 - Worker Training'!JNQ8</f>
        <v>0</v>
      </c>
      <c r="JNQ12" s="2432">
        <f>'GC Table 4 - Tertiary'!JNP8</f>
        <v>0</v>
      </c>
      <c r="JNR12" s="4063">
        <f>SUM(JNN12:JNQ12)</f>
        <v>0</v>
      </c>
      <c r="JNS12" s="2433">
        <f>'GC Table 8 - Primary'!JNQ12</f>
        <v>0</v>
      </c>
      <c r="JNT12" s="2432">
        <f>'GC Table 6 - Secondary'!JNQ14</f>
        <v>0</v>
      </c>
      <c r="JNU12" s="2434">
        <f>'GC Table 5 - Worker Training'!JNQ12</f>
        <v>0</v>
      </c>
      <c r="JNV12" s="2432">
        <f>'GC Table 4 - Tertiary'!JNP9</f>
        <v>0</v>
      </c>
      <c r="JNW12" s="2435">
        <f>SUM(JNS12:JNV12)</f>
        <v>0</v>
      </c>
      <c r="JNX12" s="4062">
        <f>'GC Table 8 - Primary'!JNQ20</f>
        <v>0</v>
      </c>
      <c r="JNY12" s="2432">
        <f>'GC Table 6 - Secondary'!JNQ22</f>
        <v>0</v>
      </c>
      <c r="JNZ12" s="2432">
        <f>'GC Table 5 - Worker Training'!JNQ20</f>
        <v>0</v>
      </c>
      <c r="JOA12" s="2432">
        <f>'GC Table 4 - Tertiary'!JNP17</f>
        <v>0</v>
      </c>
      <c r="JOB12" s="4064">
        <f>SUM(JNX12:JOA12)</f>
        <v>0</v>
      </c>
      <c r="JOC12" s="4061">
        <v>2014</v>
      </c>
      <c r="JOD12" s="4062">
        <f>'GC Table 8 - Primary'!JOG8</f>
        <v>0</v>
      </c>
      <c r="JOE12" s="2432">
        <f>'GC Table 6 - Secondary'!JOG8</f>
        <v>0</v>
      </c>
      <c r="JOF12" s="2432">
        <f>'GC Table 5 - Worker Training'!JOG8</f>
        <v>0</v>
      </c>
      <c r="JOG12" s="2432">
        <f>'GC Table 4 - Tertiary'!JOF8</f>
        <v>0</v>
      </c>
      <c r="JOH12" s="4063">
        <f>SUM(JOD12:JOG12)</f>
        <v>0</v>
      </c>
      <c r="JOI12" s="2433">
        <f>'GC Table 8 - Primary'!JOG12</f>
        <v>0</v>
      </c>
      <c r="JOJ12" s="2432">
        <f>'GC Table 6 - Secondary'!JOG14</f>
        <v>0</v>
      </c>
      <c r="JOK12" s="2434">
        <f>'GC Table 5 - Worker Training'!JOG12</f>
        <v>0</v>
      </c>
      <c r="JOL12" s="2432">
        <f>'GC Table 4 - Tertiary'!JOF9</f>
        <v>0</v>
      </c>
      <c r="JOM12" s="2435">
        <f>SUM(JOI12:JOL12)</f>
        <v>0</v>
      </c>
      <c r="JON12" s="4062">
        <f>'GC Table 8 - Primary'!JOG20</f>
        <v>0</v>
      </c>
      <c r="JOO12" s="2432">
        <f>'GC Table 6 - Secondary'!JOG22</f>
        <v>0</v>
      </c>
      <c r="JOP12" s="2432">
        <f>'GC Table 5 - Worker Training'!JOG20</f>
        <v>0</v>
      </c>
      <c r="JOQ12" s="2432">
        <f>'GC Table 4 - Tertiary'!JOF17</f>
        <v>0</v>
      </c>
      <c r="JOR12" s="4064">
        <f>SUM(JON12:JOQ12)</f>
        <v>0</v>
      </c>
      <c r="JOS12" s="4061">
        <v>2014</v>
      </c>
      <c r="JOT12" s="4062">
        <f>'GC Table 8 - Primary'!JOW8</f>
        <v>0</v>
      </c>
      <c r="JOU12" s="2432">
        <f>'GC Table 6 - Secondary'!JOW8</f>
        <v>0</v>
      </c>
      <c r="JOV12" s="2432">
        <f>'GC Table 5 - Worker Training'!JOW8</f>
        <v>0</v>
      </c>
      <c r="JOW12" s="2432">
        <f>'GC Table 4 - Tertiary'!JOV8</f>
        <v>0</v>
      </c>
      <c r="JOX12" s="4063">
        <f>SUM(JOT12:JOW12)</f>
        <v>0</v>
      </c>
      <c r="JOY12" s="2433">
        <f>'GC Table 8 - Primary'!JOW12</f>
        <v>0</v>
      </c>
      <c r="JOZ12" s="2432">
        <f>'GC Table 6 - Secondary'!JOW14</f>
        <v>0</v>
      </c>
      <c r="JPA12" s="2434">
        <f>'GC Table 5 - Worker Training'!JOW12</f>
        <v>0</v>
      </c>
      <c r="JPB12" s="2432">
        <f>'GC Table 4 - Tertiary'!JOV9</f>
        <v>0</v>
      </c>
      <c r="JPC12" s="2435">
        <f>SUM(JOY12:JPB12)</f>
        <v>0</v>
      </c>
      <c r="JPD12" s="4062">
        <f>'GC Table 8 - Primary'!JOW20</f>
        <v>0</v>
      </c>
      <c r="JPE12" s="2432">
        <f>'GC Table 6 - Secondary'!JOW22</f>
        <v>0</v>
      </c>
      <c r="JPF12" s="2432">
        <f>'GC Table 5 - Worker Training'!JOW20</f>
        <v>0</v>
      </c>
      <c r="JPG12" s="2432">
        <f>'GC Table 4 - Tertiary'!JOV17</f>
        <v>0</v>
      </c>
      <c r="JPH12" s="4064">
        <f>SUM(JPD12:JPG12)</f>
        <v>0</v>
      </c>
      <c r="JPI12" s="4061">
        <v>2014</v>
      </c>
      <c r="JPJ12" s="4062">
        <f>'GC Table 8 - Primary'!JPM8</f>
        <v>0</v>
      </c>
      <c r="JPK12" s="2432">
        <f>'GC Table 6 - Secondary'!JPM8</f>
        <v>0</v>
      </c>
      <c r="JPL12" s="2432">
        <f>'GC Table 5 - Worker Training'!JPM8</f>
        <v>0</v>
      </c>
      <c r="JPM12" s="2432">
        <f>'GC Table 4 - Tertiary'!JPL8</f>
        <v>0</v>
      </c>
      <c r="JPN12" s="4063">
        <f>SUM(JPJ12:JPM12)</f>
        <v>0</v>
      </c>
      <c r="JPO12" s="2433">
        <f>'GC Table 8 - Primary'!JPM12</f>
        <v>0</v>
      </c>
      <c r="JPP12" s="2432">
        <f>'GC Table 6 - Secondary'!JPM14</f>
        <v>0</v>
      </c>
      <c r="JPQ12" s="2434">
        <f>'GC Table 5 - Worker Training'!JPM12</f>
        <v>0</v>
      </c>
      <c r="JPR12" s="2432">
        <f>'GC Table 4 - Tertiary'!JPL9</f>
        <v>0</v>
      </c>
      <c r="JPS12" s="2435">
        <f>SUM(JPO12:JPR12)</f>
        <v>0</v>
      </c>
      <c r="JPT12" s="4062">
        <f>'GC Table 8 - Primary'!JPM20</f>
        <v>0</v>
      </c>
      <c r="JPU12" s="2432">
        <f>'GC Table 6 - Secondary'!JPM22</f>
        <v>0</v>
      </c>
      <c r="JPV12" s="2432">
        <f>'GC Table 5 - Worker Training'!JPM20</f>
        <v>0</v>
      </c>
      <c r="JPW12" s="2432">
        <f>'GC Table 4 - Tertiary'!JPL17</f>
        <v>0</v>
      </c>
      <c r="JPX12" s="4064">
        <f>SUM(JPT12:JPW12)</f>
        <v>0</v>
      </c>
      <c r="JPY12" s="4061">
        <v>2014</v>
      </c>
      <c r="JPZ12" s="4062">
        <f>'GC Table 8 - Primary'!JQC8</f>
        <v>0</v>
      </c>
      <c r="JQA12" s="2432">
        <f>'GC Table 6 - Secondary'!JQC8</f>
        <v>0</v>
      </c>
      <c r="JQB12" s="2432">
        <f>'GC Table 5 - Worker Training'!JQC8</f>
        <v>0</v>
      </c>
      <c r="JQC12" s="2432">
        <f>'GC Table 4 - Tertiary'!JQB8</f>
        <v>0</v>
      </c>
      <c r="JQD12" s="4063">
        <f>SUM(JPZ12:JQC12)</f>
        <v>0</v>
      </c>
      <c r="JQE12" s="2433">
        <f>'GC Table 8 - Primary'!JQC12</f>
        <v>0</v>
      </c>
      <c r="JQF12" s="2432">
        <f>'GC Table 6 - Secondary'!JQC14</f>
        <v>0</v>
      </c>
      <c r="JQG12" s="2434">
        <f>'GC Table 5 - Worker Training'!JQC12</f>
        <v>0</v>
      </c>
      <c r="JQH12" s="2432">
        <f>'GC Table 4 - Tertiary'!JQB9</f>
        <v>0</v>
      </c>
      <c r="JQI12" s="2435">
        <f>SUM(JQE12:JQH12)</f>
        <v>0</v>
      </c>
      <c r="JQJ12" s="4062">
        <f>'GC Table 8 - Primary'!JQC20</f>
        <v>0</v>
      </c>
      <c r="JQK12" s="2432">
        <f>'GC Table 6 - Secondary'!JQC22</f>
        <v>0</v>
      </c>
      <c r="JQL12" s="2432">
        <f>'GC Table 5 - Worker Training'!JQC20</f>
        <v>0</v>
      </c>
      <c r="JQM12" s="2432">
        <f>'GC Table 4 - Tertiary'!JQB17</f>
        <v>0</v>
      </c>
      <c r="JQN12" s="4064">
        <f>SUM(JQJ12:JQM12)</f>
        <v>0</v>
      </c>
      <c r="JQO12" s="4061">
        <v>2014</v>
      </c>
      <c r="JQP12" s="4062">
        <f>'GC Table 8 - Primary'!JQS8</f>
        <v>0</v>
      </c>
      <c r="JQQ12" s="2432">
        <f>'GC Table 6 - Secondary'!JQS8</f>
        <v>0</v>
      </c>
      <c r="JQR12" s="2432">
        <f>'GC Table 5 - Worker Training'!JQS8</f>
        <v>0</v>
      </c>
      <c r="JQS12" s="2432">
        <f>'GC Table 4 - Tertiary'!JQR8</f>
        <v>0</v>
      </c>
      <c r="JQT12" s="4063">
        <f>SUM(JQP12:JQS12)</f>
        <v>0</v>
      </c>
      <c r="JQU12" s="2433">
        <f>'GC Table 8 - Primary'!JQS12</f>
        <v>0</v>
      </c>
      <c r="JQV12" s="2432">
        <f>'GC Table 6 - Secondary'!JQS14</f>
        <v>0</v>
      </c>
      <c r="JQW12" s="2434">
        <f>'GC Table 5 - Worker Training'!JQS12</f>
        <v>0</v>
      </c>
      <c r="JQX12" s="2432">
        <f>'GC Table 4 - Tertiary'!JQR9</f>
        <v>0</v>
      </c>
      <c r="JQY12" s="2435">
        <f>SUM(JQU12:JQX12)</f>
        <v>0</v>
      </c>
      <c r="JQZ12" s="4062">
        <f>'GC Table 8 - Primary'!JQS20</f>
        <v>0</v>
      </c>
      <c r="JRA12" s="2432">
        <f>'GC Table 6 - Secondary'!JQS22</f>
        <v>0</v>
      </c>
      <c r="JRB12" s="2432">
        <f>'GC Table 5 - Worker Training'!JQS20</f>
        <v>0</v>
      </c>
      <c r="JRC12" s="2432">
        <f>'GC Table 4 - Tertiary'!JQR17</f>
        <v>0</v>
      </c>
      <c r="JRD12" s="4064">
        <f>SUM(JQZ12:JRC12)</f>
        <v>0</v>
      </c>
      <c r="JRE12" s="4061">
        <v>2014</v>
      </c>
      <c r="JRF12" s="4062">
        <f>'GC Table 8 - Primary'!JRI8</f>
        <v>0</v>
      </c>
      <c r="JRG12" s="2432">
        <f>'GC Table 6 - Secondary'!JRI8</f>
        <v>0</v>
      </c>
      <c r="JRH12" s="2432">
        <f>'GC Table 5 - Worker Training'!JRI8</f>
        <v>0</v>
      </c>
      <c r="JRI12" s="2432">
        <f>'GC Table 4 - Tertiary'!JRH8</f>
        <v>0</v>
      </c>
      <c r="JRJ12" s="4063">
        <f>SUM(JRF12:JRI12)</f>
        <v>0</v>
      </c>
      <c r="JRK12" s="2433">
        <f>'GC Table 8 - Primary'!JRI12</f>
        <v>0</v>
      </c>
      <c r="JRL12" s="2432">
        <f>'GC Table 6 - Secondary'!JRI14</f>
        <v>0</v>
      </c>
      <c r="JRM12" s="2434">
        <f>'GC Table 5 - Worker Training'!JRI12</f>
        <v>0</v>
      </c>
      <c r="JRN12" s="2432">
        <f>'GC Table 4 - Tertiary'!JRH9</f>
        <v>0</v>
      </c>
      <c r="JRO12" s="2435">
        <f>SUM(JRK12:JRN12)</f>
        <v>0</v>
      </c>
      <c r="JRP12" s="4062">
        <f>'GC Table 8 - Primary'!JRI20</f>
        <v>0</v>
      </c>
      <c r="JRQ12" s="2432">
        <f>'GC Table 6 - Secondary'!JRI22</f>
        <v>0</v>
      </c>
      <c r="JRR12" s="2432">
        <f>'GC Table 5 - Worker Training'!JRI20</f>
        <v>0</v>
      </c>
      <c r="JRS12" s="2432">
        <f>'GC Table 4 - Tertiary'!JRH17</f>
        <v>0</v>
      </c>
      <c r="JRT12" s="4064">
        <f>SUM(JRP12:JRS12)</f>
        <v>0</v>
      </c>
      <c r="JRU12" s="4061">
        <v>2014</v>
      </c>
      <c r="JRV12" s="4062">
        <f>'GC Table 8 - Primary'!JRY8</f>
        <v>0</v>
      </c>
      <c r="JRW12" s="2432">
        <f>'GC Table 6 - Secondary'!JRY8</f>
        <v>0</v>
      </c>
      <c r="JRX12" s="2432">
        <f>'GC Table 5 - Worker Training'!JRY8</f>
        <v>0</v>
      </c>
      <c r="JRY12" s="2432">
        <f>'GC Table 4 - Tertiary'!JRX8</f>
        <v>0</v>
      </c>
      <c r="JRZ12" s="4063">
        <f>SUM(JRV12:JRY12)</f>
        <v>0</v>
      </c>
      <c r="JSA12" s="2433">
        <f>'GC Table 8 - Primary'!JRY12</f>
        <v>0</v>
      </c>
      <c r="JSB12" s="2432">
        <f>'GC Table 6 - Secondary'!JRY14</f>
        <v>0</v>
      </c>
      <c r="JSC12" s="2434">
        <f>'GC Table 5 - Worker Training'!JRY12</f>
        <v>0</v>
      </c>
      <c r="JSD12" s="2432">
        <f>'GC Table 4 - Tertiary'!JRX9</f>
        <v>0</v>
      </c>
      <c r="JSE12" s="2435">
        <f>SUM(JSA12:JSD12)</f>
        <v>0</v>
      </c>
      <c r="JSF12" s="4062">
        <f>'GC Table 8 - Primary'!JRY20</f>
        <v>0</v>
      </c>
      <c r="JSG12" s="2432">
        <f>'GC Table 6 - Secondary'!JRY22</f>
        <v>0</v>
      </c>
      <c r="JSH12" s="2432">
        <f>'GC Table 5 - Worker Training'!JRY20</f>
        <v>0</v>
      </c>
      <c r="JSI12" s="2432">
        <f>'GC Table 4 - Tertiary'!JRX17</f>
        <v>0</v>
      </c>
      <c r="JSJ12" s="4064">
        <f>SUM(JSF12:JSI12)</f>
        <v>0</v>
      </c>
      <c r="JSK12" s="4061">
        <v>2014</v>
      </c>
      <c r="JSL12" s="4062">
        <f>'GC Table 8 - Primary'!JSO8</f>
        <v>0</v>
      </c>
      <c r="JSM12" s="2432">
        <f>'GC Table 6 - Secondary'!JSO8</f>
        <v>0</v>
      </c>
      <c r="JSN12" s="2432">
        <f>'GC Table 5 - Worker Training'!JSO8</f>
        <v>0</v>
      </c>
      <c r="JSO12" s="2432">
        <f>'GC Table 4 - Tertiary'!JSN8</f>
        <v>0</v>
      </c>
      <c r="JSP12" s="4063">
        <f>SUM(JSL12:JSO12)</f>
        <v>0</v>
      </c>
      <c r="JSQ12" s="2433">
        <f>'GC Table 8 - Primary'!JSO12</f>
        <v>0</v>
      </c>
      <c r="JSR12" s="2432">
        <f>'GC Table 6 - Secondary'!JSO14</f>
        <v>0</v>
      </c>
      <c r="JSS12" s="2434">
        <f>'GC Table 5 - Worker Training'!JSO12</f>
        <v>0</v>
      </c>
      <c r="JST12" s="2432">
        <f>'GC Table 4 - Tertiary'!JSN9</f>
        <v>0</v>
      </c>
      <c r="JSU12" s="2435">
        <f>SUM(JSQ12:JST12)</f>
        <v>0</v>
      </c>
      <c r="JSV12" s="4062">
        <f>'GC Table 8 - Primary'!JSO20</f>
        <v>0</v>
      </c>
      <c r="JSW12" s="2432">
        <f>'GC Table 6 - Secondary'!JSO22</f>
        <v>0</v>
      </c>
      <c r="JSX12" s="2432">
        <f>'GC Table 5 - Worker Training'!JSO20</f>
        <v>0</v>
      </c>
      <c r="JSY12" s="2432">
        <f>'GC Table 4 - Tertiary'!JSN17</f>
        <v>0</v>
      </c>
      <c r="JSZ12" s="4064">
        <f>SUM(JSV12:JSY12)</f>
        <v>0</v>
      </c>
      <c r="JTA12" s="4061">
        <v>2014</v>
      </c>
      <c r="JTB12" s="4062">
        <f>'GC Table 8 - Primary'!JTE8</f>
        <v>0</v>
      </c>
      <c r="JTC12" s="2432">
        <f>'GC Table 6 - Secondary'!JTE8</f>
        <v>0</v>
      </c>
      <c r="JTD12" s="2432">
        <f>'GC Table 5 - Worker Training'!JTE8</f>
        <v>0</v>
      </c>
      <c r="JTE12" s="2432">
        <f>'GC Table 4 - Tertiary'!JTD8</f>
        <v>0</v>
      </c>
      <c r="JTF12" s="4063">
        <f>SUM(JTB12:JTE12)</f>
        <v>0</v>
      </c>
      <c r="JTG12" s="2433">
        <f>'GC Table 8 - Primary'!JTE12</f>
        <v>0</v>
      </c>
      <c r="JTH12" s="2432">
        <f>'GC Table 6 - Secondary'!JTE14</f>
        <v>0</v>
      </c>
      <c r="JTI12" s="2434">
        <f>'GC Table 5 - Worker Training'!JTE12</f>
        <v>0</v>
      </c>
      <c r="JTJ12" s="2432">
        <f>'GC Table 4 - Tertiary'!JTD9</f>
        <v>0</v>
      </c>
      <c r="JTK12" s="2435">
        <f>SUM(JTG12:JTJ12)</f>
        <v>0</v>
      </c>
      <c r="JTL12" s="4062">
        <f>'GC Table 8 - Primary'!JTE20</f>
        <v>0</v>
      </c>
      <c r="JTM12" s="2432">
        <f>'GC Table 6 - Secondary'!JTE22</f>
        <v>0</v>
      </c>
      <c r="JTN12" s="2432">
        <f>'GC Table 5 - Worker Training'!JTE20</f>
        <v>0</v>
      </c>
      <c r="JTO12" s="2432">
        <f>'GC Table 4 - Tertiary'!JTD17</f>
        <v>0</v>
      </c>
      <c r="JTP12" s="4064">
        <f>SUM(JTL12:JTO12)</f>
        <v>0</v>
      </c>
      <c r="JTQ12" s="4061">
        <v>2014</v>
      </c>
      <c r="JTR12" s="4062">
        <f>'GC Table 8 - Primary'!JTU8</f>
        <v>0</v>
      </c>
      <c r="JTS12" s="2432">
        <f>'GC Table 6 - Secondary'!JTU8</f>
        <v>0</v>
      </c>
      <c r="JTT12" s="2432">
        <f>'GC Table 5 - Worker Training'!JTU8</f>
        <v>0</v>
      </c>
      <c r="JTU12" s="2432">
        <f>'GC Table 4 - Tertiary'!JTT8</f>
        <v>0</v>
      </c>
      <c r="JTV12" s="4063">
        <f>SUM(JTR12:JTU12)</f>
        <v>0</v>
      </c>
      <c r="JTW12" s="2433">
        <f>'GC Table 8 - Primary'!JTU12</f>
        <v>0</v>
      </c>
      <c r="JTX12" s="2432">
        <f>'GC Table 6 - Secondary'!JTU14</f>
        <v>0</v>
      </c>
      <c r="JTY12" s="2434">
        <f>'GC Table 5 - Worker Training'!JTU12</f>
        <v>0</v>
      </c>
      <c r="JTZ12" s="2432">
        <f>'GC Table 4 - Tertiary'!JTT9</f>
        <v>0</v>
      </c>
      <c r="JUA12" s="2435">
        <f>SUM(JTW12:JTZ12)</f>
        <v>0</v>
      </c>
      <c r="JUB12" s="4062">
        <f>'GC Table 8 - Primary'!JTU20</f>
        <v>0</v>
      </c>
      <c r="JUC12" s="2432">
        <f>'GC Table 6 - Secondary'!JTU22</f>
        <v>0</v>
      </c>
      <c r="JUD12" s="2432">
        <f>'GC Table 5 - Worker Training'!JTU20</f>
        <v>0</v>
      </c>
      <c r="JUE12" s="2432">
        <f>'GC Table 4 - Tertiary'!JTT17</f>
        <v>0</v>
      </c>
      <c r="JUF12" s="4064">
        <f>SUM(JUB12:JUE12)</f>
        <v>0</v>
      </c>
      <c r="JUG12" s="4061">
        <v>2014</v>
      </c>
      <c r="JUH12" s="4062">
        <f>'GC Table 8 - Primary'!JUK8</f>
        <v>0</v>
      </c>
      <c r="JUI12" s="2432">
        <f>'GC Table 6 - Secondary'!JUK8</f>
        <v>0</v>
      </c>
      <c r="JUJ12" s="2432">
        <f>'GC Table 5 - Worker Training'!JUK8</f>
        <v>0</v>
      </c>
      <c r="JUK12" s="2432">
        <f>'GC Table 4 - Tertiary'!JUJ8</f>
        <v>0</v>
      </c>
      <c r="JUL12" s="4063">
        <f>SUM(JUH12:JUK12)</f>
        <v>0</v>
      </c>
      <c r="JUM12" s="2433">
        <f>'GC Table 8 - Primary'!JUK12</f>
        <v>0</v>
      </c>
      <c r="JUN12" s="2432">
        <f>'GC Table 6 - Secondary'!JUK14</f>
        <v>0</v>
      </c>
      <c r="JUO12" s="2434">
        <f>'GC Table 5 - Worker Training'!JUK12</f>
        <v>0</v>
      </c>
      <c r="JUP12" s="2432">
        <f>'GC Table 4 - Tertiary'!JUJ9</f>
        <v>0</v>
      </c>
      <c r="JUQ12" s="2435">
        <f>SUM(JUM12:JUP12)</f>
        <v>0</v>
      </c>
      <c r="JUR12" s="4062">
        <f>'GC Table 8 - Primary'!JUK20</f>
        <v>0</v>
      </c>
      <c r="JUS12" s="2432">
        <f>'GC Table 6 - Secondary'!JUK22</f>
        <v>0</v>
      </c>
      <c r="JUT12" s="2432">
        <f>'GC Table 5 - Worker Training'!JUK20</f>
        <v>0</v>
      </c>
      <c r="JUU12" s="2432">
        <f>'GC Table 4 - Tertiary'!JUJ17</f>
        <v>0</v>
      </c>
      <c r="JUV12" s="4064">
        <f>SUM(JUR12:JUU12)</f>
        <v>0</v>
      </c>
      <c r="JUW12" s="4061">
        <v>2014</v>
      </c>
      <c r="JUX12" s="4062">
        <f>'GC Table 8 - Primary'!JVA8</f>
        <v>0</v>
      </c>
      <c r="JUY12" s="2432">
        <f>'GC Table 6 - Secondary'!JVA8</f>
        <v>0</v>
      </c>
      <c r="JUZ12" s="2432">
        <f>'GC Table 5 - Worker Training'!JVA8</f>
        <v>0</v>
      </c>
      <c r="JVA12" s="2432">
        <f>'GC Table 4 - Tertiary'!JUZ8</f>
        <v>0</v>
      </c>
      <c r="JVB12" s="4063">
        <f>SUM(JUX12:JVA12)</f>
        <v>0</v>
      </c>
      <c r="JVC12" s="2433">
        <f>'GC Table 8 - Primary'!JVA12</f>
        <v>0</v>
      </c>
      <c r="JVD12" s="2432">
        <f>'GC Table 6 - Secondary'!JVA14</f>
        <v>0</v>
      </c>
      <c r="JVE12" s="2434">
        <f>'GC Table 5 - Worker Training'!JVA12</f>
        <v>0</v>
      </c>
      <c r="JVF12" s="2432">
        <f>'GC Table 4 - Tertiary'!JUZ9</f>
        <v>0</v>
      </c>
      <c r="JVG12" s="2435">
        <f>SUM(JVC12:JVF12)</f>
        <v>0</v>
      </c>
      <c r="JVH12" s="4062">
        <f>'GC Table 8 - Primary'!JVA20</f>
        <v>0</v>
      </c>
      <c r="JVI12" s="2432">
        <f>'GC Table 6 - Secondary'!JVA22</f>
        <v>0</v>
      </c>
      <c r="JVJ12" s="2432">
        <f>'GC Table 5 - Worker Training'!JVA20</f>
        <v>0</v>
      </c>
      <c r="JVK12" s="2432">
        <f>'GC Table 4 - Tertiary'!JUZ17</f>
        <v>0</v>
      </c>
      <c r="JVL12" s="4064">
        <f>SUM(JVH12:JVK12)</f>
        <v>0</v>
      </c>
      <c r="JVM12" s="4061">
        <v>2014</v>
      </c>
      <c r="JVN12" s="4062">
        <f>'GC Table 8 - Primary'!JVQ8</f>
        <v>0</v>
      </c>
      <c r="JVO12" s="2432">
        <f>'GC Table 6 - Secondary'!JVQ8</f>
        <v>0</v>
      </c>
      <c r="JVP12" s="2432">
        <f>'GC Table 5 - Worker Training'!JVQ8</f>
        <v>0</v>
      </c>
      <c r="JVQ12" s="2432">
        <f>'GC Table 4 - Tertiary'!JVP8</f>
        <v>0</v>
      </c>
      <c r="JVR12" s="4063">
        <f>SUM(JVN12:JVQ12)</f>
        <v>0</v>
      </c>
      <c r="JVS12" s="2433">
        <f>'GC Table 8 - Primary'!JVQ12</f>
        <v>0</v>
      </c>
      <c r="JVT12" s="2432">
        <f>'GC Table 6 - Secondary'!JVQ14</f>
        <v>0</v>
      </c>
      <c r="JVU12" s="2434">
        <f>'GC Table 5 - Worker Training'!JVQ12</f>
        <v>0</v>
      </c>
      <c r="JVV12" s="2432">
        <f>'GC Table 4 - Tertiary'!JVP9</f>
        <v>0</v>
      </c>
      <c r="JVW12" s="2435">
        <f>SUM(JVS12:JVV12)</f>
        <v>0</v>
      </c>
      <c r="JVX12" s="4062">
        <f>'GC Table 8 - Primary'!JVQ20</f>
        <v>0</v>
      </c>
      <c r="JVY12" s="2432">
        <f>'GC Table 6 - Secondary'!JVQ22</f>
        <v>0</v>
      </c>
      <c r="JVZ12" s="2432">
        <f>'GC Table 5 - Worker Training'!JVQ20</f>
        <v>0</v>
      </c>
      <c r="JWA12" s="2432">
        <f>'GC Table 4 - Tertiary'!JVP17</f>
        <v>0</v>
      </c>
      <c r="JWB12" s="4064">
        <f>SUM(JVX12:JWA12)</f>
        <v>0</v>
      </c>
      <c r="JWC12" s="4061">
        <v>2014</v>
      </c>
      <c r="JWD12" s="4062">
        <f>'GC Table 8 - Primary'!JWG8</f>
        <v>0</v>
      </c>
      <c r="JWE12" s="2432">
        <f>'GC Table 6 - Secondary'!JWG8</f>
        <v>0</v>
      </c>
      <c r="JWF12" s="2432">
        <f>'GC Table 5 - Worker Training'!JWG8</f>
        <v>0</v>
      </c>
      <c r="JWG12" s="2432">
        <f>'GC Table 4 - Tertiary'!JWF8</f>
        <v>0</v>
      </c>
      <c r="JWH12" s="4063">
        <f>SUM(JWD12:JWG12)</f>
        <v>0</v>
      </c>
      <c r="JWI12" s="2433">
        <f>'GC Table 8 - Primary'!JWG12</f>
        <v>0</v>
      </c>
      <c r="JWJ12" s="2432">
        <f>'GC Table 6 - Secondary'!JWG14</f>
        <v>0</v>
      </c>
      <c r="JWK12" s="2434">
        <f>'GC Table 5 - Worker Training'!JWG12</f>
        <v>0</v>
      </c>
      <c r="JWL12" s="2432">
        <f>'GC Table 4 - Tertiary'!JWF9</f>
        <v>0</v>
      </c>
      <c r="JWM12" s="2435">
        <f>SUM(JWI12:JWL12)</f>
        <v>0</v>
      </c>
      <c r="JWN12" s="4062">
        <f>'GC Table 8 - Primary'!JWG20</f>
        <v>0</v>
      </c>
      <c r="JWO12" s="2432">
        <f>'GC Table 6 - Secondary'!JWG22</f>
        <v>0</v>
      </c>
      <c r="JWP12" s="2432">
        <f>'GC Table 5 - Worker Training'!JWG20</f>
        <v>0</v>
      </c>
      <c r="JWQ12" s="2432">
        <f>'GC Table 4 - Tertiary'!JWF17</f>
        <v>0</v>
      </c>
      <c r="JWR12" s="4064">
        <f>SUM(JWN12:JWQ12)</f>
        <v>0</v>
      </c>
      <c r="JWS12" s="4061">
        <v>2014</v>
      </c>
      <c r="JWT12" s="4062">
        <f>'GC Table 8 - Primary'!JWW8</f>
        <v>0</v>
      </c>
      <c r="JWU12" s="2432">
        <f>'GC Table 6 - Secondary'!JWW8</f>
        <v>0</v>
      </c>
      <c r="JWV12" s="2432">
        <f>'GC Table 5 - Worker Training'!JWW8</f>
        <v>0</v>
      </c>
      <c r="JWW12" s="2432">
        <f>'GC Table 4 - Tertiary'!JWV8</f>
        <v>0</v>
      </c>
      <c r="JWX12" s="4063">
        <f>SUM(JWT12:JWW12)</f>
        <v>0</v>
      </c>
      <c r="JWY12" s="2433">
        <f>'GC Table 8 - Primary'!JWW12</f>
        <v>0</v>
      </c>
      <c r="JWZ12" s="2432">
        <f>'GC Table 6 - Secondary'!JWW14</f>
        <v>0</v>
      </c>
      <c r="JXA12" s="2434">
        <f>'GC Table 5 - Worker Training'!JWW12</f>
        <v>0</v>
      </c>
      <c r="JXB12" s="2432">
        <f>'GC Table 4 - Tertiary'!JWV9</f>
        <v>0</v>
      </c>
      <c r="JXC12" s="2435">
        <f>SUM(JWY12:JXB12)</f>
        <v>0</v>
      </c>
      <c r="JXD12" s="4062">
        <f>'GC Table 8 - Primary'!JWW20</f>
        <v>0</v>
      </c>
      <c r="JXE12" s="2432">
        <f>'GC Table 6 - Secondary'!JWW22</f>
        <v>0</v>
      </c>
      <c r="JXF12" s="2432">
        <f>'GC Table 5 - Worker Training'!JWW20</f>
        <v>0</v>
      </c>
      <c r="JXG12" s="2432">
        <f>'GC Table 4 - Tertiary'!JWV17</f>
        <v>0</v>
      </c>
      <c r="JXH12" s="4064">
        <f>SUM(JXD12:JXG12)</f>
        <v>0</v>
      </c>
      <c r="JXI12" s="4061">
        <v>2014</v>
      </c>
      <c r="JXJ12" s="4062">
        <f>'GC Table 8 - Primary'!JXM8</f>
        <v>0</v>
      </c>
      <c r="JXK12" s="2432">
        <f>'GC Table 6 - Secondary'!JXM8</f>
        <v>0</v>
      </c>
      <c r="JXL12" s="2432">
        <f>'GC Table 5 - Worker Training'!JXM8</f>
        <v>0</v>
      </c>
      <c r="JXM12" s="2432">
        <f>'GC Table 4 - Tertiary'!JXL8</f>
        <v>0</v>
      </c>
      <c r="JXN12" s="4063">
        <f>SUM(JXJ12:JXM12)</f>
        <v>0</v>
      </c>
      <c r="JXO12" s="2433">
        <f>'GC Table 8 - Primary'!JXM12</f>
        <v>0</v>
      </c>
      <c r="JXP12" s="2432">
        <f>'GC Table 6 - Secondary'!JXM14</f>
        <v>0</v>
      </c>
      <c r="JXQ12" s="2434">
        <f>'GC Table 5 - Worker Training'!JXM12</f>
        <v>0</v>
      </c>
      <c r="JXR12" s="2432">
        <f>'GC Table 4 - Tertiary'!JXL9</f>
        <v>0</v>
      </c>
      <c r="JXS12" s="2435">
        <f>SUM(JXO12:JXR12)</f>
        <v>0</v>
      </c>
      <c r="JXT12" s="4062">
        <f>'GC Table 8 - Primary'!JXM20</f>
        <v>0</v>
      </c>
      <c r="JXU12" s="2432">
        <f>'GC Table 6 - Secondary'!JXM22</f>
        <v>0</v>
      </c>
      <c r="JXV12" s="2432">
        <f>'GC Table 5 - Worker Training'!JXM20</f>
        <v>0</v>
      </c>
      <c r="JXW12" s="2432">
        <f>'GC Table 4 - Tertiary'!JXL17</f>
        <v>0</v>
      </c>
      <c r="JXX12" s="4064">
        <f>SUM(JXT12:JXW12)</f>
        <v>0</v>
      </c>
      <c r="JXY12" s="4061">
        <v>2014</v>
      </c>
      <c r="JXZ12" s="4062">
        <f>'GC Table 8 - Primary'!JYC8</f>
        <v>0</v>
      </c>
      <c r="JYA12" s="2432">
        <f>'GC Table 6 - Secondary'!JYC8</f>
        <v>0</v>
      </c>
      <c r="JYB12" s="2432">
        <f>'GC Table 5 - Worker Training'!JYC8</f>
        <v>0</v>
      </c>
      <c r="JYC12" s="2432">
        <f>'GC Table 4 - Tertiary'!JYB8</f>
        <v>0</v>
      </c>
      <c r="JYD12" s="4063">
        <f>SUM(JXZ12:JYC12)</f>
        <v>0</v>
      </c>
      <c r="JYE12" s="2433">
        <f>'GC Table 8 - Primary'!JYC12</f>
        <v>0</v>
      </c>
      <c r="JYF12" s="2432">
        <f>'GC Table 6 - Secondary'!JYC14</f>
        <v>0</v>
      </c>
      <c r="JYG12" s="2434">
        <f>'GC Table 5 - Worker Training'!JYC12</f>
        <v>0</v>
      </c>
      <c r="JYH12" s="2432">
        <f>'GC Table 4 - Tertiary'!JYB9</f>
        <v>0</v>
      </c>
      <c r="JYI12" s="2435">
        <f>SUM(JYE12:JYH12)</f>
        <v>0</v>
      </c>
      <c r="JYJ12" s="4062">
        <f>'GC Table 8 - Primary'!JYC20</f>
        <v>0</v>
      </c>
      <c r="JYK12" s="2432">
        <f>'GC Table 6 - Secondary'!JYC22</f>
        <v>0</v>
      </c>
      <c r="JYL12" s="2432">
        <f>'GC Table 5 - Worker Training'!JYC20</f>
        <v>0</v>
      </c>
      <c r="JYM12" s="2432">
        <f>'GC Table 4 - Tertiary'!JYB17</f>
        <v>0</v>
      </c>
      <c r="JYN12" s="4064">
        <f>SUM(JYJ12:JYM12)</f>
        <v>0</v>
      </c>
      <c r="JYO12" s="4061">
        <v>2014</v>
      </c>
      <c r="JYP12" s="4062">
        <f>'GC Table 8 - Primary'!JYS8</f>
        <v>0</v>
      </c>
      <c r="JYQ12" s="2432">
        <f>'GC Table 6 - Secondary'!JYS8</f>
        <v>0</v>
      </c>
      <c r="JYR12" s="2432">
        <f>'GC Table 5 - Worker Training'!JYS8</f>
        <v>0</v>
      </c>
      <c r="JYS12" s="2432">
        <f>'GC Table 4 - Tertiary'!JYR8</f>
        <v>0</v>
      </c>
      <c r="JYT12" s="4063">
        <f>SUM(JYP12:JYS12)</f>
        <v>0</v>
      </c>
      <c r="JYU12" s="2433">
        <f>'GC Table 8 - Primary'!JYS12</f>
        <v>0</v>
      </c>
      <c r="JYV12" s="2432">
        <f>'GC Table 6 - Secondary'!JYS14</f>
        <v>0</v>
      </c>
      <c r="JYW12" s="2434">
        <f>'GC Table 5 - Worker Training'!JYS12</f>
        <v>0</v>
      </c>
      <c r="JYX12" s="2432">
        <f>'GC Table 4 - Tertiary'!JYR9</f>
        <v>0</v>
      </c>
      <c r="JYY12" s="2435">
        <f>SUM(JYU12:JYX12)</f>
        <v>0</v>
      </c>
      <c r="JYZ12" s="4062">
        <f>'GC Table 8 - Primary'!JYS20</f>
        <v>0</v>
      </c>
      <c r="JZA12" s="2432">
        <f>'GC Table 6 - Secondary'!JYS22</f>
        <v>0</v>
      </c>
      <c r="JZB12" s="2432">
        <f>'GC Table 5 - Worker Training'!JYS20</f>
        <v>0</v>
      </c>
      <c r="JZC12" s="2432">
        <f>'GC Table 4 - Tertiary'!JYR17</f>
        <v>0</v>
      </c>
      <c r="JZD12" s="4064">
        <f>SUM(JYZ12:JZC12)</f>
        <v>0</v>
      </c>
      <c r="JZE12" s="4061">
        <v>2014</v>
      </c>
      <c r="JZF12" s="4062">
        <f>'GC Table 8 - Primary'!JZI8</f>
        <v>0</v>
      </c>
      <c r="JZG12" s="2432">
        <f>'GC Table 6 - Secondary'!JZI8</f>
        <v>0</v>
      </c>
      <c r="JZH12" s="2432">
        <f>'GC Table 5 - Worker Training'!JZI8</f>
        <v>0</v>
      </c>
      <c r="JZI12" s="2432">
        <f>'GC Table 4 - Tertiary'!JZH8</f>
        <v>0</v>
      </c>
      <c r="JZJ12" s="4063">
        <f>SUM(JZF12:JZI12)</f>
        <v>0</v>
      </c>
      <c r="JZK12" s="2433">
        <f>'GC Table 8 - Primary'!JZI12</f>
        <v>0</v>
      </c>
      <c r="JZL12" s="2432">
        <f>'GC Table 6 - Secondary'!JZI14</f>
        <v>0</v>
      </c>
      <c r="JZM12" s="2434">
        <f>'GC Table 5 - Worker Training'!JZI12</f>
        <v>0</v>
      </c>
      <c r="JZN12" s="2432">
        <f>'GC Table 4 - Tertiary'!JZH9</f>
        <v>0</v>
      </c>
      <c r="JZO12" s="2435">
        <f>SUM(JZK12:JZN12)</f>
        <v>0</v>
      </c>
      <c r="JZP12" s="4062">
        <f>'GC Table 8 - Primary'!JZI20</f>
        <v>0</v>
      </c>
      <c r="JZQ12" s="2432">
        <f>'GC Table 6 - Secondary'!JZI22</f>
        <v>0</v>
      </c>
      <c r="JZR12" s="2432">
        <f>'GC Table 5 - Worker Training'!JZI20</f>
        <v>0</v>
      </c>
      <c r="JZS12" s="2432">
        <f>'GC Table 4 - Tertiary'!JZH17</f>
        <v>0</v>
      </c>
      <c r="JZT12" s="4064">
        <f>SUM(JZP12:JZS12)</f>
        <v>0</v>
      </c>
      <c r="JZU12" s="4061">
        <v>2014</v>
      </c>
      <c r="JZV12" s="4062">
        <f>'GC Table 8 - Primary'!JZY8</f>
        <v>0</v>
      </c>
      <c r="JZW12" s="2432">
        <f>'GC Table 6 - Secondary'!JZY8</f>
        <v>0</v>
      </c>
      <c r="JZX12" s="2432">
        <f>'GC Table 5 - Worker Training'!JZY8</f>
        <v>0</v>
      </c>
      <c r="JZY12" s="2432">
        <f>'GC Table 4 - Tertiary'!JZX8</f>
        <v>0</v>
      </c>
      <c r="JZZ12" s="4063">
        <f>SUM(JZV12:JZY12)</f>
        <v>0</v>
      </c>
      <c r="KAA12" s="2433">
        <f>'GC Table 8 - Primary'!JZY12</f>
        <v>0</v>
      </c>
      <c r="KAB12" s="2432">
        <f>'GC Table 6 - Secondary'!JZY14</f>
        <v>0</v>
      </c>
      <c r="KAC12" s="2434">
        <f>'GC Table 5 - Worker Training'!JZY12</f>
        <v>0</v>
      </c>
      <c r="KAD12" s="2432">
        <f>'GC Table 4 - Tertiary'!JZX9</f>
        <v>0</v>
      </c>
      <c r="KAE12" s="2435">
        <f>SUM(KAA12:KAD12)</f>
        <v>0</v>
      </c>
      <c r="KAF12" s="4062">
        <f>'GC Table 8 - Primary'!JZY20</f>
        <v>0</v>
      </c>
      <c r="KAG12" s="2432">
        <f>'GC Table 6 - Secondary'!JZY22</f>
        <v>0</v>
      </c>
      <c r="KAH12" s="2432">
        <f>'GC Table 5 - Worker Training'!JZY20</f>
        <v>0</v>
      </c>
      <c r="KAI12" s="2432">
        <f>'GC Table 4 - Tertiary'!JZX17</f>
        <v>0</v>
      </c>
      <c r="KAJ12" s="4064">
        <f>SUM(KAF12:KAI12)</f>
        <v>0</v>
      </c>
      <c r="KAK12" s="4061">
        <v>2014</v>
      </c>
      <c r="KAL12" s="4062">
        <f>'GC Table 8 - Primary'!KAO8</f>
        <v>0</v>
      </c>
      <c r="KAM12" s="2432">
        <f>'GC Table 6 - Secondary'!KAO8</f>
        <v>0</v>
      </c>
      <c r="KAN12" s="2432">
        <f>'GC Table 5 - Worker Training'!KAO8</f>
        <v>0</v>
      </c>
      <c r="KAO12" s="2432">
        <f>'GC Table 4 - Tertiary'!KAN8</f>
        <v>0</v>
      </c>
      <c r="KAP12" s="4063">
        <f>SUM(KAL12:KAO12)</f>
        <v>0</v>
      </c>
      <c r="KAQ12" s="2433">
        <f>'GC Table 8 - Primary'!KAO12</f>
        <v>0</v>
      </c>
      <c r="KAR12" s="2432">
        <f>'GC Table 6 - Secondary'!KAO14</f>
        <v>0</v>
      </c>
      <c r="KAS12" s="2434">
        <f>'GC Table 5 - Worker Training'!KAO12</f>
        <v>0</v>
      </c>
      <c r="KAT12" s="2432">
        <f>'GC Table 4 - Tertiary'!KAN9</f>
        <v>0</v>
      </c>
      <c r="KAU12" s="2435">
        <f>SUM(KAQ12:KAT12)</f>
        <v>0</v>
      </c>
      <c r="KAV12" s="4062">
        <f>'GC Table 8 - Primary'!KAO20</f>
        <v>0</v>
      </c>
      <c r="KAW12" s="2432">
        <f>'GC Table 6 - Secondary'!KAO22</f>
        <v>0</v>
      </c>
      <c r="KAX12" s="2432">
        <f>'GC Table 5 - Worker Training'!KAO20</f>
        <v>0</v>
      </c>
      <c r="KAY12" s="2432">
        <f>'GC Table 4 - Tertiary'!KAN17</f>
        <v>0</v>
      </c>
      <c r="KAZ12" s="4064">
        <f>SUM(KAV12:KAY12)</f>
        <v>0</v>
      </c>
      <c r="KBA12" s="4061">
        <v>2014</v>
      </c>
      <c r="KBB12" s="4062">
        <f>'GC Table 8 - Primary'!KBE8</f>
        <v>0</v>
      </c>
      <c r="KBC12" s="2432">
        <f>'GC Table 6 - Secondary'!KBE8</f>
        <v>0</v>
      </c>
      <c r="KBD12" s="2432">
        <f>'GC Table 5 - Worker Training'!KBE8</f>
        <v>0</v>
      </c>
      <c r="KBE12" s="2432">
        <f>'GC Table 4 - Tertiary'!KBD8</f>
        <v>0</v>
      </c>
      <c r="KBF12" s="4063">
        <f>SUM(KBB12:KBE12)</f>
        <v>0</v>
      </c>
      <c r="KBG12" s="2433">
        <f>'GC Table 8 - Primary'!KBE12</f>
        <v>0</v>
      </c>
      <c r="KBH12" s="2432">
        <f>'GC Table 6 - Secondary'!KBE14</f>
        <v>0</v>
      </c>
      <c r="KBI12" s="2434">
        <f>'GC Table 5 - Worker Training'!KBE12</f>
        <v>0</v>
      </c>
      <c r="KBJ12" s="2432">
        <f>'GC Table 4 - Tertiary'!KBD9</f>
        <v>0</v>
      </c>
      <c r="KBK12" s="2435">
        <f>SUM(KBG12:KBJ12)</f>
        <v>0</v>
      </c>
      <c r="KBL12" s="4062">
        <f>'GC Table 8 - Primary'!KBE20</f>
        <v>0</v>
      </c>
      <c r="KBM12" s="2432">
        <f>'GC Table 6 - Secondary'!KBE22</f>
        <v>0</v>
      </c>
      <c r="KBN12" s="2432">
        <f>'GC Table 5 - Worker Training'!KBE20</f>
        <v>0</v>
      </c>
      <c r="KBO12" s="2432">
        <f>'GC Table 4 - Tertiary'!KBD17</f>
        <v>0</v>
      </c>
      <c r="KBP12" s="4064">
        <f>SUM(KBL12:KBO12)</f>
        <v>0</v>
      </c>
      <c r="KBQ12" s="4061">
        <v>2014</v>
      </c>
      <c r="KBR12" s="4062">
        <f>'GC Table 8 - Primary'!KBU8</f>
        <v>0</v>
      </c>
      <c r="KBS12" s="2432">
        <f>'GC Table 6 - Secondary'!KBU8</f>
        <v>0</v>
      </c>
      <c r="KBT12" s="2432">
        <f>'GC Table 5 - Worker Training'!KBU8</f>
        <v>0</v>
      </c>
      <c r="KBU12" s="2432">
        <f>'GC Table 4 - Tertiary'!KBT8</f>
        <v>0</v>
      </c>
      <c r="KBV12" s="4063">
        <f>SUM(KBR12:KBU12)</f>
        <v>0</v>
      </c>
      <c r="KBW12" s="2433">
        <f>'GC Table 8 - Primary'!KBU12</f>
        <v>0</v>
      </c>
      <c r="KBX12" s="2432">
        <f>'GC Table 6 - Secondary'!KBU14</f>
        <v>0</v>
      </c>
      <c r="KBY12" s="2434">
        <f>'GC Table 5 - Worker Training'!KBU12</f>
        <v>0</v>
      </c>
      <c r="KBZ12" s="2432">
        <f>'GC Table 4 - Tertiary'!KBT9</f>
        <v>0</v>
      </c>
      <c r="KCA12" s="2435">
        <f>SUM(KBW12:KBZ12)</f>
        <v>0</v>
      </c>
      <c r="KCB12" s="4062">
        <f>'GC Table 8 - Primary'!KBU20</f>
        <v>0</v>
      </c>
      <c r="KCC12" s="2432">
        <f>'GC Table 6 - Secondary'!KBU22</f>
        <v>0</v>
      </c>
      <c r="KCD12" s="2432">
        <f>'GC Table 5 - Worker Training'!KBU20</f>
        <v>0</v>
      </c>
      <c r="KCE12" s="2432">
        <f>'GC Table 4 - Tertiary'!KBT17</f>
        <v>0</v>
      </c>
      <c r="KCF12" s="4064">
        <f>SUM(KCB12:KCE12)</f>
        <v>0</v>
      </c>
      <c r="KCG12" s="4061">
        <v>2014</v>
      </c>
      <c r="KCH12" s="4062">
        <f>'GC Table 8 - Primary'!KCK8</f>
        <v>0</v>
      </c>
      <c r="KCI12" s="2432">
        <f>'GC Table 6 - Secondary'!KCK8</f>
        <v>0</v>
      </c>
      <c r="KCJ12" s="2432">
        <f>'GC Table 5 - Worker Training'!KCK8</f>
        <v>0</v>
      </c>
      <c r="KCK12" s="2432">
        <f>'GC Table 4 - Tertiary'!KCJ8</f>
        <v>0</v>
      </c>
      <c r="KCL12" s="4063">
        <f>SUM(KCH12:KCK12)</f>
        <v>0</v>
      </c>
      <c r="KCM12" s="2433">
        <f>'GC Table 8 - Primary'!KCK12</f>
        <v>0</v>
      </c>
      <c r="KCN12" s="2432">
        <f>'GC Table 6 - Secondary'!KCK14</f>
        <v>0</v>
      </c>
      <c r="KCO12" s="2434">
        <f>'GC Table 5 - Worker Training'!KCK12</f>
        <v>0</v>
      </c>
      <c r="KCP12" s="2432">
        <f>'GC Table 4 - Tertiary'!KCJ9</f>
        <v>0</v>
      </c>
      <c r="KCQ12" s="2435">
        <f>SUM(KCM12:KCP12)</f>
        <v>0</v>
      </c>
      <c r="KCR12" s="4062">
        <f>'GC Table 8 - Primary'!KCK20</f>
        <v>0</v>
      </c>
      <c r="KCS12" s="2432">
        <f>'GC Table 6 - Secondary'!KCK22</f>
        <v>0</v>
      </c>
      <c r="KCT12" s="2432">
        <f>'GC Table 5 - Worker Training'!KCK20</f>
        <v>0</v>
      </c>
      <c r="KCU12" s="2432">
        <f>'GC Table 4 - Tertiary'!KCJ17</f>
        <v>0</v>
      </c>
      <c r="KCV12" s="4064">
        <f>SUM(KCR12:KCU12)</f>
        <v>0</v>
      </c>
      <c r="KCW12" s="4061">
        <v>2014</v>
      </c>
      <c r="KCX12" s="4062">
        <f>'GC Table 8 - Primary'!KDA8</f>
        <v>0</v>
      </c>
      <c r="KCY12" s="2432">
        <f>'GC Table 6 - Secondary'!KDA8</f>
        <v>0</v>
      </c>
      <c r="KCZ12" s="2432">
        <f>'GC Table 5 - Worker Training'!KDA8</f>
        <v>0</v>
      </c>
      <c r="KDA12" s="2432">
        <f>'GC Table 4 - Tertiary'!KCZ8</f>
        <v>0</v>
      </c>
      <c r="KDB12" s="4063">
        <f>SUM(KCX12:KDA12)</f>
        <v>0</v>
      </c>
      <c r="KDC12" s="2433">
        <f>'GC Table 8 - Primary'!KDA12</f>
        <v>0</v>
      </c>
      <c r="KDD12" s="2432">
        <f>'GC Table 6 - Secondary'!KDA14</f>
        <v>0</v>
      </c>
      <c r="KDE12" s="2434">
        <f>'GC Table 5 - Worker Training'!KDA12</f>
        <v>0</v>
      </c>
      <c r="KDF12" s="2432">
        <f>'GC Table 4 - Tertiary'!KCZ9</f>
        <v>0</v>
      </c>
      <c r="KDG12" s="2435">
        <f>SUM(KDC12:KDF12)</f>
        <v>0</v>
      </c>
      <c r="KDH12" s="4062">
        <f>'GC Table 8 - Primary'!KDA20</f>
        <v>0</v>
      </c>
      <c r="KDI12" s="2432">
        <f>'GC Table 6 - Secondary'!KDA22</f>
        <v>0</v>
      </c>
      <c r="KDJ12" s="2432">
        <f>'GC Table 5 - Worker Training'!KDA20</f>
        <v>0</v>
      </c>
      <c r="KDK12" s="2432">
        <f>'GC Table 4 - Tertiary'!KCZ17</f>
        <v>0</v>
      </c>
      <c r="KDL12" s="4064">
        <f>SUM(KDH12:KDK12)</f>
        <v>0</v>
      </c>
      <c r="KDM12" s="4061">
        <v>2014</v>
      </c>
      <c r="KDN12" s="4062">
        <f>'GC Table 8 - Primary'!KDQ8</f>
        <v>0</v>
      </c>
      <c r="KDO12" s="2432">
        <f>'GC Table 6 - Secondary'!KDQ8</f>
        <v>0</v>
      </c>
      <c r="KDP12" s="2432">
        <f>'GC Table 5 - Worker Training'!KDQ8</f>
        <v>0</v>
      </c>
      <c r="KDQ12" s="2432">
        <f>'GC Table 4 - Tertiary'!KDP8</f>
        <v>0</v>
      </c>
      <c r="KDR12" s="4063">
        <f>SUM(KDN12:KDQ12)</f>
        <v>0</v>
      </c>
      <c r="KDS12" s="2433">
        <f>'GC Table 8 - Primary'!KDQ12</f>
        <v>0</v>
      </c>
      <c r="KDT12" s="2432">
        <f>'GC Table 6 - Secondary'!KDQ14</f>
        <v>0</v>
      </c>
      <c r="KDU12" s="2434">
        <f>'GC Table 5 - Worker Training'!KDQ12</f>
        <v>0</v>
      </c>
      <c r="KDV12" s="2432">
        <f>'GC Table 4 - Tertiary'!KDP9</f>
        <v>0</v>
      </c>
      <c r="KDW12" s="2435">
        <f>SUM(KDS12:KDV12)</f>
        <v>0</v>
      </c>
      <c r="KDX12" s="4062">
        <f>'GC Table 8 - Primary'!KDQ20</f>
        <v>0</v>
      </c>
      <c r="KDY12" s="2432">
        <f>'GC Table 6 - Secondary'!KDQ22</f>
        <v>0</v>
      </c>
      <c r="KDZ12" s="2432">
        <f>'GC Table 5 - Worker Training'!KDQ20</f>
        <v>0</v>
      </c>
      <c r="KEA12" s="2432">
        <f>'GC Table 4 - Tertiary'!KDP17</f>
        <v>0</v>
      </c>
      <c r="KEB12" s="4064">
        <f>SUM(KDX12:KEA12)</f>
        <v>0</v>
      </c>
      <c r="KEC12" s="4061">
        <v>2014</v>
      </c>
      <c r="KED12" s="4062">
        <f>'GC Table 8 - Primary'!KEG8</f>
        <v>0</v>
      </c>
      <c r="KEE12" s="2432">
        <f>'GC Table 6 - Secondary'!KEG8</f>
        <v>0</v>
      </c>
      <c r="KEF12" s="2432">
        <f>'GC Table 5 - Worker Training'!KEG8</f>
        <v>0</v>
      </c>
      <c r="KEG12" s="2432">
        <f>'GC Table 4 - Tertiary'!KEF8</f>
        <v>0</v>
      </c>
      <c r="KEH12" s="4063">
        <f>SUM(KED12:KEG12)</f>
        <v>0</v>
      </c>
      <c r="KEI12" s="2433">
        <f>'GC Table 8 - Primary'!KEG12</f>
        <v>0</v>
      </c>
      <c r="KEJ12" s="2432">
        <f>'GC Table 6 - Secondary'!KEG14</f>
        <v>0</v>
      </c>
      <c r="KEK12" s="2434">
        <f>'GC Table 5 - Worker Training'!KEG12</f>
        <v>0</v>
      </c>
      <c r="KEL12" s="2432">
        <f>'GC Table 4 - Tertiary'!KEF9</f>
        <v>0</v>
      </c>
      <c r="KEM12" s="2435">
        <f>SUM(KEI12:KEL12)</f>
        <v>0</v>
      </c>
      <c r="KEN12" s="4062">
        <f>'GC Table 8 - Primary'!KEG20</f>
        <v>0</v>
      </c>
      <c r="KEO12" s="2432">
        <f>'GC Table 6 - Secondary'!KEG22</f>
        <v>0</v>
      </c>
      <c r="KEP12" s="2432">
        <f>'GC Table 5 - Worker Training'!KEG20</f>
        <v>0</v>
      </c>
      <c r="KEQ12" s="2432">
        <f>'GC Table 4 - Tertiary'!KEF17</f>
        <v>0</v>
      </c>
      <c r="KER12" s="4064">
        <f>SUM(KEN12:KEQ12)</f>
        <v>0</v>
      </c>
      <c r="KES12" s="4061">
        <v>2014</v>
      </c>
      <c r="KET12" s="4062">
        <f>'GC Table 8 - Primary'!KEW8</f>
        <v>0</v>
      </c>
      <c r="KEU12" s="2432">
        <f>'GC Table 6 - Secondary'!KEW8</f>
        <v>0</v>
      </c>
      <c r="KEV12" s="2432">
        <f>'GC Table 5 - Worker Training'!KEW8</f>
        <v>0</v>
      </c>
      <c r="KEW12" s="2432">
        <f>'GC Table 4 - Tertiary'!KEV8</f>
        <v>0</v>
      </c>
      <c r="KEX12" s="4063">
        <f>SUM(KET12:KEW12)</f>
        <v>0</v>
      </c>
      <c r="KEY12" s="2433">
        <f>'GC Table 8 - Primary'!KEW12</f>
        <v>0</v>
      </c>
      <c r="KEZ12" s="2432">
        <f>'GC Table 6 - Secondary'!KEW14</f>
        <v>0</v>
      </c>
      <c r="KFA12" s="2434">
        <f>'GC Table 5 - Worker Training'!KEW12</f>
        <v>0</v>
      </c>
      <c r="KFB12" s="2432">
        <f>'GC Table 4 - Tertiary'!KEV9</f>
        <v>0</v>
      </c>
      <c r="KFC12" s="2435">
        <f>SUM(KEY12:KFB12)</f>
        <v>0</v>
      </c>
      <c r="KFD12" s="4062">
        <f>'GC Table 8 - Primary'!KEW20</f>
        <v>0</v>
      </c>
      <c r="KFE12" s="2432">
        <f>'GC Table 6 - Secondary'!KEW22</f>
        <v>0</v>
      </c>
      <c r="KFF12" s="2432">
        <f>'GC Table 5 - Worker Training'!KEW20</f>
        <v>0</v>
      </c>
      <c r="KFG12" s="2432">
        <f>'GC Table 4 - Tertiary'!KEV17</f>
        <v>0</v>
      </c>
      <c r="KFH12" s="4064">
        <f>SUM(KFD12:KFG12)</f>
        <v>0</v>
      </c>
      <c r="KFI12" s="4061">
        <v>2014</v>
      </c>
      <c r="KFJ12" s="4062">
        <f>'GC Table 8 - Primary'!KFM8</f>
        <v>0</v>
      </c>
      <c r="KFK12" s="2432">
        <f>'GC Table 6 - Secondary'!KFM8</f>
        <v>0</v>
      </c>
      <c r="KFL12" s="2432">
        <f>'GC Table 5 - Worker Training'!KFM8</f>
        <v>0</v>
      </c>
      <c r="KFM12" s="2432">
        <f>'GC Table 4 - Tertiary'!KFL8</f>
        <v>0</v>
      </c>
      <c r="KFN12" s="4063">
        <f>SUM(KFJ12:KFM12)</f>
        <v>0</v>
      </c>
      <c r="KFO12" s="2433">
        <f>'GC Table 8 - Primary'!KFM12</f>
        <v>0</v>
      </c>
      <c r="KFP12" s="2432">
        <f>'GC Table 6 - Secondary'!KFM14</f>
        <v>0</v>
      </c>
      <c r="KFQ12" s="2434">
        <f>'GC Table 5 - Worker Training'!KFM12</f>
        <v>0</v>
      </c>
      <c r="KFR12" s="2432">
        <f>'GC Table 4 - Tertiary'!KFL9</f>
        <v>0</v>
      </c>
      <c r="KFS12" s="2435">
        <f>SUM(KFO12:KFR12)</f>
        <v>0</v>
      </c>
      <c r="KFT12" s="4062">
        <f>'GC Table 8 - Primary'!KFM20</f>
        <v>0</v>
      </c>
      <c r="KFU12" s="2432">
        <f>'GC Table 6 - Secondary'!KFM22</f>
        <v>0</v>
      </c>
      <c r="KFV12" s="2432">
        <f>'GC Table 5 - Worker Training'!KFM20</f>
        <v>0</v>
      </c>
      <c r="KFW12" s="2432">
        <f>'GC Table 4 - Tertiary'!KFL17</f>
        <v>0</v>
      </c>
      <c r="KFX12" s="4064">
        <f>SUM(KFT12:KFW12)</f>
        <v>0</v>
      </c>
      <c r="KFY12" s="4061">
        <v>2014</v>
      </c>
      <c r="KFZ12" s="4062">
        <f>'GC Table 8 - Primary'!KGC8</f>
        <v>0</v>
      </c>
      <c r="KGA12" s="2432">
        <f>'GC Table 6 - Secondary'!KGC8</f>
        <v>0</v>
      </c>
      <c r="KGB12" s="2432">
        <f>'GC Table 5 - Worker Training'!KGC8</f>
        <v>0</v>
      </c>
      <c r="KGC12" s="2432">
        <f>'GC Table 4 - Tertiary'!KGB8</f>
        <v>0</v>
      </c>
      <c r="KGD12" s="4063">
        <f>SUM(KFZ12:KGC12)</f>
        <v>0</v>
      </c>
      <c r="KGE12" s="2433">
        <f>'GC Table 8 - Primary'!KGC12</f>
        <v>0</v>
      </c>
      <c r="KGF12" s="2432">
        <f>'GC Table 6 - Secondary'!KGC14</f>
        <v>0</v>
      </c>
      <c r="KGG12" s="2434">
        <f>'GC Table 5 - Worker Training'!KGC12</f>
        <v>0</v>
      </c>
      <c r="KGH12" s="2432">
        <f>'GC Table 4 - Tertiary'!KGB9</f>
        <v>0</v>
      </c>
      <c r="KGI12" s="2435">
        <f>SUM(KGE12:KGH12)</f>
        <v>0</v>
      </c>
      <c r="KGJ12" s="4062">
        <f>'GC Table 8 - Primary'!KGC20</f>
        <v>0</v>
      </c>
      <c r="KGK12" s="2432">
        <f>'GC Table 6 - Secondary'!KGC22</f>
        <v>0</v>
      </c>
      <c r="KGL12" s="2432">
        <f>'GC Table 5 - Worker Training'!KGC20</f>
        <v>0</v>
      </c>
      <c r="KGM12" s="2432">
        <f>'GC Table 4 - Tertiary'!KGB17</f>
        <v>0</v>
      </c>
      <c r="KGN12" s="4064">
        <f>SUM(KGJ12:KGM12)</f>
        <v>0</v>
      </c>
      <c r="KGO12" s="4061">
        <v>2014</v>
      </c>
      <c r="KGP12" s="4062">
        <f>'GC Table 8 - Primary'!KGS8</f>
        <v>0</v>
      </c>
      <c r="KGQ12" s="2432">
        <f>'GC Table 6 - Secondary'!KGS8</f>
        <v>0</v>
      </c>
      <c r="KGR12" s="2432">
        <f>'GC Table 5 - Worker Training'!KGS8</f>
        <v>0</v>
      </c>
      <c r="KGS12" s="2432">
        <f>'GC Table 4 - Tertiary'!KGR8</f>
        <v>0</v>
      </c>
      <c r="KGT12" s="4063">
        <f>SUM(KGP12:KGS12)</f>
        <v>0</v>
      </c>
      <c r="KGU12" s="2433">
        <f>'GC Table 8 - Primary'!KGS12</f>
        <v>0</v>
      </c>
      <c r="KGV12" s="2432">
        <f>'GC Table 6 - Secondary'!KGS14</f>
        <v>0</v>
      </c>
      <c r="KGW12" s="2434">
        <f>'GC Table 5 - Worker Training'!KGS12</f>
        <v>0</v>
      </c>
      <c r="KGX12" s="2432">
        <f>'GC Table 4 - Tertiary'!KGR9</f>
        <v>0</v>
      </c>
      <c r="KGY12" s="2435">
        <f>SUM(KGU12:KGX12)</f>
        <v>0</v>
      </c>
      <c r="KGZ12" s="4062">
        <f>'GC Table 8 - Primary'!KGS20</f>
        <v>0</v>
      </c>
      <c r="KHA12" s="2432">
        <f>'GC Table 6 - Secondary'!KGS22</f>
        <v>0</v>
      </c>
      <c r="KHB12" s="2432">
        <f>'GC Table 5 - Worker Training'!KGS20</f>
        <v>0</v>
      </c>
      <c r="KHC12" s="2432">
        <f>'GC Table 4 - Tertiary'!KGR17</f>
        <v>0</v>
      </c>
      <c r="KHD12" s="4064">
        <f>SUM(KGZ12:KHC12)</f>
        <v>0</v>
      </c>
      <c r="KHE12" s="4061">
        <v>2014</v>
      </c>
      <c r="KHF12" s="4062">
        <f>'GC Table 8 - Primary'!KHI8</f>
        <v>0</v>
      </c>
      <c r="KHG12" s="2432">
        <f>'GC Table 6 - Secondary'!KHI8</f>
        <v>0</v>
      </c>
      <c r="KHH12" s="2432">
        <f>'GC Table 5 - Worker Training'!KHI8</f>
        <v>0</v>
      </c>
      <c r="KHI12" s="2432">
        <f>'GC Table 4 - Tertiary'!KHH8</f>
        <v>0</v>
      </c>
      <c r="KHJ12" s="4063">
        <f>SUM(KHF12:KHI12)</f>
        <v>0</v>
      </c>
      <c r="KHK12" s="2433">
        <f>'GC Table 8 - Primary'!KHI12</f>
        <v>0</v>
      </c>
      <c r="KHL12" s="2432">
        <f>'GC Table 6 - Secondary'!KHI14</f>
        <v>0</v>
      </c>
      <c r="KHM12" s="2434">
        <f>'GC Table 5 - Worker Training'!KHI12</f>
        <v>0</v>
      </c>
      <c r="KHN12" s="2432">
        <f>'GC Table 4 - Tertiary'!KHH9</f>
        <v>0</v>
      </c>
      <c r="KHO12" s="2435">
        <f>SUM(KHK12:KHN12)</f>
        <v>0</v>
      </c>
      <c r="KHP12" s="4062">
        <f>'GC Table 8 - Primary'!KHI20</f>
        <v>0</v>
      </c>
      <c r="KHQ12" s="2432">
        <f>'GC Table 6 - Secondary'!KHI22</f>
        <v>0</v>
      </c>
      <c r="KHR12" s="2432">
        <f>'GC Table 5 - Worker Training'!KHI20</f>
        <v>0</v>
      </c>
      <c r="KHS12" s="2432">
        <f>'GC Table 4 - Tertiary'!KHH17</f>
        <v>0</v>
      </c>
      <c r="KHT12" s="4064">
        <f>SUM(KHP12:KHS12)</f>
        <v>0</v>
      </c>
      <c r="KHU12" s="4061">
        <v>2014</v>
      </c>
      <c r="KHV12" s="4062">
        <f>'GC Table 8 - Primary'!KHY8</f>
        <v>0</v>
      </c>
      <c r="KHW12" s="2432">
        <f>'GC Table 6 - Secondary'!KHY8</f>
        <v>0</v>
      </c>
      <c r="KHX12" s="2432">
        <f>'GC Table 5 - Worker Training'!KHY8</f>
        <v>0</v>
      </c>
      <c r="KHY12" s="2432">
        <f>'GC Table 4 - Tertiary'!KHX8</f>
        <v>0</v>
      </c>
      <c r="KHZ12" s="4063">
        <f>SUM(KHV12:KHY12)</f>
        <v>0</v>
      </c>
      <c r="KIA12" s="2433">
        <f>'GC Table 8 - Primary'!KHY12</f>
        <v>0</v>
      </c>
      <c r="KIB12" s="2432">
        <f>'GC Table 6 - Secondary'!KHY14</f>
        <v>0</v>
      </c>
      <c r="KIC12" s="2434">
        <f>'GC Table 5 - Worker Training'!KHY12</f>
        <v>0</v>
      </c>
      <c r="KID12" s="2432">
        <f>'GC Table 4 - Tertiary'!KHX9</f>
        <v>0</v>
      </c>
      <c r="KIE12" s="2435">
        <f>SUM(KIA12:KID12)</f>
        <v>0</v>
      </c>
      <c r="KIF12" s="4062">
        <f>'GC Table 8 - Primary'!KHY20</f>
        <v>0</v>
      </c>
      <c r="KIG12" s="2432">
        <f>'GC Table 6 - Secondary'!KHY22</f>
        <v>0</v>
      </c>
      <c r="KIH12" s="2432">
        <f>'GC Table 5 - Worker Training'!KHY20</f>
        <v>0</v>
      </c>
      <c r="KII12" s="2432">
        <f>'GC Table 4 - Tertiary'!KHX17</f>
        <v>0</v>
      </c>
      <c r="KIJ12" s="4064">
        <f>SUM(KIF12:KII12)</f>
        <v>0</v>
      </c>
      <c r="KIK12" s="4061">
        <v>2014</v>
      </c>
      <c r="KIL12" s="4062">
        <f>'GC Table 8 - Primary'!KIO8</f>
        <v>0</v>
      </c>
      <c r="KIM12" s="2432">
        <f>'GC Table 6 - Secondary'!KIO8</f>
        <v>0</v>
      </c>
      <c r="KIN12" s="2432">
        <f>'GC Table 5 - Worker Training'!KIO8</f>
        <v>0</v>
      </c>
      <c r="KIO12" s="2432">
        <f>'GC Table 4 - Tertiary'!KIN8</f>
        <v>0</v>
      </c>
      <c r="KIP12" s="4063">
        <f>SUM(KIL12:KIO12)</f>
        <v>0</v>
      </c>
      <c r="KIQ12" s="2433">
        <f>'GC Table 8 - Primary'!KIO12</f>
        <v>0</v>
      </c>
      <c r="KIR12" s="2432">
        <f>'GC Table 6 - Secondary'!KIO14</f>
        <v>0</v>
      </c>
      <c r="KIS12" s="2434">
        <f>'GC Table 5 - Worker Training'!KIO12</f>
        <v>0</v>
      </c>
      <c r="KIT12" s="2432">
        <f>'GC Table 4 - Tertiary'!KIN9</f>
        <v>0</v>
      </c>
      <c r="KIU12" s="2435">
        <f>SUM(KIQ12:KIT12)</f>
        <v>0</v>
      </c>
      <c r="KIV12" s="4062">
        <f>'GC Table 8 - Primary'!KIO20</f>
        <v>0</v>
      </c>
      <c r="KIW12" s="2432">
        <f>'GC Table 6 - Secondary'!KIO22</f>
        <v>0</v>
      </c>
      <c r="KIX12" s="2432">
        <f>'GC Table 5 - Worker Training'!KIO20</f>
        <v>0</v>
      </c>
      <c r="KIY12" s="2432">
        <f>'GC Table 4 - Tertiary'!KIN17</f>
        <v>0</v>
      </c>
      <c r="KIZ12" s="4064">
        <f>SUM(KIV12:KIY12)</f>
        <v>0</v>
      </c>
      <c r="KJA12" s="4061">
        <v>2014</v>
      </c>
      <c r="KJB12" s="4062">
        <f>'GC Table 8 - Primary'!KJE8</f>
        <v>0</v>
      </c>
      <c r="KJC12" s="2432">
        <f>'GC Table 6 - Secondary'!KJE8</f>
        <v>0</v>
      </c>
      <c r="KJD12" s="2432">
        <f>'GC Table 5 - Worker Training'!KJE8</f>
        <v>0</v>
      </c>
      <c r="KJE12" s="2432">
        <f>'GC Table 4 - Tertiary'!KJD8</f>
        <v>0</v>
      </c>
      <c r="KJF12" s="4063">
        <f>SUM(KJB12:KJE12)</f>
        <v>0</v>
      </c>
      <c r="KJG12" s="2433">
        <f>'GC Table 8 - Primary'!KJE12</f>
        <v>0</v>
      </c>
      <c r="KJH12" s="2432">
        <f>'GC Table 6 - Secondary'!KJE14</f>
        <v>0</v>
      </c>
      <c r="KJI12" s="2434">
        <f>'GC Table 5 - Worker Training'!KJE12</f>
        <v>0</v>
      </c>
      <c r="KJJ12" s="2432">
        <f>'GC Table 4 - Tertiary'!KJD9</f>
        <v>0</v>
      </c>
      <c r="KJK12" s="2435">
        <f>SUM(KJG12:KJJ12)</f>
        <v>0</v>
      </c>
      <c r="KJL12" s="4062">
        <f>'GC Table 8 - Primary'!KJE20</f>
        <v>0</v>
      </c>
      <c r="KJM12" s="2432">
        <f>'GC Table 6 - Secondary'!KJE22</f>
        <v>0</v>
      </c>
      <c r="KJN12" s="2432">
        <f>'GC Table 5 - Worker Training'!KJE20</f>
        <v>0</v>
      </c>
      <c r="KJO12" s="2432">
        <f>'GC Table 4 - Tertiary'!KJD17</f>
        <v>0</v>
      </c>
      <c r="KJP12" s="4064">
        <f>SUM(KJL12:KJO12)</f>
        <v>0</v>
      </c>
      <c r="KJQ12" s="4061">
        <v>2014</v>
      </c>
      <c r="KJR12" s="4062">
        <f>'GC Table 8 - Primary'!KJU8</f>
        <v>0</v>
      </c>
      <c r="KJS12" s="2432">
        <f>'GC Table 6 - Secondary'!KJU8</f>
        <v>0</v>
      </c>
      <c r="KJT12" s="2432">
        <f>'GC Table 5 - Worker Training'!KJU8</f>
        <v>0</v>
      </c>
      <c r="KJU12" s="2432">
        <f>'GC Table 4 - Tertiary'!KJT8</f>
        <v>0</v>
      </c>
      <c r="KJV12" s="4063">
        <f>SUM(KJR12:KJU12)</f>
        <v>0</v>
      </c>
      <c r="KJW12" s="2433">
        <f>'GC Table 8 - Primary'!KJU12</f>
        <v>0</v>
      </c>
      <c r="KJX12" s="2432">
        <f>'GC Table 6 - Secondary'!KJU14</f>
        <v>0</v>
      </c>
      <c r="KJY12" s="2434">
        <f>'GC Table 5 - Worker Training'!KJU12</f>
        <v>0</v>
      </c>
      <c r="KJZ12" s="2432">
        <f>'GC Table 4 - Tertiary'!KJT9</f>
        <v>0</v>
      </c>
      <c r="KKA12" s="2435">
        <f>SUM(KJW12:KJZ12)</f>
        <v>0</v>
      </c>
      <c r="KKB12" s="4062">
        <f>'GC Table 8 - Primary'!KJU20</f>
        <v>0</v>
      </c>
      <c r="KKC12" s="2432">
        <f>'GC Table 6 - Secondary'!KJU22</f>
        <v>0</v>
      </c>
      <c r="KKD12" s="2432">
        <f>'GC Table 5 - Worker Training'!KJU20</f>
        <v>0</v>
      </c>
      <c r="KKE12" s="2432">
        <f>'GC Table 4 - Tertiary'!KJT17</f>
        <v>0</v>
      </c>
      <c r="KKF12" s="4064">
        <f>SUM(KKB12:KKE12)</f>
        <v>0</v>
      </c>
      <c r="KKG12" s="4061">
        <v>2014</v>
      </c>
      <c r="KKH12" s="4062">
        <f>'GC Table 8 - Primary'!KKK8</f>
        <v>0</v>
      </c>
      <c r="KKI12" s="2432">
        <f>'GC Table 6 - Secondary'!KKK8</f>
        <v>0</v>
      </c>
      <c r="KKJ12" s="2432">
        <f>'GC Table 5 - Worker Training'!KKK8</f>
        <v>0</v>
      </c>
      <c r="KKK12" s="2432">
        <f>'GC Table 4 - Tertiary'!KKJ8</f>
        <v>0</v>
      </c>
      <c r="KKL12" s="4063">
        <f>SUM(KKH12:KKK12)</f>
        <v>0</v>
      </c>
      <c r="KKM12" s="2433">
        <f>'GC Table 8 - Primary'!KKK12</f>
        <v>0</v>
      </c>
      <c r="KKN12" s="2432">
        <f>'GC Table 6 - Secondary'!KKK14</f>
        <v>0</v>
      </c>
      <c r="KKO12" s="2434">
        <f>'GC Table 5 - Worker Training'!KKK12</f>
        <v>0</v>
      </c>
      <c r="KKP12" s="2432">
        <f>'GC Table 4 - Tertiary'!KKJ9</f>
        <v>0</v>
      </c>
      <c r="KKQ12" s="2435">
        <f>SUM(KKM12:KKP12)</f>
        <v>0</v>
      </c>
      <c r="KKR12" s="4062">
        <f>'GC Table 8 - Primary'!KKK20</f>
        <v>0</v>
      </c>
      <c r="KKS12" s="2432">
        <f>'GC Table 6 - Secondary'!KKK22</f>
        <v>0</v>
      </c>
      <c r="KKT12" s="2432">
        <f>'GC Table 5 - Worker Training'!KKK20</f>
        <v>0</v>
      </c>
      <c r="KKU12" s="2432">
        <f>'GC Table 4 - Tertiary'!KKJ17</f>
        <v>0</v>
      </c>
      <c r="KKV12" s="4064">
        <f>SUM(KKR12:KKU12)</f>
        <v>0</v>
      </c>
      <c r="KKW12" s="4061">
        <v>2014</v>
      </c>
      <c r="KKX12" s="4062">
        <f>'GC Table 8 - Primary'!KLA8</f>
        <v>0</v>
      </c>
      <c r="KKY12" s="2432">
        <f>'GC Table 6 - Secondary'!KLA8</f>
        <v>0</v>
      </c>
      <c r="KKZ12" s="2432">
        <f>'GC Table 5 - Worker Training'!KLA8</f>
        <v>0</v>
      </c>
      <c r="KLA12" s="2432">
        <f>'GC Table 4 - Tertiary'!KKZ8</f>
        <v>0</v>
      </c>
      <c r="KLB12" s="4063">
        <f>SUM(KKX12:KLA12)</f>
        <v>0</v>
      </c>
      <c r="KLC12" s="2433">
        <f>'GC Table 8 - Primary'!KLA12</f>
        <v>0</v>
      </c>
      <c r="KLD12" s="2432">
        <f>'GC Table 6 - Secondary'!KLA14</f>
        <v>0</v>
      </c>
      <c r="KLE12" s="2434">
        <f>'GC Table 5 - Worker Training'!KLA12</f>
        <v>0</v>
      </c>
      <c r="KLF12" s="2432">
        <f>'GC Table 4 - Tertiary'!KKZ9</f>
        <v>0</v>
      </c>
      <c r="KLG12" s="2435">
        <f>SUM(KLC12:KLF12)</f>
        <v>0</v>
      </c>
      <c r="KLH12" s="4062">
        <f>'GC Table 8 - Primary'!KLA20</f>
        <v>0</v>
      </c>
      <c r="KLI12" s="2432">
        <f>'GC Table 6 - Secondary'!KLA22</f>
        <v>0</v>
      </c>
      <c r="KLJ12" s="2432">
        <f>'GC Table 5 - Worker Training'!KLA20</f>
        <v>0</v>
      </c>
      <c r="KLK12" s="2432">
        <f>'GC Table 4 - Tertiary'!KKZ17</f>
        <v>0</v>
      </c>
      <c r="KLL12" s="4064">
        <f>SUM(KLH12:KLK12)</f>
        <v>0</v>
      </c>
      <c r="KLM12" s="4061">
        <v>2014</v>
      </c>
      <c r="KLN12" s="4062">
        <f>'GC Table 8 - Primary'!KLQ8</f>
        <v>0</v>
      </c>
      <c r="KLO12" s="2432">
        <f>'GC Table 6 - Secondary'!KLQ8</f>
        <v>0</v>
      </c>
      <c r="KLP12" s="2432">
        <f>'GC Table 5 - Worker Training'!KLQ8</f>
        <v>0</v>
      </c>
      <c r="KLQ12" s="2432">
        <f>'GC Table 4 - Tertiary'!KLP8</f>
        <v>0</v>
      </c>
      <c r="KLR12" s="4063">
        <f>SUM(KLN12:KLQ12)</f>
        <v>0</v>
      </c>
      <c r="KLS12" s="2433">
        <f>'GC Table 8 - Primary'!KLQ12</f>
        <v>0</v>
      </c>
      <c r="KLT12" s="2432">
        <f>'GC Table 6 - Secondary'!KLQ14</f>
        <v>0</v>
      </c>
      <c r="KLU12" s="2434">
        <f>'GC Table 5 - Worker Training'!KLQ12</f>
        <v>0</v>
      </c>
      <c r="KLV12" s="2432">
        <f>'GC Table 4 - Tertiary'!KLP9</f>
        <v>0</v>
      </c>
      <c r="KLW12" s="2435">
        <f>SUM(KLS12:KLV12)</f>
        <v>0</v>
      </c>
      <c r="KLX12" s="4062">
        <f>'GC Table 8 - Primary'!KLQ20</f>
        <v>0</v>
      </c>
      <c r="KLY12" s="2432">
        <f>'GC Table 6 - Secondary'!KLQ22</f>
        <v>0</v>
      </c>
      <c r="KLZ12" s="2432">
        <f>'GC Table 5 - Worker Training'!KLQ20</f>
        <v>0</v>
      </c>
      <c r="KMA12" s="2432">
        <f>'GC Table 4 - Tertiary'!KLP17</f>
        <v>0</v>
      </c>
      <c r="KMB12" s="4064">
        <f>SUM(KLX12:KMA12)</f>
        <v>0</v>
      </c>
      <c r="KMC12" s="4061">
        <v>2014</v>
      </c>
      <c r="KMD12" s="4062">
        <f>'GC Table 8 - Primary'!KMG8</f>
        <v>0</v>
      </c>
      <c r="KME12" s="2432">
        <f>'GC Table 6 - Secondary'!KMG8</f>
        <v>0</v>
      </c>
      <c r="KMF12" s="2432">
        <f>'GC Table 5 - Worker Training'!KMG8</f>
        <v>0</v>
      </c>
      <c r="KMG12" s="2432">
        <f>'GC Table 4 - Tertiary'!KMF8</f>
        <v>0</v>
      </c>
      <c r="KMH12" s="4063">
        <f>SUM(KMD12:KMG12)</f>
        <v>0</v>
      </c>
      <c r="KMI12" s="2433">
        <f>'GC Table 8 - Primary'!KMG12</f>
        <v>0</v>
      </c>
      <c r="KMJ12" s="2432">
        <f>'GC Table 6 - Secondary'!KMG14</f>
        <v>0</v>
      </c>
      <c r="KMK12" s="2434">
        <f>'GC Table 5 - Worker Training'!KMG12</f>
        <v>0</v>
      </c>
      <c r="KML12" s="2432">
        <f>'GC Table 4 - Tertiary'!KMF9</f>
        <v>0</v>
      </c>
      <c r="KMM12" s="2435">
        <f>SUM(KMI12:KML12)</f>
        <v>0</v>
      </c>
      <c r="KMN12" s="4062">
        <f>'GC Table 8 - Primary'!KMG20</f>
        <v>0</v>
      </c>
      <c r="KMO12" s="2432">
        <f>'GC Table 6 - Secondary'!KMG22</f>
        <v>0</v>
      </c>
      <c r="KMP12" s="2432">
        <f>'GC Table 5 - Worker Training'!KMG20</f>
        <v>0</v>
      </c>
      <c r="KMQ12" s="2432">
        <f>'GC Table 4 - Tertiary'!KMF17</f>
        <v>0</v>
      </c>
      <c r="KMR12" s="4064">
        <f>SUM(KMN12:KMQ12)</f>
        <v>0</v>
      </c>
      <c r="KMS12" s="4061">
        <v>2014</v>
      </c>
      <c r="KMT12" s="4062">
        <f>'GC Table 8 - Primary'!KMW8</f>
        <v>0</v>
      </c>
      <c r="KMU12" s="2432">
        <f>'GC Table 6 - Secondary'!KMW8</f>
        <v>0</v>
      </c>
      <c r="KMV12" s="2432">
        <f>'GC Table 5 - Worker Training'!KMW8</f>
        <v>0</v>
      </c>
      <c r="KMW12" s="2432">
        <f>'GC Table 4 - Tertiary'!KMV8</f>
        <v>0</v>
      </c>
      <c r="KMX12" s="4063">
        <f>SUM(KMT12:KMW12)</f>
        <v>0</v>
      </c>
      <c r="KMY12" s="2433">
        <f>'GC Table 8 - Primary'!KMW12</f>
        <v>0</v>
      </c>
      <c r="KMZ12" s="2432">
        <f>'GC Table 6 - Secondary'!KMW14</f>
        <v>0</v>
      </c>
      <c r="KNA12" s="2434">
        <f>'GC Table 5 - Worker Training'!KMW12</f>
        <v>0</v>
      </c>
      <c r="KNB12" s="2432">
        <f>'GC Table 4 - Tertiary'!KMV9</f>
        <v>0</v>
      </c>
      <c r="KNC12" s="2435">
        <f>SUM(KMY12:KNB12)</f>
        <v>0</v>
      </c>
      <c r="KND12" s="4062">
        <f>'GC Table 8 - Primary'!KMW20</f>
        <v>0</v>
      </c>
      <c r="KNE12" s="2432">
        <f>'GC Table 6 - Secondary'!KMW22</f>
        <v>0</v>
      </c>
      <c r="KNF12" s="2432">
        <f>'GC Table 5 - Worker Training'!KMW20</f>
        <v>0</v>
      </c>
      <c r="KNG12" s="2432">
        <f>'GC Table 4 - Tertiary'!KMV17</f>
        <v>0</v>
      </c>
      <c r="KNH12" s="4064">
        <f>SUM(KND12:KNG12)</f>
        <v>0</v>
      </c>
      <c r="KNI12" s="4061">
        <v>2014</v>
      </c>
      <c r="KNJ12" s="4062">
        <f>'GC Table 8 - Primary'!KNM8</f>
        <v>0</v>
      </c>
      <c r="KNK12" s="2432">
        <f>'GC Table 6 - Secondary'!KNM8</f>
        <v>0</v>
      </c>
      <c r="KNL12" s="2432">
        <f>'GC Table 5 - Worker Training'!KNM8</f>
        <v>0</v>
      </c>
      <c r="KNM12" s="2432">
        <f>'GC Table 4 - Tertiary'!KNL8</f>
        <v>0</v>
      </c>
      <c r="KNN12" s="4063">
        <f>SUM(KNJ12:KNM12)</f>
        <v>0</v>
      </c>
      <c r="KNO12" s="2433">
        <f>'GC Table 8 - Primary'!KNM12</f>
        <v>0</v>
      </c>
      <c r="KNP12" s="2432">
        <f>'GC Table 6 - Secondary'!KNM14</f>
        <v>0</v>
      </c>
      <c r="KNQ12" s="2434">
        <f>'GC Table 5 - Worker Training'!KNM12</f>
        <v>0</v>
      </c>
      <c r="KNR12" s="2432">
        <f>'GC Table 4 - Tertiary'!KNL9</f>
        <v>0</v>
      </c>
      <c r="KNS12" s="2435">
        <f>SUM(KNO12:KNR12)</f>
        <v>0</v>
      </c>
      <c r="KNT12" s="4062">
        <f>'GC Table 8 - Primary'!KNM20</f>
        <v>0</v>
      </c>
      <c r="KNU12" s="2432">
        <f>'GC Table 6 - Secondary'!KNM22</f>
        <v>0</v>
      </c>
      <c r="KNV12" s="2432">
        <f>'GC Table 5 - Worker Training'!KNM20</f>
        <v>0</v>
      </c>
      <c r="KNW12" s="2432">
        <f>'GC Table 4 - Tertiary'!KNL17</f>
        <v>0</v>
      </c>
      <c r="KNX12" s="4064">
        <f>SUM(KNT12:KNW12)</f>
        <v>0</v>
      </c>
      <c r="KNY12" s="4061">
        <v>2014</v>
      </c>
      <c r="KNZ12" s="4062">
        <f>'GC Table 8 - Primary'!KOC8</f>
        <v>0</v>
      </c>
      <c r="KOA12" s="2432">
        <f>'GC Table 6 - Secondary'!KOC8</f>
        <v>0</v>
      </c>
      <c r="KOB12" s="2432">
        <f>'GC Table 5 - Worker Training'!KOC8</f>
        <v>0</v>
      </c>
      <c r="KOC12" s="2432">
        <f>'GC Table 4 - Tertiary'!KOB8</f>
        <v>0</v>
      </c>
      <c r="KOD12" s="4063">
        <f>SUM(KNZ12:KOC12)</f>
        <v>0</v>
      </c>
      <c r="KOE12" s="2433">
        <f>'GC Table 8 - Primary'!KOC12</f>
        <v>0</v>
      </c>
      <c r="KOF12" s="2432">
        <f>'GC Table 6 - Secondary'!KOC14</f>
        <v>0</v>
      </c>
      <c r="KOG12" s="2434">
        <f>'GC Table 5 - Worker Training'!KOC12</f>
        <v>0</v>
      </c>
      <c r="KOH12" s="2432">
        <f>'GC Table 4 - Tertiary'!KOB9</f>
        <v>0</v>
      </c>
      <c r="KOI12" s="2435">
        <f>SUM(KOE12:KOH12)</f>
        <v>0</v>
      </c>
      <c r="KOJ12" s="4062">
        <f>'GC Table 8 - Primary'!KOC20</f>
        <v>0</v>
      </c>
      <c r="KOK12" s="2432">
        <f>'GC Table 6 - Secondary'!KOC22</f>
        <v>0</v>
      </c>
      <c r="KOL12" s="2432">
        <f>'GC Table 5 - Worker Training'!KOC20</f>
        <v>0</v>
      </c>
      <c r="KOM12" s="2432">
        <f>'GC Table 4 - Tertiary'!KOB17</f>
        <v>0</v>
      </c>
      <c r="KON12" s="4064">
        <f>SUM(KOJ12:KOM12)</f>
        <v>0</v>
      </c>
      <c r="KOO12" s="4061">
        <v>2014</v>
      </c>
      <c r="KOP12" s="4062">
        <f>'GC Table 8 - Primary'!KOS8</f>
        <v>0</v>
      </c>
      <c r="KOQ12" s="2432">
        <f>'GC Table 6 - Secondary'!KOS8</f>
        <v>0</v>
      </c>
      <c r="KOR12" s="2432">
        <f>'GC Table 5 - Worker Training'!KOS8</f>
        <v>0</v>
      </c>
      <c r="KOS12" s="2432">
        <f>'GC Table 4 - Tertiary'!KOR8</f>
        <v>0</v>
      </c>
      <c r="KOT12" s="4063">
        <f>SUM(KOP12:KOS12)</f>
        <v>0</v>
      </c>
      <c r="KOU12" s="2433">
        <f>'GC Table 8 - Primary'!KOS12</f>
        <v>0</v>
      </c>
      <c r="KOV12" s="2432">
        <f>'GC Table 6 - Secondary'!KOS14</f>
        <v>0</v>
      </c>
      <c r="KOW12" s="2434">
        <f>'GC Table 5 - Worker Training'!KOS12</f>
        <v>0</v>
      </c>
      <c r="KOX12" s="2432">
        <f>'GC Table 4 - Tertiary'!KOR9</f>
        <v>0</v>
      </c>
      <c r="KOY12" s="2435">
        <f>SUM(KOU12:KOX12)</f>
        <v>0</v>
      </c>
      <c r="KOZ12" s="4062">
        <f>'GC Table 8 - Primary'!KOS20</f>
        <v>0</v>
      </c>
      <c r="KPA12" s="2432">
        <f>'GC Table 6 - Secondary'!KOS22</f>
        <v>0</v>
      </c>
      <c r="KPB12" s="2432">
        <f>'GC Table 5 - Worker Training'!KOS20</f>
        <v>0</v>
      </c>
      <c r="KPC12" s="2432">
        <f>'GC Table 4 - Tertiary'!KOR17</f>
        <v>0</v>
      </c>
      <c r="KPD12" s="4064">
        <f>SUM(KOZ12:KPC12)</f>
        <v>0</v>
      </c>
      <c r="KPE12" s="4061">
        <v>2014</v>
      </c>
      <c r="KPF12" s="4062">
        <f>'GC Table 8 - Primary'!KPI8</f>
        <v>0</v>
      </c>
      <c r="KPG12" s="2432">
        <f>'GC Table 6 - Secondary'!KPI8</f>
        <v>0</v>
      </c>
      <c r="KPH12" s="2432">
        <f>'GC Table 5 - Worker Training'!KPI8</f>
        <v>0</v>
      </c>
      <c r="KPI12" s="2432">
        <f>'GC Table 4 - Tertiary'!KPH8</f>
        <v>0</v>
      </c>
      <c r="KPJ12" s="4063">
        <f>SUM(KPF12:KPI12)</f>
        <v>0</v>
      </c>
      <c r="KPK12" s="2433">
        <f>'GC Table 8 - Primary'!KPI12</f>
        <v>0</v>
      </c>
      <c r="KPL12" s="2432">
        <f>'GC Table 6 - Secondary'!KPI14</f>
        <v>0</v>
      </c>
      <c r="KPM12" s="2434">
        <f>'GC Table 5 - Worker Training'!KPI12</f>
        <v>0</v>
      </c>
      <c r="KPN12" s="2432">
        <f>'GC Table 4 - Tertiary'!KPH9</f>
        <v>0</v>
      </c>
      <c r="KPO12" s="2435">
        <f>SUM(KPK12:KPN12)</f>
        <v>0</v>
      </c>
      <c r="KPP12" s="4062">
        <f>'GC Table 8 - Primary'!KPI20</f>
        <v>0</v>
      </c>
      <c r="KPQ12" s="2432">
        <f>'GC Table 6 - Secondary'!KPI22</f>
        <v>0</v>
      </c>
      <c r="KPR12" s="2432">
        <f>'GC Table 5 - Worker Training'!KPI20</f>
        <v>0</v>
      </c>
      <c r="KPS12" s="2432">
        <f>'GC Table 4 - Tertiary'!KPH17</f>
        <v>0</v>
      </c>
      <c r="KPT12" s="4064">
        <f>SUM(KPP12:KPS12)</f>
        <v>0</v>
      </c>
      <c r="KPU12" s="4061">
        <v>2014</v>
      </c>
      <c r="KPV12" s="4062">
        <f>'GC Table 8 - Primary'!KPY8</f>
        <v>0</v>
      </c>
      <c r="KPW12" s="2432">
        <f>'GC Table 6 - Secondary'!KPY8</f>
        <v>0</v>
      </c>
      <c r="KPX12" s="2432">
        <f>'GC Table 5 - Worker Training'!KPY8</f>
        <v>0</v>
      </c>
      <c r="KPY12" s="2432">
        <f>'GC Table 4 - Tertiary'!KPX8</f>
        <v>0</v>
      </c>
      <c r="KPZ12" s="4063">
        <f>SUM(KPV12:KPY12)</f>
        <v>0</v>
      </c>
      <c r="KQA12" s="2433">
        <f>'GC Table 8 - Primary'!KPY12</f>
        <v>0</v>
      </c>
      <c r="KQB12" s="2432">
        <f>'GC Table 6 - Secondary'!KPY14</f>
        <v>0</v>
      </c>
      <c r="KQC12" s="2434">
        <f>'GC Table 5 - Worker Training'!KPY12</f>
        <v>0</v>
      </c>
      <c r="KQD12" s="2432">
        <f>'GC Table 4 - Tertiary'!KPX9</f>
        <v>0</v>
      </c>
      <c r="KQE12" s="2435">
        <f>SUM(KQA12:KQD12)</f>
        <v>0</v>
      </c>
      <c r="KQF12" s="4062">
        <f>'GC Table 8 - Primary'!KPY20</f>
        <v>0</v>
      </c>
      <c r="KQG12" s="2432">
        <f>'GC Table 6 - Secondary'!KPY22</f>
        <v>0</v>
      </c>
      <c r="KQH12" s="2432">
        <f>'GC Table 5 - Worker Training'!KPY20</f>
        <v>0</v>
      </c>
      <c r="KQI12" s="2432">
        <f>'GC Table 4 - Tertiary'!KPX17</f>
        <v>0</v>
      </c>
      <c r="KQJ12" s="4064">
        <f>SUM(KQF12:KQI12)</f>
        <v>0</v>
      </c>
      <c r="KQK12" s="4061">
        <v>2014</v>
      </c>
      <c r="KQL12" s="4062">
        <f>'GC Table 8 - Primary'!KQO8</f>
        <v>0</v>
      </c>
      <c r="KQM12" s="2432">
        <f>'GC Table 6 - Secondary'!KQO8</f>
        <v>0</v>
      </c>
      <c r="KQN12" s="2432">
        <f>'GC Table 5 - Worker Training'!KQO8</f>
        <v>0</v>
      </c>
      <c r="KQO12" s="2432">
        <f>'GC Table 4 - Tertiary'!KQN8</f>
        <v>0</v>
      </c>
      <c r="KQP12" s="4063">
        <f>SUM(KQL12:KQO12)</f>
        <v>0</v>
      </c>
      <c r="KQQ12" s="2433">
        <f>'GC Table 8 - Primary'!KQO12</f>
        <v>0</v>
      </c>
      <c r="KQR12" s="2432">
        <f>'GC Table 6 - Secondary'!KQO14</f>
        <v>0</v>
      </c>
      <c r="KQS12" s="2434">
        <f>'GC Table 5 - Worker Training'!KQO12</f>
        <v>0</v>
      </c>
      <c r="KQT12" s="2432">
        <f>'GC Table 4 - Tertiary'!KQN9</f>
        <v>0</v>
      </c>
      <c r="KQU12" s="2435">
        <f>SUM(KQQ12:KQT12)</f>
        <v>0</v>
      </c>
      <c r="KQV12" s="4062">
        <f>'GC Table 8 - Primary'!KQO20</f>
        <v>0</v>
      </c>
      <c r="KQW12" s="2432">
        <f>'GC Table 6 - Secondary'!KQO22</f>
        <v>0</v>
      </c>
      <c r="KQX12" s="2432">
        <f>'GC Table 5 - Worker Training'!KQO20</f>
        <v>0</v>
      </c>
      <c r="KQY12" s="2432">
        <f>'GC Table 4 - Tertiary'!KQN17</f>
        <v>0</v>
      </c>
      <c r="KQZ12" s="4064">
        <f>SUM(KQV12:KQY12)</f>
        <v>0</v>
      </c>
      <c r="KRA12" s="4061">
        <v>2014</v>
      </c>
      <c r="KRB12" s="4062">
        <f>'GC Table 8 - Primary'!KRE8</f>
        <v>0</v>
      </c>
      <c r="KRC12" s="2432">
        <f>'GC Table 6 - Secondary'!KRE8</f>
        <v>0</v>
      </c>
      <c r="KRD12" s="2432">
        <f>'GC Table 5 - Worker Training'!KRE8</f>
        <v>0</v>
      </c>
      <c r="KRE12" s="2432">
        <f>'GC Table 4 - Tertiary'!KRD8</f>
        <v>0</v>
      </c>
      <c r="KRF12" s="4063">
        <f>SUM(KRB12:KRE12)</f>
        <v>0</v>
      </c>
      <c r="KRG12" s="2433">
        <f>'GC Table 8 - Primary'!KRE12</f>
        <v>0</v>
      </c>
      <c r="KRH12" s="2432">
        <f>'GC Table 6 - Secondary'!KRE14</f>
        <v>0</v>
      </c>
      <c r="KRI12" s="2434">
        <f>'GC Table 5 - Worker Training'!KRE12</f>
        <v>0</v>
      </c>
      <c r="KRJ12" s="2432">
        <f>'GC Table 4 - Tertiary'!KRD9</f>
        <v>0</v>
      </c>
      <c r="KRK12" s="2435">
        <f>SUM(KRG12:KRJ12)</f>
        <v>0</v>
      </c>
      <c r="KRL12" s="4062">
        <f>'GC Table 8 - Primary'!KRE20</f>
        <v>0</v>
      </c>
      <c r="KRM12" s="2432">
        <f>'GC Table 6 - Secondary'!KRE22</f>
        <v>0</v>
      </c>
      <c r="KRN12" s="2432">
        <f>'GC Table 5 - Worker Training'!KRE20</f>
        <v>0</v>
      </c>
      <c r="KRO12" s="2432">
        <f>'GC Table 4 - Tertiary'!KRD17</f>
        <v>0</v>
      </c>
      <c r="KRP12" s="4064">
        <f>SUM(KRL12:KRO12)</f>
        <v>0</v>
      </c>
      <c r="KRQ12" s="4061">
        <v>2014</v>
      </c>
      <c r="KRR12" s="4062">
        <f>'GC Table 8 - Primary'!KRU8</f>
        <v>0</v>
      </c>
      <c r="KRS12" s="2432">
        <f>'GC Table 6 - Secondary'!KRU8</f>
        <v>0</v>
      </c>
      <c r="KRT12" s="2432">
        <f>'GC Table 5 - Worker Training'!KRU8</f>
        <v>0</v>
      </c>
      <c r="KRU12" s="2432">
        <f>'GC Table 4 - Tertiary'!KRT8</f>
        <v>0</v>
      </c>
      <c r="KRV12" s="4063">
        <f>SUM(KRR12:KRU12)</f>
        <v>0</v>
      </c>
      <c r="KRW12" s="2433">
        <f>'GC Table 8 - Primary'!KRU12</f>
        <v>0</v>
      </c>
      <c r="KRX12" s="2432">
        <f>'GC Table 6 - Secondary'!KRU14</f>
        <v>0</v>
      </c>
      <c r="KRY12" s="2434">
        <f>'GC Table 5 - Worker Training'!KRU12</f>
        <v>0</v>
      </c>
      <c r="KRZ12" s="2432">
        <f>'GC Table 4 - Tertiary'!KRT9</f>
        <v>0</v>
      </c>
      <c r="KSA12" s="2435">
        <f>SUM(KRW12:KRZ12)</f>
        <v>0</v>
      </c>
      <c r="KSB12" s="4062">
        <f>'GC Table 8 - Primary'!KRU20</f>
        <v>0</v>
      </c>
      <c r="KSC12" s="2432">
        <f>'GC Table 6 - Secondary'!KRU22</f>
        <v>0</v>
      </c>
      <c r="KSD12" s="2432">
        <f>'GC Table 5 - Worker Training'!KRU20</f>
        <v>0</v>
      </c>
      <c r="KSE12" s="2432">
        <f>'GC Table 4 - Tertiary'!KRT17</f>
        <v>0</v>
      </c>
      <c r="KSF12" s="4064">
        <f>SUM(KSB12:KSE12)</f>
        <v>0</v>
      </c>
      <c r="KSG12" s="4061">
        <v>2014</v>
      </c>
      <c r="KSH12" s="4062">
        <f>'GC Table 8 - Primary'!KSK8</f>
        <v>0</v>
      </c>
      <c r="KSI12" s="2432">
        <f>'GC Table 6 - Secondary'!KSK8</f>
        <v>0</v>
      </c>
      <c r="KSJ12" s="2432">
        <f>'GC Table 5 - Worker Training'!KSK8</f>
        <v>0</v>
      </c>
      <c r="KSK12" s="2432">
        <f>'GC Table 4 - Tertiary'!KSJ8</f>
        <v>0</v>
      </c>
      <c r="KSL12" s="4063">
        <f>SUM(KSH12:KSK12)</f>
        <v>0</v>
      </c>
      <c r="KSM12" s="2433">
        <f>'GC Table 8 - Primary'!KSK12</f>
        <v>0</v>
      </c>
      <c r="KSN12" s="2432">
        <f>'GC Table 6 - Secondary'!KSK14</f>
        <v>0</v>
      </c>
      <c r="KSO12" s="2434">
        <f>'GC Table 5 - Worker Training'!KSK12</f>
        <v>0</v>
      </c>
      <c r="KSP12" s="2432">
        <f>'GC Table 4 - Tertiary'!KSJ9</f>
        <v>0</v>
      </c>
      <c r="KSQ12" s="2435">
        <f>SUM(KSM12:KSP12)</f>
        <v>0</v>
      </c>
      <c r="KSR12" s="4062">
        <f>'GC Table 8 - Primary'!KSK20</f>
        <v>0</v>
      </c>
      <c r="KSS12" s="2432">
        <f>'GC Table 6 - Secondary'!KSK22</f>
        <v>0</v>
      </c>
      <c r="KST12" s="2432">
        <f>'GC Table 5 - Worker Training'!KSK20</f>
        <v>0</v>
      </c>
      <c r="KSU12" s="2432">
        <f>'GC Table 4 - Tertiary'!KSJ17</f>
        <v>0</v>
      </c>
      <c r="KSV12" s="4064">
        <f>SUM(KSR12:KSU12)</f>
        <v>0</v>
      </c>
      <c r="KSW12" s="4061">
        <v>2014</v>
      </c>
      <c r="KSX12" s="4062">
        <f>'GC Table 8 - Primary'!KTA8</f>
        <v>0</v>
      </c>
      <c r="KSY12" s="2432">
        <f>'GC Table 6 - Secondary'!KTA8</f>
        <v>0</v>
      </c>
      <c r="KSZ12" s="2432">
        <f>'GC Table 5 - Worker Training'!KTA8</f>
        <v>0</v>
      </c>
      <c r="KTA12" s="2432">
        <f>'GC Table 4 - Tertiary'!KSZ8</f>
        <v>0</v>
      </c>
      <c r="KTB12" s="4063">
        <f>SUM(KSX12:KTA12)</f>
        <v>0</v>
      </c>
      <c r="KTC12" s="2433">
        <f>'GC Table 8 - Primary'!KTA12</f>
        <v>0</v>
      </c>
      <c r="KTD12" s="2432">
        <f>'GC Table 6 - Secondary'!KTA14</f>
        <v>0</v>
      </c>
      <c r="KTE12" s="2434">
        <f>'GC Table 5 - Worker Training'!KTA12</f>
        <v>0</v>
      </c>
      <c r="KTF12" s="2432">
        <f>'GC Table 4 - Tertiary'!KSZ9</f>
        <v>0</v>
      </c>
      <c r="KTG12" s="2435">
        <f>SUM(KTC12:KTF12)</f>
        <v>0</v>
      </c>
      <c r="KTH12" s="4062">
        <f>'GC Table 8 - Primary'!KTA20</f>
        <v>0</v>
      </c>
      <c r="KTI12" s="2432">
        <f>'GC Table 6 - Secondary'!KTA22</f>
        <v>0</v>
      </c>
      <c r="KTJ12" s="2432">
        <f>'GC Table 5 - Worker Training'!KTA20</f>
        <v>0</v>
      </c>
      <c r="KTK12" s="2432">
        <f>'GC Table 4 - Tertiary'!KSZ17</f>
        <v>0</v>
      </c>
      <c r="KTL12" s="4064">
        <f>SUM(KTH12:KTK12)</f>
        <v>0</v>
      </c>
      <c r="KTM12" s="4061">
        <v>2014</v>
      </c>
      <c r="KTN12" s="4062">
        <f>'GC Table 8 - Primary'!KTQ8</f>
        <v>0</v>
      </c>
      <c r="KTO12" s="2432">
        <f>'GC Table 6 - Secondary'!KTQ8</f>
        <v>0</v>
      </c>
      <c r="KTP12" s="2432">
        <f>'GC Table 5 - Worker Training'!KTQ8</f>
        <v>0</v>
      </c>
      <c r="KTQ12" s="2432">
        <f>'GC Table 4 - Tertiary'!KTP8</f>
        <v>0</v>
      </c>
      <c r="KTR12" s="4063">
        <f>SUM(KTN12:KTQ12)</f>
        <v>0</v>
      </c>
      <c r="KTS12" s="2433">
        <f>'GC Table 8 - Primary'!KTQ12</f>
        <v>0</v>
      </c>
      <c r="KTT12" s="2432">
        <f>'GC Table 6 - Secondary'!KTQ14</f>
        <v>0</v>
      </c>
      <c r="KTU12" s="2434">
        <f>'GC Table 5 - Worker Training'!KTQ12</f>
        <v>0</v>
      </c>
      <c r="KTV12" s="2432">
        <f>'GC Table 4 - Tertiary'!KTP9</f>
        <v>0</v>
      </c>
      <c r="KTW12" s="2435">
        <f>SUM(KTS12:KTV12)</f>
        <v>0</v>
      </c>
      <c r="KTX12" s="4062">
        <f>'GC Table 8 - Primary'!KTQ20</f>
        <v>0</v>
      </c>
      <c r="KTY12" s="2432">
        <f>'GC Table 6 - Secondary'!KTQ22</f>
        <v>0</v>
      </c>
      <c r="KTZ12" s="2432">
        <f>'GC Table 5 - Worker Training'!KTQ20</f>
        <v>0</v>
      </c>
      <c r="KUA12" s="2432">
        <f>'GC Table 4 - Tertiary'!KTP17</f>
        <v>0</v>
      </c>
      <c r="KUB12" s="4064">
        <f>SUM(KTX12:KUA12)</f>
        <v>0</v>
      </c>
      <c r="KUC12" s="4061">
        <v>2014</v>
      </c>
      <c r="KUD12" s="4062">
        <f>'GC Table 8 - Primary'!KUG8</f>
        <v>0</v>
      </c>
      <c r="KUE12" s="2432">
        <f>'GC Table 6 - Secondary'!KUG8</f>
        <v>0</v>
      </c>
      <c r="KUF12" s="2432">
        <f>'GC Table 5 - Worker Training'!KUG8</f>
        <v>0</v>
      </c>
      <c r="KUG12" s="2432">
        <f>'GC Table 4 - Tertiary'!KUF8</f>
        <v>0</v>
      </c>
      <c r="KUH12" s="4063">
        <f>SUM(KUD12:KUG12)</f>
        <v>0</v>
      </c>
      <c r="KUI12" s="2433">
        <f>'GC Table 8 - Primary'!KUG12</f>
        <v>0</v>
      </c>
      <c r="KUJ12" s="2432">
        <f>'GC Table 6 - Secondary'!KUG14</f>
        <v>0</v>
      </c>
      <c r="KUK12" s="2434">
        <f>'GC Table 5 - Worker Training'!KUG12</f>
        <v>0</v>
      </c>
      <c r="KUL12" s="2432">
        <f>'GC Table 4 - Tertiary'!KUF9</f>
        <v>0</v>
      </c>
      <c r="KUM12" s="2435">
        <f>SUM(KUI12:KUL12)</f>
        <v>0</v>
      </c>
      <c r="KUN12" s="4062">
        <f>'GC Table 8 - Primary'!KUG20</f>
        <v>0</v>
      </c>
      <c r="KUO12" s="2432">
        <f>'GC Table 6 - Secondary'!KUG22</f>
        <v>0</v>
      </c>
      <c r="KUP12" s="2432">
        <f>'GC Table 5 - Worker Training'!KUG20</f>
        <v>0</v>
      </c>
      <c r="KUQ12" s="2432">
        <f>'GC Table 4 - Tertiary'!KUF17</f>
        <v>0</v>
      </c>
      <c r="KUR12" s="4064">
        <f>SUM(KUN12:KUQ12)</f>
        <v>0</v>
      </c>
      <c r="KUS12" s="4061">
        <v>2014</v>
      </c>
      <c r="KUT12" s="4062">
        <f>'GC Table 8 - Primary'!KUW8</f>
        <v>0</v>
      </c>
      <c r="KUU12" s="2432">
        <f>'GC Table 6 - Secondary'!KUW8</f>
        <v>0</v>
      </c>
      <c r="KUV12" s="2432">
        <f>'GC Table 5 - Worker Training'!KUW8</f>
        <v>0</v>
      </c>
      <c r="KUW12" s="2432">
        <f>'GC Table 4 - Tertiary'!KUV8</f>
        <v>0</v>
      </c>
      <c r="KUX12" s="4063">
        <f>SUM(KUT12:KUW12)</f>
        <v>0</v>
      </c>
      <c r="KUY12" s="2433">
        <f>'GC Table 8 - Primary'!KUW12</f>
        <v>0</v>
      </c>
      <c r="KUZ12" s="2432">
        <f>'GC Table 6 - Secondary'!KUW14</f>
        <v>0</v>
      </c>
      <c r="KVA12" s="2434">
        <f>'GC Table 5 - Worker Training'!KUW12</f>
        <v>0</v>
      </c>
      <c r="KVB12" s="2432">
        <f>'GC Table 4 - Tertiary'!KUV9</f>
        <v>0</v>
      </c>
      <c r="KVC12" s="2435">
        <f>SUM(KUY12:KVB12)</f>
        <v>0</v>
      </c>
      <c r="KVD12" s="4062">
        <f>'GC Table 8 - Primary'!KUW20</f>
        <v>0</v>
      </c>
      <c r="KVE12" s="2432">
        <f>'GC Table 6 - Secondary'!KUW22</f>
        <v>0</v>
      </c>
      <c r="KVF12" s="2432">
        <f>'GC Table 5 - Worker Training'!KUW20</f>
        <v>0</v>
      </c>
      <c r="KVG12" s="2432">
        <f>'GC Table 4 - Tertiary'!KUV17</f>
        <v>0</v>
      </c>
      <c r="KVH12" s="4064">
        <f>SUM(KVD12:KVG12)</f>
        <v>0</v>
      </c>
      <c r="KVI12" s="4061">
        <v>2014</v>
      </c>
      <c r="KVJ12" s="4062">
        <f>'GC Table 8 - Primary'!KVM8</f>
        <v>0</v>
      </c>
      <c r="KVK12" s="2432">
        <f>'GC Table 6 - Secondary'!KVM8</f>
        <v>0</v>
      </c>
      <c r="KVL12" s="2432">
        <f>'GC Table 5 - Worker Training'!KVM8</f>
        <v>0</v>
      </c>
      <c r="KVM12" s="2432">
        <f>'GC Table 4 - Tertiary'!KVL8</f>
        <v>0</v>
      </c>
      <c r="KVN12" s="4063">
        <f>SUM(KVJ12:KVM12)</f>
        <v>0</v>
      </c>
      <c r="KVO12" s="2433">
        <f>'GC Table 8 - Primary'!KVM12</f>
        <v>0</v>
      </c>
      <c r="KVP12" s="2432">
        <f>'GC Table 6 - Secondary'!KVM14</f>
        <v>0</v>
      </c>
      <c r="KVQ12" s="2434">
        <f>'GC Table 5 - Worker Training'!KVM12</f>
        <v>0</v>
      </c>
      <c r="KVR12" s="2432">
        <f>'GC Table 4 - Tertiary'!KVL9</f>
        <v>0</v>
      </c>
      <c r="KVS12" s="2435">
        <f>SUM(KVO12:KVR12)</f>
        <v>0</v>
      </c>
      <c r="KVT12" s="4062">
        <f>'GC Table 8 - Primary'!KVM20</f>
        <v>0</v>
      </c>
      <c r="KVU12" s="2432">
        <f>'GC Table 6 - Secondary'!KVM22</f>
        <v>0</v>
      </c>
      <c r="KVV12" s="2432">
        <f>'GC Table 5 - Worker Training'!KVM20</f>
        <v>0</v>
      </c>
      <c r="KVW12" s="2432">
        <f>'GC Table 4 - Tertiary'!KVL17</f>
        <v>0</v>
      </c>
      <c r="KVX12" s="4064">
        <f>SUM(KVT12:KVW12)</f>
        <v>0</v>
      </c>
      <c r="KVY12" s="4061">
        <v>2014</v>
      </c>
      <c r="KVZ12" s="4062">
        <f>'GC Table 8 - Primary'!KWC8</f>
        <v>0</v>
      </c>
      <c r="KWA12" s="2432">
        <f>'GC Table 6 - Secondary'!KWC8</f>
        <v>0</v>
      </c>
      <c r="KWB12" s="2432">
        <f>'GC Table 5 - Worker Training'!KWC8</f>
        <v>0</v>
      </c>
      <c r="KWC12" s="2432">
        <f>'GC Table 4 - Tertiary'!KWB8</f>
        <v>0</v>
      </c>
      <c r="KWD12" s="4063">
        <f>SUM(KVZ12:KWC12)</f>
        <v>0</v>
      </c>
      <c r="KWE12" s="2433">
        <f>'GC Table 8 - Primary'!KWC12</f>
        <v>0</v>
      </c>
      <c r="KWF12" s="2432">
        <f>'GC Table 6 - Secondary'!KWC14</f>
        <v>0</v>
      </c>
      <c r="KWG12" s="2434">
        <f>'GC Table 5 - Worker Training'!KWC12</f>
        <v>0</v>
      </c>
      <c r="KWH12" s="2432">
        <f>'GC Table 4 - Tertiary'!KWB9</f>
        <v>0</v>
      </c>
      <c r="KWI12" s="2435">
        <f>SUM(KWE12:KWH12)</f>
        <v>0</v>
      </c>
      <c r="KWJ12" s="4062">
        <f>'GC Table 8 - Primary'!KWC20</f>
        <v>0</v>
      </c>
      <c r="KWK12" s="2432">
        <f>'GC Table 6 - Secondary'!KWC22</f>
        <v>0</v>
      </c>
      <c r="KWL12" s="2432">
        <f>'GC Table 5 - Worker Training'!KWC20</f>
        <v>0</v>
      </c>
      <c r="KWM12" s="2432">
        <f>'GC Table 4 - Tertiary'!KWB17</f>
        <v>0</v>
      </c>
      <c r="KWN12" s="4064">
        <f>SUM(KWJ12:KWM12)</f>
        <v>0</v>
      </c>
      <c r="KWO12" s="4061">
        <v>2014</v>
      </c>
      <c r="KWP12" s="4062">
        <f>'GC Table 8 - Primary'!KWS8</f>
        <v>0</v>
      </c>
      <c r="KWQ12" s="2432">
        <f>'GC Table 6 - Secondary'!KWS8</f>
        <v>0</v>
      </c>
      <c r="KWR12" s="2432">
        <f>'GC Table 5 - Worker Training'!KWS8</f>
        <v>0</v>
      </c>
      <c r="KWS12" s="2432">
        <f>'GC Table 4 - Tertiary'!KWR8</f>
        <v>0</v>
      </c>
      <c r="KWT12" s="4063">
        <f>SUM(KWP12:KWS12)</f>
        <v>0</v>
      </c>
      <c r="KWU12" s="2433">
        <f>'GC Table 8 - Primary'!KWS12</f>
        <v>0</v>
      </c>
      <c r="KWV12" s="2432">
        <f>'GC Table 6 - Secondary'!KWS14</f>
        <v>0</v>
      </c>
      <c r="KWW12" s="2434">
        <f>'GC Table 5 - Worker Training'!KWS12</f>
        <v>0</v>
      </c>
      <c r="KWX12" s="2432">
        <f>'GC Table 4 - Tertiary'!KWR9</f>
        <v>0</v>
      </c>
      <c r="KWY12" s="2435">
        <f>SUM(KWU12:KWX12)</f>
        <v>0</v>
      </c>
      <c r="KWZ12" s="4062">
        <f>'GC Table 8 - Primary'!KWS20</f>
        <v>0</v>
      </c>
      <c r="KXA12" s="2432">
        <f>'GC Table 6 - Secondary'!KWS22</f>
        <v>0</v>
      </c>
      <c r="KXB12" s="2432">
        <f>'GC Table 5 - Worker Training'!KWS20</f>
        <v>0</v>
      </c>
      <c r="KXC12" s="2432">
        <f>'GC Table 4 - Tertiary'!KWR17</f>
        <v>0</v>
      </c>
      <c r="KXD12" s="4064">
        <f>SUM(KWZ12:KXC12)</f>
        <v>0</v>
      </c>
      <c r="KXE12" s="4061">
        <v>2014</v>
      </c>
      <c r="KXF12" s="4062">
        <f>'GC Table 8 - Primary'!KXI8</f>
        <v>0</v>
      </c>
      <c r="KXG12" s="2432">
        <f>'GC Table 6 - Secondary'!KXI8</f>
        <v>0</v>
      </c>
      <c r="KXH12" s="2432">
        <f>'GC Table 5 - Worker Training'!KXI8</f>
        <v>0</v>
      </c>
      <c r="KXI12" s="2432">
        <f>'GC Table 4 - Tertiary'!KXH8</f>
        <v>0</v>
      </c>
      <c r="KXJ12" s="4063">
        <f>SUM(KXF12:KXI12)</f>
        <v>0</v>
      </c>
      <c r="KXK12" s="2433">
        <f>'GC Table 8 - Primary'!KXI12</f>
        <v>0</v>
      </c>
      <c r="KXL12" s="2432">
        <f>'GC Table 6 - Secondary'!KXI14</f>
        <v>0</v>
      </c>
      <c r="KXM12" s="2434">
        <f>'GC Table 5 - Worker Training'!KXI12</f>
        <v>0</v>
      </c>
      <c r="KXN12" s="2432">
        <f>'GC Table 4 - Tertiary'!KXH9</f>
        <v>0</v>
      </c>
      <c r="KXO12" s="2435">
        <f>SUM(KXK12:KXN12)</f>
        <v>0</v>
      </c>
      <c r="KXP12" s="4062">
        <f>'GC Table 8 - Primary'!KXI20</f>
        <v>0</v>
      </c>
      <c r="KXQ12" s="2432">
        <f>'GC Table 6 - Secondary'!KXI22</f>
        <v>0</v>
      </c>
      <c r="KXR12" s="2432">
        <f>'GC Table 5 - Worker Training'!KXI20</f>
        <v>0</v>
      </c>
      <c r="KXS12" s="2432">
        <f>'GC Table 4 - Tertiary'!KXH17</f>
        <v>0</v>
      </c>
      <c r="KXT12" s="4064">
        <f>SUM(KXP12:KXS12)</f>
        <v>0</v>
      </c>
      <c r="KXU12" s="4061">
        <v>2014</v>
      </c>
      <c r="KXV12" s="4062">
        <f>'GC Table 8 - Primary'!KXY8</f>
        <v>0</v>
      </c>
      <c r="KXW12" s="2432">
        <f>'GC Table 6 - Secondary'!KXY8</f>
        <v>0</v>
      </c>
      <c r="KXX12" s="2432">
        <f>'GC Table 5 - Worker Training'!KXY8</f>
        <v>0</v>
      </c>
      <c r="KXY12" s="2432">
        <f>'GC Table 4 - Tertiary'!KXX8</f>
        <v>0</v>
      </c>
      <c r="KXZ12" s="4063">
        <f>SUM(KXV12:KXY12)</f>
        <v>0</v>
      </c>
      <c r="KYA12" s="2433">
        <f>'GC Table 8 - Primary'!KXY12</f>
        <v>0</v>
      </c>
      <c r="KYB12" s="2432">
        <f>'GC Table 6 - Secondary'!KXY14</f>
        <v>0</v>
      </c>
      <c r="KYC12" s="2434">
        <f>'GC Table 5 - Worker Training'!KXY12</f>
        <v>0</v>
      </c>
      <c r="KYD12" s="2432">
        <f>'GC Table 4 - Tertiary'!KXX9</f>
        <v>0</v>
      </c>
      <c r="KYE12" s="2435">
        <f>SUM(KYA12:KYD12)</f>
        <v>0</v>
      </c>
      <c r="KYF12" s="4062">
        <f>'GC Table 8 - Primary'!KXY20</f>
        <v>0</v>
      </c>
      <c r="KYG12" s="2432">
        <f>'GC Table 6 - Secondary'!KXY22</f>
        <v>0</v>
      </c>
      <c r="KYH12" s="2432">
        <f>'GC Table 5 - Worker Training'!KXY20</f>
        <v>0</v>
      </c>
      <c r="KYI12" s="2432">
        <f>'GC Table 4 - Tertiary'!KXX17</f>
        <v>0</v>
      </c>
      <c r="KYJ12" s="4064">
        <f>SUM(KYF12:KYI12)</f>
        <v>0</v>
      </c>
      <c r="KYK12" s="4061">
        <v>2014</v>
      </c>
      <c r="KYL12" s="4062">
        <f>'GC Table 8 - Primary'!KYO8</f>
        <v>0</v>
      </c>
      <c r="KYM12" s="2432">
        <f>'GC Table 6 - Secondary'!KYO8</f>
        <v>0</v>
      </c>
      <c r="KYN12" s="2432">
        <f>'GC Table 5 - Worker Training'!KYO8</f>
        <v>0</v>
      </c>
      <c r="KYO12" s="2432">
        <f>'GC Table 4 - Tertiary'!KYN8</f>
        <v>0</v>
      </c>
      <c r="KYP12" s="4063">
        <f>SUM(KYL12:KYO12)</f>
        <v>0</v>
      </c>
      <c r="KYQ12" s="2433">
        <f>'GC Table 8 - Primary'!KYO12</f>
        <v>0</v>
      </c>
      <c r="KYR12" s="2432">
        <f>'GC Table 6 - Secondary'!KYO14</f>
        <v>0</v>
      </c>
      <c r="KYS12" s="2434">
        <f>'GC Table 5 - Worker Training'!KYO12</f>
        <v>0</v>
      </c>
      <c r="KYT12" s="2432">
        <f>'GC Table 4 - Tertiary'!KYN9</f>
        <v>0</v>
      </c>
      <c r="KYU12" s="2435">
        <f>SUM(KYQ12:KYT12)</f>
        <v>0</v>
      </c>
      <c r="KYV12" s="4062">
        <f>'GC Table 8 - Primary'!KYO20</f>
        <v>0</v>
      </c>
      <c r="KYW12" s="2432">
        <f>'GC Table 6 - Secondary'!KYO22</f>
        <v>0</v>
      </c>
      <c r="KYX12" s="2432">
        <f>'GC Table 5 - Worker Training'!KYO20</f>
        <v>0</v>
      </c>
      <c r="KYY12" s="2432">
        <f>'GC Table 4 - Tertiary'!KYN17</f>
        <v>0</v>
      </c>
      <c r="KYZ12" s="4064">
        <f>SUM(KYV12:KYY12)</f>
        <v>0</v>
      </c>
      <c r="KZA12" s="4061">
        <v>2014</v>
      </c>
      <c r="KZB12" s="4062">
        <f>'GC Table 8 - Primary'!KZE8</f>
        <v>0</v>
      </c>
      <c r="KZC12" s="2432">
        <f>'GC Table 6 - Secondary'!KZE8</f>
        <v>0</v>
      </c>
      <c r="KZD12" s="2432">
        <f>'GC Table 5 - Worker Training'!KZE8</f>
        <v>0</v>
      </c>
      <c r="KZE12" s="2432">
        <f>'GC Table 4 - Tertiary'!KZD8</f>
        <v>0</v>
      </c>
      <c r="KZF12" s="4063">
        <f>SUM(KZB12:KZE12)</f>
        <v>0</v>
      </c>
      <c r="KZG12" s="2433">
        <f>'GC Table 8 - Primary'!KZE12</f>
        <v>0</v>
      </c>
      <c r="KZH12" s="2432">
        <f>'GC Table 6 - Secondary'!KZE14</f>
        <v>0</v>
      </c>
      <c r="KZI12" s="2434">
        <f>'GC Table 5 - Worker Training'!KZE12</f>
        <v>0</v>
      </c>
      <c r="KZJ12" s="2432">
        <f>'GC Table 4 - Tertiary'!KZD9</f>
        <v>0</v>
      </c>
      <c r="KZK12" s="2435">
        <f>SUM(KZG12:KZJ12)</f>
        <v>0</v>
      </c>
      <c r="KZL12" s="4062">
        <f>'GC Table 8 - Primary'!KZE20</f>
        <v>0</v>
      </c>
      <c r="KZM12" s="2432">
        <f>'GC Table 6 - Secondary'!KZE22</f>
        <v>0</v>
      </c>
      <c r="KZN12" s="2432">
        <f>'GC Table 5 - Worker Training'!KZE20</f>
        <v>0</v>
      </c>
      <c r="KZO12" s="2432">
        <f>'GC Table 4 - Tertiary'!KZD17</f>
        <v>0</v>
      </c>
      <c r="KZP12" s="4064">
        <f>SUM(KZL12:KZO12)</f>
        <v>0</v>
      </c>
      <c r="KZQ12" s="4061">
        <v>2014</v>
      </c>
      <c r="KZR12" s="4062">
        <f>'GC Table 8 - Primary'!KZU8</f>
        <v>0</v>
      </c>
      <c r="KZS12" s="2432">
        <f>'GC Table 6 - Secondary'!KZU8</f>
        <v>0</v>
      </c>
      <c r="KZT12" s="2432">
        <f>'GC Table 5 - Worker Training'!KZU8</f>
        <v>0</v>
      </c>
      <c r="KZU12" s="2432">
        <f>'GC Table 4 - Tertiary'!KZT8</f>
        <v>0</v>
      </c>
      <c r="KZV12" s="4063">
        <f>SUM(KZR12:KZU12)</f>
        <v>0</v>
      </c>
      <c r="KZW12" s="2433">
        <f>'GC Table 8 - Primary'!KZU12</f>
        <v>0</v>
      </c>
      <c r="KZX12" s="2432">
        <f>'GC Table 6 - Secondary'!KZU14</f>
        <v>0</v>
      </c>
      <c r="KZY12" s="2434">
        <f>'GC Table 5 - Worker Training'!KZU12</f>
        <v>0</v>
      </c>
      <c r="KZZ12" s="2432">
        <f>'GC Table 4 - Tertiary'!KZT9</f>
        <v>0</v>
      </c>
      <c r="LAA12" s="2435">
        <f>SUM(KZW12:KZZ12)</f>
        <v>0</v>
      </c>
      <c r="LAB12" s="4062">
        <f>'GC Table 8 - Primary'!KZU20</f>
        <v>0</v>
      </c>
      <c r="LAC12" s="2432">
        <f>'GC Table 6 - Secondary'!KZU22</f>
        <v>0</v>
      </c>
      <c r="LAD12" s="2432">
        <f>'GC Table 5 - Worker Training'!KZU20</f>
        <v>0</v>
      </c>
      <c r="LAE12" s="2432">
        <f>'GC Table 4 - Tertiary'!KZT17</f>
        <v>0</v>
      </c>
      <c r="LAF12" s="4064">
        <f>SUM(LAB12:LAE12)</f>
        <v>0</v>
      </c>
      <c r="LAG12" s="4061">
        <v>2014</v>
      </c>
      <c r="LAH12" s="4062">
        <f>'GC Table 8 - Primary'!LAK8</f>
        <v>0</v>
      </c>
      <c r="LAI12" s="2432">
        <f>'GC Table 6 - Secondary'!LAK8</f>
        <v>0</v>
      </c>
      <c r="LAJ12" s="2432">
        <f>'GC Table 5 - Worker Training'!LAK8</f>
        <v>0</v>
      </c>
      <c r="LAK12" s="2432">
        <f>'GC Table 4 - Tertiary'!LAJ8</f>
        <v>0</v>
      </c>
      <c r="LAL12" s="4063">
        <f>SUM(LAH12:LAK12)</f>
        <v>0</v>
      </c>
      <c r="LAM12" s="2433">
        <f>'GC Table 8 - Primary'!LAK12</f>
        <v>0</v>
      </c>
      <c r="LAN12" s="2432">
        <f>'GC Table 6 - Secondary'!LAK14</f>
        <v>0</v>
      </c>
      <c r="LAO12" s="2434">
        <f>'GC Table 5 - Worker Training'!LAK12</f>
        <v>0</v>
      </c>
      <c r="LAP12" s="2432">
        <f>'GC Table 4 - Tertiary'!LAJ9</f>
        <v>0</v>
      </c>
      <c r="LAQ12" s="2435">
        <f>SUM(LAM12:LAP12)</f>
        <v>0</v>
      </c>
      <c r="LAR12" s="4062">
        <f>'GC Table 8 - Primary'!LAK20</f>
        <v>0</v>
      </c>
      <c r="LAS12" s="2432">
        <f>'GC Table 6 - Secondary'!LAK22</f>
        <v>0</v>
      </c>
      <c r="LAT12" s="2432">
        <f>'GC Table 5 - Worker Training'!LAK20</f>
        <v>0</v>
      </c>
      <c r="LAU12" s="2432">
        <f>'GC Table 4 - Tertiary'!LAJ17</f>
        <v>0</v>
      </c>
      <c r="LAV12" s="4064">
        <f>SUM(LAR12:LAU12)</f>
        <v>0</v>
      </c>
      <c r="LAW12" s="4061">
        <v>2014</v>
      </c>
      <c r="LAX12" s="4062">
        <f>'GC Table 8 - Primary'!LBA8</f>
        <v>0</v>
      </c>
      <c r="LAY12" s="2432">
        <f>'GC Table 6 - Secondary'!LBA8</f>
        <v>0</v>
      </c>
      <c r="LAZ12" s="2432">
        <f>'GC Table 5 - Worker Training'!LBA8</f>
        <v>0</v>
      </c>
      <c r="LBA12" s="2432">
        <f>'GC Table 4 - Tertiary'!LAZ8</f>
        <v>0</v>
      </c>
      <c r="LBB12" s="4063">
        <f>SUM(LAX12:LBA12)</f>
        <v>0</v>
      </c>
      <c r="LBC12" s="2433">
        <f>'GC Table 8 - Primary'!LBA12</f>
        <v>0</v>
      </c>
      <c r="LBD12" s="2432">
        <f>'GC Table 6 - Secondary'!LBA14</f>
        <v>0</v>
      </c>
      <c r="LBE12" s="2434">
        <f>'GC Table 5 - Worker Training'!LBA12</f>
        <v>0</v>
      </c>
      <c r="LBF12" s="2432">
        <f>'GC Table 4 - Tertiary'!LAZ9</f>
        <v>0</v>
      </c>
      <c r="LBG12" s="2435">
        <f>SUM(LBC12:LBF12)</f>
        <v>0</v>
      </c>
      <c r="LBH12" s="4062">
        <f>'GC Table 8 - Primary'!LBA20</f>
        <v>0</v>
      </c>
      <c r="LBI12" s="2432">
        <f>'GC Table 6 - Secondary'!LBA22</f>
        <v>0</v>
      </c>
      <c r="LBJ12" s="2432">
        <f>'GC Table 5 - Worker Training'!LBA20</f>
        <v>0</v>
      </c>
      <c r="LBK12" s="2432">
        <f>'GC Table 4 - Tertiary'!LAZ17</f>
        <v>0</v>
      </c>
      <c r="LBL12" s="4064">
        <f>SUM(LBH12:LBK12)</f>
        <v>0</v>
      </c>
      <c r="LBM12" s="4061">
        <v>2014</v>
      </c>
      <c r="LBN12" s="4062">
        <f>'GC Table 8 - Primary'!LBQ8</f>
        <v>0</v>
      </c>
      <c r="LBO12" s="2432">
        <f>'GC Table 6 - Secondary'!LBQ8</f>
        <v>0</v>
      </c>
      <c r="LBP12" s="2432">
        <f>'GC Table 5 - Worker Training'!LBQ8</f>
        <v>0</v>
      </c>
      <c r="LBQ12" s="2432">
        <f>'GC Table 4 - Tertiary'!LBP8</f>
        <v>0</v>
      </c>
      <c r="LBR12" s="4063">
        <f>SUM(LBN12:LBQ12)</f>
        <v>0</v>
      </c>
      <c r="LBS12" s="2433">
        <f>'GC Table 8 - Primary'!LBQ12</f>
        <v>0</v>
      </c>
      <c r="LBT12" s="2432">
        <f>'GC Table 6 - Secondary'!LBQ14</f>
        <v>0</v>
      </c>
      <c r="LBU12" s="2434">
        <f>'GC Table 5 - Worker Training'!LBQ12</f>
        <v>0</v>
      </c>
      <c r="LBV12" s="2432">
        <f>'GC Table 4 - Tertiary'!LBP9</f>
        <v>0</v>
      </c>
      <c r="LBW12" s="2435">
        <f>SUM(LBS12:LBV12)</f>
        <v>0</v>
      </c>
      <c r="LBX12" s="4062">
        <f>'GC Table 8 - Primary'!LBQ20</f>
        <v>0</v>
      </c>
      <c r="LBY12" s="2432">
        <f>'GC Table 6 - Secondary'!LBQ22</f>
        <v>0</v>
      </c>
      <c r="LBZ12" s="2432">
        <f>'GC Table 5 - Worker Training'!LBQ20</f>
        <v>0</v>
      </c>
      <c r="LCA12" s="2432">
        <f>'GC Table 4 - Tertiary'!LBP17</f>
        <v>0</v>
      </c>
      <c r="LCB12" s="4064">
        <f>SUM(LBX12:LCA12)</f>
        <v>0</v>
      </c>
      <c r="LCC12" s="4061">
        <v>2014</v>
      </c>
      <c r="LCD12" s="4062">
        <f>'GC Table 8 - Primary'!LCG8</f>
        <v>0</v>
      </c>
      <c r="LCE12" s="2432">
        <f>'GC Table 6 - Secondary'!LCG8</f>
        <v>0</v>
      </c>
      <c r="LCF12" s="2432">
        <f>'GC Table 5 - Worker Training'!LCG8</f>
        <v>0</v>
      </c>
      <c r="LCG12" s="2432">
        <f>'GC Table 4 - Tertiary'!LCF8</f>
        <v>0</v>
      </c>
      <c r="LCH12" s="4063">
        <f>SUM(LCD12:LCG12)</f>
        <v>0</v>
      </c>
      <c r="LCI12" s="2433">
        <f>'GC Table 8 - Primary'!LCG12</f>
        <v>0</v>
      </c>
      <c r="LCJ12" s="2432">
        <f>'GC Table 6 - Secondary'!LCG14</f>
        <v>0</v>
      </c>
      <c r="LCK12" s="2434">
        <f>'GC Table 5 - Worker Training'!LCG12</f>
        <v>0</v>
      </c>
      <c r="LCL12" s="2432">
        <f>'GC Table 4 - Tertiary'!LCF9</f>
        <v>0</v>
      </c>
      <c r="LCM12" s="2435">
        <f>SUM(LCI12:LCL12)</f>
        <v>0</v>
      </c>
      <c r="LCN12" s="4062">
        <f>'GC Table 8 - Primary'!LCG20</f>
        <v>0</v>
      </c>
      <c r="LCO12" s="2432">
        <f>'GC Table 6 - Secondary'!LCG22</f>
        <v>0</v>
      </c>
      <c r="LCP12" s="2432">
        <f>'GC Table 5 - Worker Training'!LCG20</f>
        <v>0</v>
      </c>
      <c r="LCQ12" s="2432">
        <f>'GC Table 4 - Tertiary'!LCF17</f>
        <v>0</v>
      </c>
      <c r="LCR12" s="4064">
        <f>SUM(LCN12:LCQ12)</f>
        <v>0</v>
      </c>
      <c r="LCS12" s="4061">
        <v>2014</v>
      </c>
      <c r="LCT12" s="4062">
        <f>'GC Table 8 - Primary'!LCW8</f>
        <v>0</v>
      </c>
      <c r="LCU12" s="2432">
        <f>'GC Table 6 - Secondary'!LCW8</f>
        <v>0</v>
      </c>
      <c r="LCV12" s="2432">
        <f>'GC Table 5 - Worker Training'!LCW8</f>
        <v>0</v>
      </c>
      <c r="LCW12" s="2432">
        <f>'GC Table 4 - Tertiary'!LCV8</f>
        <v>0</v>
      </c>
      <c r="LCX12" s="4063">
        <f>SUM(LCT12:LCW12)</f>
        <v>0</v>
      </c>
      <c r="LCY12" s="2433">
        <f>'GC Table 8 - Primary'!LCW12</f>
        <v>0</v>
      </c>
      <c r="LCZ12" s="2432">
        <f>'GC Table 6 - Secondary'!LCW14</f>
        <v>0</v>
      </c>
      <c r="LDA12" s="2434">
        <f>'GC Table 5 - Worker Training'!LCW12</f>
        <v>0</v>
      </c>
      <c r="LDB12" s="2432">
        <f>'GC Table 4 - Tertiary'!LCV9</f>
        <v>0</v>
      </c>
      <c r="LDC12" s="2435">
        <f>SUM(LCY12:LDB12)</f>
        <v>0</v>
      </c>
      <c r="LDD12" s="4062">
        <f>'GC Table 8 - Primary'!LCW20</f>
        <v>0</v>
      </c>
      <c r="LDE12" s="2432">
        <f>'GC Table 6 - Secondary'!LCW22</f>
        <v>0</v>
      </c>
      <c r="LDF12" s="2432">
        <f>'GC Table 5 - Worker Training'!LCW20</f>
        <v>0</v>
      </c>
      <c r="LDG12" s="2432">
        <f>'GC Table 4 - Tertiary'!LCV17</f>
        <v>0</v>
      </c>
      <c r="LDH12" s="4064">
        <f>SUM(LDD12:LDG12)</f>
        <v>0</v>
      </c>
      <c r="LDI12" s="4061">
        <v>2014</v>
      </c>
      <c r="LDJ12" s="4062">
        <f>'GC Table 8 - Primary'!LDM8</f>
        <v>0</v>
      </c>
      <c r="LDK12" s="2432">
        <f>'GC Table 6 - Secondary'!LDM8</f>
        <v>0</v>
      </c>
      <c r="LDL12" s="2432">
        <f>'GC Table 5 - Worker Training'!LDM8</f>
        <v>0</v>
      </c>
      <c r="LDM12" s="2432">
        <f>'GC Table 4 - Tertiary'!LDL8</f>
        <v>0</v>
      </c>
      <c r="LDN12" s="4063">
        <f>SUM(LDJ12:LDM12)</f>
        <v>0</v>
      </c>
      <c r="LDO12" s="2433">
        <f>'GC Table 8 - Primary'!LDM12</f>
        <v>0</v>
      </c>
      <c r="LDP12" s="2432">
        <f>'GC Table 6 - Secondary'!LDM14</f>
        <v>0</v>
      </c>
      <c r="LDQ12" s="2434">
        <f>'GC Table 5 - Worker Training'!LDM12</f>
        <v>0</v>
      </c>
      <c r="LDR12" s="2432">
        <f>'GC Table 4 - Tertiary'!LDL9</f>
        <v>0</v>
      </c>
      <c r="LDS12" s="2435">
        <f>SUM(LDO12:LDR12)</f>
        <v>0</v>
      </c>
      <c r="LDT12" s="4062">
        <f>'GC Table 8 - Primary'!LDM20</f>
        <v>0</v>
      </c>
      <c r="LDU12" s="2432">
        <f>'GC Table 6 - Secondary'!LDM22</f>
        <v>0</v>
      </c>
      <c r="LDV12" s="2432">
        <f>'GC Table 5 - Worker Training'!LDM20</f>
        <v>0</v>
      </c>
      <c r="LDW12" s="2432">
        <f>'GC Table 4 - Tertiary'!LDL17</f>
        <v>0</v>
      </c>
      <c r="LDX12" s="4064">
        <f>SUM(LDT12:LDW12)</f>
        <v>0</v>
      </c>
      <c r="LDY12" s="4061">
        <v>2014</v>
      </c>
      <c r="LDZ12" s="4062">
        <f>'GC Table 8 - Primary'!LEC8</f>
        <v>0</v>
      </c>
      <c r="LEA12" s="2432">
        <f>'GC Table 6 - Secondary'!LEC8</f>
        <v>0</v>
      </c>
      <c r="LEB12" s="2432">
        <f>'GC Table 5 - Worker Training'!LEC8</f>
        <v>0</v>
      </c>
      <c r="LEC12" s="2432">
        <f>'GC Table 4 - Tertiary'!LEB8</f>
        <v>0</v>
      </c>
      <c r="LED12" s="4063">
        <f>SUM(LDZ12:LEC12)</f>
        <v>0</v>
      </c>
      <c r="LEE12" s="2433">
        <f>'GC Table 8 - Primary'!LEC12</f>
        <v>0</v>
      </c>
      <c r="LEF12" s="2432">
        <f>'GC Table 6 - Secondary'!LEC14</f>
        <v>0</v>
      </c>
      <c r="LEG12" s="2434">
        <f>'GC Table 5 - Worker Training'!LEC12</f>
        <v>0</v>
      </c>
      <c r="LEH12" s="2432">
        <f>'GC Table 4 - Tertiary'!LEB9</f>
        <v>0</v>
      </c>
      <c r="LEI12" s="2435">
        <f>SUM(LEE12:LEH12)</f>
        <v>0</v>
      </c>
      <c r="LEJ12" s="4062">
        <f>'GC Table 8 - Primary'!LEC20</f>
        <v>0</v>
      </c>
      <c r="LEK12" s="2432">
        <f>'GC Table 6 - Secondary'!LEC22</f>
        <v>0</v>
      </c>
      <c r="LEL12" s="2432">
        <f>'GC Table 5 - Worker Training'!LEC20</f>
        <v>0</v>
      </c>
      <c r="LEM12" s="2432">
        <f>'GC Table 4 - Tertiary'!LEB17</f>
        <v>0</v>
      </c>
      <c r="LEN12" s="4064">
        <f>SUM(LEJ12:LEM12)</f>
        <v>0</v>
      </c>
      <c r="LEO12" s="4061">
        <v>2014</v>
      </c>
      <c r="LEP12" s="4062">
        <f>'GC Table 8 - Primary'!LES8</f>
        <v>0</v>
      </c>
      <c r="LEQ12" s="2432">
        <f>'GC Table 6 - Secondary'!LES8</f>
        <v>0</v>
      </c>
      <c r="LER12" s="2432">
        <f>'GC Table 5 - Worker Training'!LES8</f>
        <v>0</v>
      </c>
      <c r="LES12" s="2432">
        <f>'GC Table 4 - Tertiary'!LER8</f>
        <v>0</v>
      </c>
      <c r="LET12" s="4063">
        <f>SUM(LEP12:LES12)</f>
        <v>0</v>
      </c>
      <c r="LEU12" s="2433">
        <f>'GC Table 8 - Primary'!LES12</f>
        <v>0</v>
      </c>
      <c r="LEV12" s="2432">
        <f>'GC Table 6 - Secondary'!LES14</f>
        <v>0</v>
      </c>
      <c r="LEW12" s="2434">
        <f>'GC Table 5 - Worker Training'!LES12</f>
        <v>0</v>
      </c>
      <c r="LEX12" s="2432">
        <f>'GC Table 4 - Tertiary'!LER9</f>
        <v>0</v>
      </c>
      <c r="LEY12" s="2435">
        <f>SUM(LEU12:LEX12)</f>
        <v>0</v>
      </c>
      <c r="LEZ12" s="4062">
        <f>'GC Table 8 - Primary'!LES20</f>
        <v>0</v>
      </c>
      <c r="LFA12" s="2432">
        <f>'GC Table 6 - Secondary'!LES22</f>
        <v>0</v>
      </c>
      <c r="LFB12" s="2432">
        <f>'GC Table 5 - Worker Training'!LES20</f>
        <v>0</v>
      </c>
      <c r="LFC12" s="2432">
        <f>'GC Table 4 - Tertiary'!LER17</f>
        <v>0</v>
      </c>
      <c r="LFD12" s="4064">
        <f>SUM(LEZ12:LFC12)</f>
        <v>0</v>
      </c>
      <c r="LFE12" s="4061">
        <v>2014</v>
      </c>
      <c r="LFF12" s="4062">
        <f>'GC Table 8 - Primary'!LFI8</f>
        <v>0</v>
      </c>
      <c r="LFG12" s="2432">
        <f>'GC Table 6 - Secondary'!LFI8</f>
        <v>0</v>
      </c>
      <c r="LFH12" s="2432">
        <f>'GC Table 5 - Worker Training'!LFI8</f>
        <v>0</v>
      </c>
      <c r="LFI12" s="2432">
        <f>'GC Table 4 - Tertiary'!LFH8</f>
        <v>0</v>
      </c>
      <c r="LFJ12" s="4063">
        <f>SUM(LFF12:LFI12)</f>
        <v>0</v>
      </c>
      <c r="LFK12" s="2433">
        <f>'GC Table 8 - Primary'!LFI12</f>
        <v>0</v>
      </c>
      <c r="LFL12" s="2432">
        <f>'GC Table 6 - Secondary'!LFI14</f>
        <v>0</v>
      </c>
      <c r="LFM12" s="2434">
        <f>'GC Table 5 - Worker Training'!LFI12</f>
        <v>0</v>
      </c>
      <c r="LFN12" s="2432">
        <f>'GC Table 4 - Tertiary'!LFH9</f>
        <v>0</v>
      </c>
      <c r="LFO12" s="2435">
        <f>SUM(LFK12:LFN12)</f>
        <v>0</v>
      </c>
      <c r="LFP12" s="4062">
        <f>'GC Table 8 - Primary'!LFI20</f>
        <v>0</v>
      </c>
      <c r="LFQ12" s="2432">
        <f>'GC Table 6 - Secondary'!LFI22</f>
        <v>0</v>
      </c>
      <c r="LFR12" s="2432">
        <f>'GC Table 5 - Worker Training'!LFI20</f>
        <v>0</v>
      </c>
      <c r="LFS12" s="2432">
        <f>'GC Table 4 - Tertiary'!LFH17</f>
        <v>0</v>
      </c>
      <c r="LFT12" s="4064">
        <f>SUM(LFP12:LFS12)</f>
        <v>0</v>
      </c>
      <c r="LFU12" s="4061">
        <v>2014</v>
      </c>
      <c r="LFV12" s="4062">
        <f>'GC Table 8 - Primary'!LFY8</f>
        <v>0</v>
      </c>
      <c r="LFW12" s="2432">
        <f>'GC Table 6 - Secondary'!LFY8</f>
        <v>0</v>
      </c>
      <c r="LFX12" s="2432">
        <f>'GC Table 5 - Worker Training'!LFY8</f>
        <v>0</v>
      </c>
      <c r="LFY12" s="2432">
        <f>'GC Table 4 - Tertiary'!LFX8</f>
        <v>0</v>
      </c>
      <c r="LFZ12" s="4063">
        <f>SUM(LFV12:LFY12)</f>
        <v>0</v>
      </c>
      <c r="LGA12" s="2433">
        <f>'GC Table 8 - Primary'!LFY12</f>
        <v>0</v>
      </c>
      <c r="LGB12" s="2432">
        <f>'GC Table 6 - Secondary'!LFY14</f>
        <v>0</v>
      </c>
      <c r="LGC12" s="2434">
        <f>'GC Table 5 - Worker Training'!LFY12</f>
        <v>0</v>
      </c>
      <c r="LGD12" s="2432">
        <f>'GC Table 4 - Tertiary'!LFX9</f>
        <v>0</v>
      </c>
      <c r="LGE12" s="2435">
        <f>SUM(LGA12:LGD12)</f>
        <v>0</v>
      </c>
      <c r="LGF12" s="4062">
        <f>'GC Table 8 - Primary'!LFY20</f>
        <v>0</v>
      </c>
      <c r="LGG12" s="2432">
        <f>'GC Table 6 - Secondary'!LFY22</f>
        <v>0</v>
      </c>
      <c r="LGH12" s="2432">
        <f>'GC Table 5 - Worker Training'!LFY20</f>
        <v>0</v>
      </c>
      <c r="LGI12" s="2432">
        <f>'GC Table 4 - Tertiary'!LFX17</f>
        <v>0</v>
      </c>
      <c r="LGJ12" s="4064">
        <f>SUM(LGF12:LGI12)</f>
        <v>0</v>
      </c>
      <c r="LGK12" s="4061">
        <v>2014</v>
      </c>
      <c r="LGL12" s="4062">
        <f>'GC Table 8 - Primary'!LGO8</f>
        <v>0</v>
      </c>
      <c r="LGM12" s="2432">
        <f>'GC Table 6 - Secondary'!LGO8</f>
        <v>0</v>
      </c>
      <c r="LGN12" s="2432">
        <f>'GC Table 5 - Worker Training'!LGO8</f>
        <v>0</v>
      </c>
      <c r="LGO12" s="2432">
        <f>'GC Table 4 - Tertiary'!LGN8</f>
        <v>0</v>
      </c>
      <c r="LGP12" s="4063">
        <f>SUM(LGL12:LGO12)</f>
        <v>0</v>
      </c>
      <c r="LGQ12" s="2433">
        <f>'GC Table 8 - Primary'!LGO12</f>
        <v>0</v>
      </c>
      <c r="LGR12" s="2432">
        <f>'GC Table 6 - Secondary'!LGO14</f>
        <v>0</v>
      </c>
      <c r="LGS12" s="2434">
        <f>'GC Table 5 - Worker Training'!LGO12</f>
        <v>0</v>
      </c>
      <c r="LGT12" s="2432">
        <f>'GC Table 4 - Tertiary'!LGN9</f>
        <v>0</v>
      </c>
      <c r="LGU12" s="2435">
        <f>SUM(LGQ12:LGT12)</f>
        <v>0</v>
      </c>
      <c r="LGV12" s="4062">
        <f>'GC Table 8 - Primary'!LGO20</f>
        <v>0</v>
      </c>
      <c r="LGW12" s="2432">
        <f>'GC Table 6 - Secondary'!LGO22</f>
        <v>0</v>
      </c>
      <c r="LGX12" s="2432">
        <f>'GC Table 5 - Worker Training'!LGO20</f>
        <v>0</v>
      </c>
      <c r="LGY12" s="2432">
        <f>'GC Table 4 - Tertiary'!LGN17</f>
        <v>0</v>
      </c>
      <c r="LGZ12" s="4064">
        <f>SUM(LGV12:LGY12)</f>
        <v>0</v>
      </c>
      <c r="LHA12" s="4061">
        <v>2014</v>
      </c>
      <c r="LHB12" s="4062">
        <f>'GC Table 8 - Primary'!LHE8</f>
        <v>0</v>
      </c>
      <c r="LHC12" s="2432">
        <f>'GC Table 6 - Secondary'!LHE8</f>
        <v>0</v>
      </c>
      <c r="LHD12" s="2432">
        <f>'GC Table 5 - Worker Training'!LHE8</f>
        <v>0</v>
      </c>
      <c r="LHE12" s="2432">
        <f>'GC Table 4 - Tertiary'!LHD8</f>
        <v>0</v>
      </c>
      <c r="LHF12" s="4063">
        <f>SUM(LHB12:LHE12)</f>
        <v>0</v>
      </c>
      <c r="LHG12" s="2433">
        <f>'GC Table 8 - Primary'!LHE12</f>
        <v>0</v>
      </c>
      <c r="LHH12" s="2432">
        <f>'GC Table 6 - Secondary'!LHE14</f>
        <v>0</v>
      </c>
      <c r="LHI12" s="2434">
        <f>'GC Table 5 - Worker Training'!LHE12</f>
        <v>0</v>
      </c>
      <c r="LHJ12" s="2432">
        <f>'GC Table 4 - Tertiary'!LHD9</f>
        <v>0</v>
      </c>
      <c r="LHK12" s="2435">
        <f>SUM(LHG12:LHJ12)</f>
        <v>0</v>
      </c>
      <c r="LHL12" s="4062">
        <f>'GC Table 8 - Primary'!LHE20</f>
        <v>0</v>
      </c>
      <c r="LHM12" s="2432">
        <f>'GC Table 6 - Secondary'!LHE22</f>
        <v>0</v>
      </c>
      <c r="LHN12" s="2432">
        <f>'GC Table 5 - Worker Training'!LHE20</f>
        <v>0</v>
      </c>
      <c r="LHO12" s="2432">
        <f>'GC Table 4 - Tertiary'!LHD17</f>
        <v>0</v>
      </c>
      <c r="LHP12" s="4064">
        <f>SUM(LHL12:LHO12)</f>
        <v>0</v>
      </c>
      <c r="LHQ12" s="4061">
        <v>2014</v>
      </c>
      <c r="LHR12" s="4062">
        <f>'GC Table 8 - Primary'!LHU8</f>
        <v>0</v>
      </c>
      <c r="LHS12" s="2432">
        <f>'GC Table 6 - Secondary'!LHU8</f>
        <v>0</v>
      </c>
      <c r="LHT12" s="2432">
        <f>'GC Table 5 - Worker Training'!LHU8</f>
        <v>0</v>
      </c>
      <c r="LHU12" s="2432">
        <f>'GC Table 4 - Tertiary'!LHT8</f>
        <v>0</v>
      </c>
      <c r="LHV12" s="4063">
        <f>SUM(LHR12:LHU12)</f>
        <v>0</v>
      </c>
      <c r="LHW12" s="2433">
        <f>'GC Table 8 - Primary'!LHU12</f>
        <v>0</v>
      </c>
      <c r="LHX12" s="2432">
        <f>'GC Table 6 - Secondary'!LHU14</f>
        <v>0</v>
      </c>
      <c r="LHY12" s="2434">
        <f>'GC Table 5 - Worker Training'!LHU12</f>
        <v>0</v>
      </c>
      <c r="LHZ12" s="2432">
        <f>'GC Table 4 - Tertiary'!LHT9</f>
        <v>0</v>
      </c>
      <c r="LIA12" s="2435">
        <f>SUM(LHW12:LHZ12)</f>
        <v>0</v>
      </c>
      <c r="LIB12" s="4062">
        <f>'GC Table 8 - Primary'!LHU20</f>
        <v>0</v>
      </c>
      <c r="LIC12" s="2432">
        <f>'GC Table 6 - Secondary'!LHU22</f>
        <v>0</v>
      </c>
      <c r="LID12" s="2432">
        <f>'GC Table 5 - Worker Training'!LHU20</f>
        <v>0</v>
      </c>
      <c r="LIE12" s="2432">
        <f>'GC Table 4 - Tertiary'!LHT17</f>
        <v>0</v>
      </c>
      <c r="LIF12" s="4064">
        <f>SUM(LIB12:LIE12)</f>
        <v>0</v>
      </c>
      <c r="LIG12" s="4061">
        <v>2014</v>
      </c>
      <c r="LIH12" s="4062">
        <f>'GC Table 8 - Primary'!LIK8</f>
        <v>0</v>
      </c>
      <c r="LII12" s="2432">
        <f>'GC Table 6 - Secondary'!LIK8</f>
        <v>0</v>
      </c>
      <c r="LIJ12" s="2432">
        <f>'GC Table 5 - Worker Training'!LIK8</f>
        <v>0</v>
      </c>
      <c r="LIK12" s="2432">
        <f>'GC Table 4 - Tertiary'!LIJ8</f>
        <v>0</v>
      </c>
      <c r="LIL12" s="4063">
        <f>SUM(LIH12:LIK12)</f>
        <v>0</v>
      </c>
      <c r="LIM12" s="2433">
        <f>'GC Table 8 - Primary'!LIK12</f>
        <v>0</v>
      </c>
      <c r="LIN12" s="2432">
        <f>'GC Table 6 - Secondary'!LIK14</f>
        <v>0</v>
      </c>
      <c r="LIO12" s="2434">
        <f>'GC Table 5 - Worker Training'!LIK12</f>
        <v>0</v>
      </c>
      <c r="LIP12" s="2432">
        <f>'GC Table 4 - Tertiary'!LIJ9</f>
        <v>0</v>
      </c>
      <c r="LIQ12" s="2435">
        <f>SUM(LIM12:LIP12)</f>
        <v>0</v>
      </c>
      <c r="LIR12" s="4062">
        <f>'GC Table 8 - Primary'!LIK20</f>
        <v>0</v>
      </c>
      <c r="LIS12" s="2432">
        <f>'GC Table 6 - Secondary'!LIK22</f>
        <v>0</v>
      </c>
      <c r="LIT12" s="2432">
        <f>'GC Table 5 - Worker Training'!LIK20</f>
        <v>0</v>
      </c>
      <c r="LIU12" s="2432">
        <f>'GC Table 4 - Tertiary'!LIJ17</f>
        <v>0</v>
      </c>
      <c r="LIV12" s="4064">
        <f>SUM(LIR12:LIU12)</f>
        <v>0</v>
      </c>
      <c r="LIW12" s="4061">
        <v>2014</v>
      </c>
      <c r="LIX12" s="4062">
        <f>'GC Table 8 - Primary'!LJA8</f>
        <v>0</v>
      </c>
      <c r="LIY12" s="2432">
        <f>'GC Table 6 - Secondary'!LJA8</f>
        <v>0</v>
      </c>
      <c r="LIZ12" s="2432">
        <f>'GC Table 5 - Worker Training'!LJA8</f>
        <v>0</v>
      </c>
      <c r="LJA12" s="2432">
        <f>'GC Table 4 - Tertiary'!LIZ8</f>
        <v>0</v>
      </c>
      <c r="LJB12" s="4063">
        <f>SUM(LIX12:LJA12)</f>
        <v>0</v>
      </c>
      <c r="LJC12" s="2433">
        <f>'GC Table 8 - Primary'!LJA12</f>
        <v>0</v>
      </c>
      <c r="LJD12" s="2432">
        <f>'GC Table 6 - Secondary'!LJA14</f>
        <v>0</v>
      </c>
      <c r="LJE12" s="2434">
        <f>'GC Table 5 - Worker Training'!LJA12</f>
        <v>0</v>
      </c>
      <c r="LJF12" s="2432">
        <f>'GC Table 4 - Tertiary'!LIZ9</f>
        <v>0</v>
      </c>
      <c r="LJG12" s="2435">
        <f>SUM(LJC12:LJF12)</f>
        <v>0</v>
      </c>
      <c r="LJH12" s="4062">
        <f>'GC Table 8 - Primary'!LJA20</f>
        <v>0</v>
      </c>
      <c r="LJI12" s="2432">
        <f>'GC Table 6 - Secondary'!LJA22</f>
        <v>0</v>
      </c>
      <c r="LJJ12" s="2432">
        <f>'GC Table 5 - Worker Training'!LJA20</f>
        <v>0</v>
      </c>
      <c r="LJK12" s="2432">
        <f>'GC Table 4 - Tertiary'!LIZ17</f>
        <v>0</v>
      </c>
      <c r="LJL12" s="4064">
        <f>SUM(LJH12:LJK12)</f>
        <v>0</v>
      </c>
      <c r="LJM12" s="4061">
        <v>2014</v>
      </c>
      <c r="LJN12" s="4062">
        <f>'GC Table 8 - Primary'!LJQ8</f>
        <v>0</v>
      </c>
      <c r="LJO12" s="2432">
        <f>'GC Table 6 - Secondary'!LJQ8</f>
        <v>0</v>
      </c>
      <c r="LJP12" s="2432">
        <f>'GC Table 5 - Worker Training'!LJQ8</f>
        <v>0</v>
      </c>
      <c r="LJQ12" s="2432">
        <f>'GC Table 4 - Tertiary'!LJP8</f>
        <v>0</v>
      </c>
      <c r="LJR12" s="4063">
        <f>SUM(LJN12:LJQ12)</f>
        <v>0</v>
      </c>
      <c r="LJS12" s="2433">
        <f>'GC Table 8 - Primary'!LJQ12</f>
        <v>0</v>
      </c>
      <c r="LJT12" s="2432">
        <f>'GC Table 6 - Secondary'!LJQ14</f>
        <v>0</v>
      </c>
      <c r="LJU12" s="2434">
        <f>'GC Table 5 - Worker Training'!LJQ12</f>
        <v>0</v>
      </c>
      <c r="LJV12" s="2432">
        <f>'GC Table 4 - Tertiary'!LJP9</f>
        <v>0</v>
      </c>
      <c r="LJW12" s="2435">
        <f>SUM(LJS12:LJV12)</f>
        <v>0</v>
      </c>
      <c r="LJX12" s="4062">
        <f>'GC Table 8 - Primary'!LJQ20</f>
        <v>0</v>
      </c>
      <c r="LJY12" s="2432">
        <f>'GC Table 6 - Secondary'!LJQ22</f>
        <v>0</v>
      </c>
      <c r="LJZ12" s="2432">
        <f>'GC Table 5 - Worker Training'!LJQ20</f>
        <v>0</v>
      </c>
      <c r="LKA12" s="2432">
        <f>'GC Table 4 - Tertiary'!LJP17</f>
        <v>0</v>
      </c>
      <c r="LKB12" s="4064">
        <f>SUM(LJX12:LKA12)</f>
        <v>0</v>
      </c>
      <c r="LKC12" s="4061">
        <v>2014</v>
      </c>
      <c r="LKD12" s="4062">
        <f>'GC Table 8 - Primary'!LKG8</f>
        <v>0</v>
      </c>
      <c r="LKE12" s="2432">
        <f>'GC Table 6 - Secondary'!LKG8</f>
        <v>0</v>
      </c>
      <c r="LKF12" s="2432">
        <f>'GC Table 5 - Worker Training'!LKG8</f>
        <v>0</v>
      </c>
      <c r="LKG12" s="2432">
        <f>'GC Table 4 - Tertiary'!LKF8</f>
        <v>0</v>
      </c>
      <c r="LKH12" s="4063">
        <f>SUM(LKD12:LKG12)</f>
        <v>0</v>
      </c>
      <c r="LKI12" s="2433">
        <f>'GC Table 8 - Primary'!LKG12</f>
        <v>0</v>
      </c>
      <c r="LKJ12" s="2432">
        <f>'GC Table 6 - Secondary'!LKG14</f>
        <v>0</v>
      </c>
      <c r="LKK12" s="2434">
        <f>'GC Table 5 - Worker Training'!LKG12</f>
        <v>0</v>
      </c>
      <c r="LKL12" s="2432">
        <f>'GC Table 4 - Tertiary'!LKF9</f>
        <v>0</v>
      </c>
      <c r="LKM12" s="2435">
        <f>SUM(LKI12:LKL12)</f>
        <v>0</v>
      </c>
      <c r="LKN12" s="4062">
        <f>'GC Table 8 - Primary'!LKG20</f>
        <v>0</v>
      </c>
      <c r="LKO12" s="2432">
        <f>'GC Table 6 - Secondary'!LKG22</f>
        <v>0</v>
      </c>
      <c r="LKP12" s="2432">
        <f>'GC Table 5 - Worker Training'!LKG20</f>
        <v>0</v>
      </c>
      <c r="LKQ12" s="2432">
        <f>'GC Table 4 - Tertiary'!LKF17</f>
        <v>0</v>
      </c>
      <c r="LKR12" s="4064">
        <f>SUM(LKN12:LKQ12)</f>
        <v>0</v>
      </c>
      <c r="LKS12" s="4061">
        <v>2014</v>
      </c>
      <c r="LKT12" s="4062">
        <f>'GC Table 8 - Primary'!LKW8</f>
        <v>0</v>
      </c>
      <c r="LKU12" s="2432">
        <f>'GC Table 6 - Secondary'!LKW8</f>
        <v>0</v>
      </c>
      <c r="LKV12" s="2432">
        <f>'GC Table 5 - Worker Training'!LKW8</f>
        <v>0</v>
      </c>
      <c r="LKW12" s="2432">
        <f>'GC Table 4 - Tertiary'!LKV8</f>
        <v>0</v>
      </c>
      <c r="LKX12" s="4063">
        <f>SUM(LKT12:LKW12)</f>
        <v>0</v>
      </c>
      <c r="LKY12" s="2433">
        <f>'GC Table 8 - Primary'!LKW12</f>
        <v>0</v>
      </c>
      <c r="LKZ12" s="2432">
        <f>'GC Table 6 - Secondary'!LKW14</f>
        <v>0</v>
      </c>
      <c r="LLA12" s="2434">
        <f>'GC Table 5 - Worker Training'!LKW12</f>
        <v>0</v>
      </c>
      <c r="LLB12" s="2432">
        <f>'GC Table 4 - Tertiary'!LKV9</f>
        <v>0</v>
      </c>
      <c r="LLC12" s="2435">
        <f>SUM(LKY12:LLB12)</f>
        <v>0</v>
      </c>
      <c r="LLD12" s="4062">
        <f>'GC Table 8 - Primary'!LKW20</f>
        <v>0</v>
      </c>
      <c r="LLE12" s="2432">
        <f>'GC Table 6 - Secondary'!LKW22</f>
        <v>0</v>
      </c>
      <c r="LLF12" s="2432">
        <f>'GC Table 5 - Worker Training'!LKW20</f>
        <v>0</v>
      </c>
      <c r="LLG12" s="2432">
        <f>'GC Table 4 - Tertiary'!LKV17</f>
        <v>0</v>
      </c>
      <c r="LLH12" s="4064">
        <f>SUM(LLD12:LLG12)</f>
        <v>0</v>
      </c>
      <c r="LLI12" s="4061">
        <v>2014</v>
      </c>
      <c r="LLJ12" s="4062">
        <f>'GC Table 8 - Primary'!LLM8</f>
        <v>0</v>
      </c>
      <c r="LLK12" s="2432">
        <f>'GC Table 6 - Secondary'!LLM8</f>
        <v>0</v>
      </c>
      <c r="LLL12" s="2432">
        <f>'GC Table 5 - Worker Training'!LLM8</f>
        <v>0</v>
      </c>
      <c r="LLM12" s="2432">
        <f>'GC Table 4 - Tertiary'!LLL8</f>
        <v>0</v>
      </c>
      <c r="LLN12" s="4063">
        <f>SUM(LLJ12:LLM12)</f>
        <v>0</v>
      </c>
      <c r="LLO12" s="2433">
        <f>'GC Table 8 - Primary'!LLM12</f>
        <v>0</v>
      </c>
      <c r="LLP12" s="2432">
        <f>'GC Table 6 - Secondary'!LLM14</f>
        <v>0</v>
      </c>
      <c r="LLQ12" s="2434">
        <f>'GC Table 5 - Worker Training'!LLM12</f>
        <v>0</v>
      </c>
      <c r="LLR12" s="2432">
        <f>'GC Table 4 - Tertiary'!LLL9</f>
        <v>0</v>
      </c>
      <c r="LLS12" s="2435">
        <f>SUM(LLO12:LLR12)</f>
        <v>0</v>
      </c>
      <c r="LLT12" s="4062">
        <f>'GC Table 8 - Primary'!LLM20</f>
        <v>0</v>
      </c>
      <c r="LLU12" s="2432">
        <f>'GC Table 6 - Secondary'!LLM22</f>
        <v>0</v>
      </c>
      <c r="LLV12" s="2432">
        <f>'GC Table 5 - Worker Training'!LLM20</f>
        <v>0</v>
      </c>
      <c r="LLW12" s="2432">
        <f>'GC Table 4 - Tertiary'!LLL17</f>
        <v>0</v>
      </c>
      <c r="LLX12" s="4064">
        <f>SUM(LLT12:LLW12)</f>
        <v>0</v>
      </c>
      <c r="LLY12" s="4061">
        <v>2014</v>
      </c>
      <c r="LLZ12" s="4062">
        <f>'GC Table 8 - Primary'!LMC8</f>
        <v>0</v>
      </c>
      <c r="LMA12" s="2432">
        <f>'GC Table 6 - Secondary'!LMC8</f>
        <v>0</v>
      </c>
      <c r="LMB12" s="2432">
        <f>'GC Table 5 - Worker Training'!LMC8</f>
        <v>0</v>
      </c>
      <c r="LMC12" s="2432">
        <f>'GC Table 4 - Tertiary'!LMB8</f>
        <v>0</v>
      </c>
      <c r="LMD12" s="4063">
        <f>SUM(LLZ12:LMC12)</f>
        <v>0</v>
      </c>
      <c r="LME12" s="2433">
        <f>'GC Table 8 - Primary'!LMC12</f>
        <v>0</v>
      </c>
      <c r="LMF12" s="2432">
        <f>'GC Table 6 - Secondary'!LMC14</f>
        <v>0</v>
      </c>
      <c r="LMG12" s="2434">
        <f>'GC Table 5 - Worker Training'!LMC12</f>
        <v>0</v>
      </c>
      <c r="LMH12" s="2432">
        <f>'GC Table 4 - Tertiary'!LMB9</f>
        <v>0</v>
      </c>
      <c r="LMI12" s="2435">
        <f>SUM(LME12:LMH12)</f>
        <v>0</v>
      </c>
      <c r="LMJ12" s="4062">
        <f>'GC Table 8 - Primary'!LMC20</f>
        <v>0</v>
      </c>
      <c r="LMK12" s="2432">
        <f>'GC Table 6 - Secondary'!LMC22</f>
        <v>0</v>
      </c>
      <c r="LML12" s="2432">
        <f>'GC Table 5 - Worker Training'!LMC20</f>
        <v>0</v>
      </c>
      <c r="LMM12" s="2432">
        <f>'GC Table 4 - Tertiary'!LMB17</f>
        <v>0</v>
      </c>
      <c r="LMN12" s="4064">
        <f>SUM(LMJ12:LMM12)</f>
        <v>0</v>
      </c>
      <c r="LMO12" s="4061">
        <v>2014</v>
      </c>
      <c r="LMP12" s="4062">
        <f>'GC Table 8 - Primary'!LMS8</f>
        <v>0</v>
      </c>
      <c r="LMQ12" s="2432">
        <f>'GC Table 6 - Secondary'!LMS8</f>
        <v>0</v>
      </c>
      <c r="LMR12" s="2432">
        <f>'GC Table 5 - Worker Training'!LMS8</f>
        <v>0</v>
      </c>
      <c r="LMS12" s="2432">
        <f>'GC Table 4 - Tertiary'!LMR8</f>
        <v>0</v>
      </c>
      <c r="LMT12" s="4063">
        <f>SUM(LMP12:LMS12)</f>
        <v>0</v>
      </c>
      <c r="LMU12" s="2433">
        <f>'GC Table 8 - Primary'!LMS12</f>
        <v>0</v>
      </c>
      <c r="LMV12" s="2432">
        <f>'GC Table 6 - Secondary'!LMS14</f>
        <v>0</v>
      </c>
      <c r="LMW12" s="2434">
        <f>'GC Table 5 - Worker Training'!LMS12</f>
        <v>0</v>
      </c>
      <c r="LMX12" s="2432">
        <f>'GC Table 4 - Tertiary'!LMR9</f>
        <v>0</v>
      </c>
      <c r="LMY12" s="2435">
        <f>SUM(LMU12:LMX12)</f>
        <v>0</v>
      </c>
      <c r="LMZ12" s="4062">
        <f>'GC Table 8 - Primary'!LMS20</f>
        <v>0</v>
      </c>
      <c r="LNA12" s="2432">
        <f>'GC Table 6 - Secondary'!LMS22</f>
        <v>0</v>
      </c>
      <c r="LNB12" s="2432">
        <f>'GC Table 5 - Worker Training'!LMS20</f>
        <v>0</v>
      </c>
      <c r="LNC12" s="2432">
        <f>'GC Table 4 - Tertiary'!LMR17</f>
        <v>0</v>
      </c>
      <c r="LND12" s="4064">
        <f>SUM(LMZ12:LNC12)</f>
        <v>0</v>
      </c>
      <c r="LNE12" s="4061">
        <v>2014</v>
      </c>
      <c r="LNF12" s="4062">
        <f>'GC Table 8 - Primary'!LNI8</f>
        <v>0</v>
      </c>
      <c r="LNG12" s="2432">
        <f>'GC Table 6 - Secondary'!LNI8</f>
        <v>0</v>
      </c>
      <c r="LNH12" s="2432">
        <f>'GC Table 5 - Worker Training'!LNI8</f>
        <v>0</v>
      </c>
      <c r="LNI12" s="2432">
        <f>'GC Table 4 - Tertiary'!LNH8</f>
        <v>0</v>
      </c>
      <c r="LNJ12" s="4063">
        <f>SUM(LNF12:LNI12)</f>
        <v>0</v>
      </c>
      <c r="LNK12" s="2433">
        <f>'GC Table 8 - Primary'!LNI12</f>
        <v>0</v>
      </c>
      <c r="LNL12" s="2432">
        <f>'GC Table 6 - Secondary'!LNI14</f>
        <v>0</v>
      </c>
      <c r="LNM12" s="2434">
        <f>'GC Table 5 - Worker Training'!LNI12</f>
        <v>0</v>
      </c>
      <c r="LNN12" s="2432">
        <f>'GC Table 4 - Tertiary'!LNH9</f>
        <v>0</v>
      </c>
      <c r="LNO12" s="2435">
        <f>SUM(LNK12:LNN12)</f>
        <v>0</v>
      </c>
      <c r="LNP12" s="4062">
        <f>'GC Table 8 - Primary'!LNI20</f>
        <v>0</v>
      </c>
      <c r="LNQ12" s="2432">
        <f>'GC Table 6 - Secondary'!LNI22</f>
        <v>0</v>
      </c>
      <c r="LNR12" s="2432">
        <f>'GC Table 5 - Worker Training'!LNI20</f>
        <v>0</v>
      </c>
      <c r="LNS12" s="2432">
        <f>'GC Table 4 - Tertiary'!LNH17</f>
        <v>0</v>
      </c>
      <c r="LNT12" s="4064">
        <f>SUM(LNP12:LNS12)</f>
        <v>0</v>
      </c>
      <c r="LNU12" s="4061">
        <v>2014</v>
      </c>
      <c r="LNV12" s="4062">
        <f>'GC Table 8 - Primary'!LNY8</f>
        <v>0</v>
      </c>
      <c r="LNW12" s="2432">
        <f>'GC Table 6 - Secondary'!LNY8</f>
        <v>0</v>
      </c>
      <c r="LNX12" s="2432">
        <f>'GC Table 5 - Worker Training'!LNY8</f>
        <v>0</v>
      </c>
      <c r="LNY12" s="2432">
        <f>'GC Table 4 - Tertiary'!LNX8</f>
        <v>0</v>
      </c>
      <c r="LNZ12" s="4063">
        <f>SUM(LNV12:LNY12)</f>
        <v>0</v>
      </c>
      <c r="LOA12" s="2433">
        <f>'GC Table 8 - Primary'!LNY12</f>
        <v>0</v>
      </c>
      <c r="LOB12" s="2432">
        <f>'GC Table 6 - Secondary'!LNY14</f>
        <v>0</v>
      </c>
      <c r="LOC12" s="2434">
        <f>'GC Table 5 - Worker Training'!LNY12</f>
        <v>0</v>
      </c>
      <c r="LOD12" s="2432">
        <f>'GC Table 4 - Tertiary'!LNX9</f>
        <v>0</v>
      </c>
      <c r="LOE12" s="2435">
        <f>SUM(LOA12:LOD12)</f>
        <v>0</v>
      </c>
      <c r="LOF12" s="4062">
        <f>'GC Table 8 - Primary'!LNY20</f>
        <v>0</v>
      </c>
      <c r="LOG12" s="2432">
        <f>'GC Table 6 - Secondary'!LNY22</f>
        <v>0</v>
      </c>
      <c r="LOH12" s="2432">
        <f>'GC Table 5 - Worker Training'!LNY20</f>
        <v>0</v>
      </c>
      <c r="LOI12" s="2432">
        <f>'GC Table 4 - Tertiary'!LNX17</f>
        <v>0</v>
      </c>
      <c r="LOJ12" s="4064">
        <f>SUM(LOF12:LOI12)</f>
        <v>0</v>
      </c>
      <c r="LOK12" s="4061">
        <v>2014</v>
      </c>
      <c r="LOL12" s="4062">
        <f>'GC Table 8 - Primary'!LOO8</f>
        <v>0</v>
      </c>
      <c r="LOM12" s="2432">
        <f>'GC Table 6 - Secondary'!LOO8</f>
        <v>0</v>
      </c>
      <c r="LON12" s="2432">
        <f>'GC Table 5 - Worker Training'!LOO8</f>
        <v>0</v>
      </c>
      <c r="LOO12" s="2432">
        <f>'GC Table 4 - Tertiary'!LON8</f>
        <v>0</v>
      </c>
      <c r="LOP12" s="4063">
        <f>SUM(LOL12:LOO12)</f>
        <v>0</v>
      </c>
      <c r="LOQ12" s="2433">
        <f>'GC Table 8 - Primary'!LOO12</f>
        <v>0</v>
      </c>
      <c r="LOR12" s="2432">
        <f>'GC Table 6 - Secondary'!LOO14</f>
        <v>0</v>
      </c>
      <c r="LOS12" s="2434">
        <f>'GC Table 5 - Worker Training'!LOO12</f>
        <v>0</v>
      </c>
      <c r="LOT12" s="2432">
        <f>'GC Table 4 - Tertiary'!LON9</f>
        <v>0</v>
      </c>
      <c r="LOU12" s="2435">
        <f>SUM(LOQ12:LOT12)</f>
        <v>0</v>
      </c>
      <c r="LOV12" s="4062">
        <f>'GC Table 8 - Primary'!LOO20</f>
        <v>0</v>
      </c>
      <c r="LOW12" s="2432">
        <f>'GC Table 6 - Secondary'!LOO22</f>
        <v>0</v>
      </c>
      <c r="LOX12" s="2432">
        <f>'GC Table 5 - Worker Training'!LOO20</f>
        <v>0</v>
      </c>
      <c r="LOY12" s="2432">
        <f>'GC Table 4 - Tertiary'!LON17</f>
        <v>0</v>
      </c>
      <c r="LOZ12" s="4064">
        <f>SUM(LOV12:LOY12)</f>
        <v>0</v>
      </c>
      <c r="LPA12" s="4061">
        <v>2014</v>
      </c>
      <c r="LPB12" s="4062">
        <f>'GC Table 8 - Primary'!LPE8</f>
        <v>0</v>
      </c>
      <c r="LPC12" s="2432">
        <f>'GC Table 6 - Secondary'!LPE8</f>
        <v>0</v>
      </c>
      <c r="LPD12" s="2432">
        <f>'GC Table 5 - Worker Training'!LPE8</f>
        <v>0</v>
      </c>
      <c r="LPE12" s="2432">
        <f>'GC Table 4 - Tertiary'!LPD8</f>
        <v>0</v>
      </c>
      <c r="LPF12" s="4063">
        <f>SUM(LPB12:LPE12)</f>
        <v>0</v>
      </c>
      <c r="LPG12" s="2433">
        <f>'GC Table 8 - Primary'!LPE12</f>
        <v>0</v>
      </c>
      <c r="LPH12" s="2432">
        <f>'GC Table 6 - Secondary'!LPE14</f>
        <v>0</v>
      </c>
      <c r="LPI12" s="2434">
        <f>'GC Table 5 - Worker Training'!LPE12</f>
        <v>0</v>
      </c>
      <c r="LPJ12" s="2432">
        <f>'GC Table 4 - Tertiary'!LPD9</f>
        <v>0</v>
      </c>
      <c r="LPK12" s="2435">
        <f>SUM(LPG12:LPJ12)</f>
        <v>0</v>
      </c>
      <c r="LPL12" s="4062">
        <f>'GC Table 8 - Primary'!LPE20</f>
        <v>0</v>
      </c>
      <c r="LPM12" s="2432">
        <f>'GC Table 6 - Secondary'!LPE22</f>
        <v>0</v>
      </c>
      <c r="LPN12" s="2432">
        <f>'GC Table 5 - Worker Training'!LPE20</f>
        <v>0</v>
      </c>
      <c r="LPO12" s="2432">
        <f>'GC Table 4 - Tertiary'!LPD17</f>
        <v>0</v>
      </c>
      <c r="LPP12" s="4064">
        <f>SUM(LPL12:LPO12)</f>
        <v>0</v>
      </c>
      <c r="LPQ12" s="4061">
        <v>2014</v>
      </c>
      <c r="LPR12" s="4062">
        <f>'GC Table 8 - Primary'!LPU8</f>
        <v>0</v>
      </c>
      <c r="LPS12" s="2432">
        <f>'GC Table 6 - Secondary'!LPU8</f>
        <v>0</v>
      </c>
      <c r="LPT12" s="2432">
        <f>'GC Table 5 - Worker Training'!LPU8</f>
        <v>0</v>
      </c>
      <c r="LPU12" s="2432">
        <f>'GC Table 4 - Tertiary'!LPT8</f>
        <v>0</v>
      </c>
      <c r="LPV12" s="4063">
        <f>SUM(LPR12:LPU12)</f>
        <v>0</v>
      </c>
      <c r="LPW12" s="2433">
        <f>'GC Table 8 - Primary'!LPU12</f>
        <v>0</v>
      </c>
      <c r="LPX12" s="2432">
        <f>'GC Table 6 - Secondary'!LPU14</f>
        <v>0</v>
      </c>
      <c r="LPY12" s="2434">
        <f>'GC Table 5 - Worker Training'!LPU12</f>
        <v>0</v>
      </c>
      <c r="LPZ12" s="2432">
        <f>'GC Table 4 - Tertiary'!LPT9</f>
        <v>0</v>
      </c>
      <c r="LQA12" s="2435">
        <f>SUM(LPW12:LPZ12)</f>
        <v>0</v>
      </c>
      <c r="LQB12" s="4062">
        <f>'GC Table 8 - Primary'!LPU20</f>
        <v>0</v>
      </c>
      <c r="LQC12" s="2432">
        <f>'GC Table 6 - Secondary'!LPU22</f>
        <v>0</v>
      </c>
      <c r="LQD12" s="2432">
        <f>'GC Table 5 - Worker Training'!LPU20</f>
        <v>0</v>
      </c>
      <c r="LQE12" s="2432">
        <f>'GC Table 4 - Tertiary'!LPT17</f>
        <v>0</v>
      </c>
      <c r="LQF12" s="4064">
        <f>SUM(LQB12:LQE12)</f>
        <v>0</v>
      </c>
      <c r="LQG12" s="4061">
        <v>2014</v>
      </c>
      <c r="LQH12" s="4062">
        <f>'GC Table 8 - Primary'!LQK8</f>
        <v>0</v>
      </c>
      <c r="LQI12" s="2432">
        <f>'GC Table 6 - Secondary'!LQK8</f>
        <v>0</v>
      </c>
      <c r="LQJ12" s="2432">
        <f>'GC Table 5 - Worker Training'!LQK8</f>
        <v>0</v>
      </c>
      <c r="LQK12" s="2432">
        <f>'GC Table 4 - Tertiary'!LQJ8</f>
        <v>0</v>
      </c>
      <c r="LQL12" s="4063">
        <f>SUM(LQH12:LQK12)</f>
        <v>0</v>
      </c>
      <c r="LQM12" s="2433">
        <f>'GC Table 8 - Primary'!LQK12</f>
        <v>0</v>
      </c>
      <c r="LQN12" s="2432">
        <f>'GC Table 6 - Secondary'!LQK14</f>
        <v>0</v>
      </c>
      <c r="LQO12" s="2434">
        <f>'GC Table 5 - Worker Training'!LQK12</f>
        <v>0</v>
      </c>
      <c r="LQP12" s="2432">
        <f>'GC Table 4 - Tertiary'!LQJ9</f>
        <v>0</v>
      </c>
      <c r="LQQ12" s="2435">
        <f>SUM(LQM12:LQP12)</f>
        <v>0</v>
      </c>
      <c r="LQR12" s="4062">
        <f>'GC Table 8 - Primary'!LQK20</f>
        <v>0</v>
      </c>
      <c r="LQS12" s="2432">
        <f>'GC Table 6 - Secondary'!LQK22</f>
        <v>0</v>
      </c>
      <c r="LQT12" s="2432">
        <f>'GC Table 5 - Worker Training'!LQK20</f>
        <v>0</v>
      </c>
      <c r="LQU12" s="2432">
        <f>'GC Table 4 - Tertiary'!LQJ17</f>
        <v>0</v>
      </c>
      <c r="LQV12" s="4064">
        <f>SUM(LQR12:LQU12)</f>
        <v>0</v>
      </c>
      <c r="LQW12" s="4061">
        <v>2014</v>
      </c>
      <c r="LQX12" s="4062">
        <f>'GC Table 8 - Primary'!LRA8</f>
        <v>0</v>
      </c>
      <c r="LQY12" s="2432">
        <f>'GC Table 6 - Secondary'!LRA8</f>
        <v>0</v>
      </c>
      <c r="LQZ12" s="2432">
        <f>'GC Table 5 - Worker Training'!LRA8</f>
        <v>0</v>
      </c>
      <c r="LRA12" s="2432">
        <f>'GC Table 4 - Tertiary'!LQZ8</f>
        <v>0</v>
      </c>
      <c r="LRB12" s="4063">
        <f>SUM(LQX12:LRA12)</f>
        <v>0</v>
      </c>
      <c r="LRC12" s="2433">
        <f>'GC Table 8 - Primary'!LRA12</f>
        <v>0</v>
      </c>
      <c r="LRD12" s="2432">
        <f>'GC Table 6 - Secondary'!LRA14</f>
        <v>0</v>
      </c>
      <c r="LRE12" s="2434">
        <f>'GC Table 5 - Worker Training'!LRA12</f>
        <v>0</v>
      </c>
      <c r="LRF12" s="2432">
        <f>'GC Table 4 - Tertiary'!LQZ9</f>
        <v>0</v>
      </c>
      <c r="LRG12" s="2435">
        <f>SUM(LRC12:LRF12)</f>
        <v>0</v>
      </c>
      <c r="LRH12" s="4062">
        <f>'GC Table 8 - Primary'!LRA20</f>
        <v>0</v>
      </c>
      <c r="LRI12" s="2432">
        <f>'GC Table 6 - Secondary'!LRA22</f>
        <v>0</v>
      </c>
      <c r="LRJ12" s="2432">
        <f>'GC Table 5 - Worker Training'!LRA20</f>
        <v>0</v>
      </c>
      <c r="LRK12" s="2432">
        <f>'GC Table 4 - Tertiary'!LQZ17</f>
        <v>0</v>
      </c>
      <c r="LRL12" s="4064">
        <f>SUM(LRH12:LRK12)</f>
        <v>0</v>
      </c>
      <c r="LRM12" s="4061">
        <v>2014</v>
      </c>
      <c r="LRN12" s="4062">
        <f>'GC Table 8 - Primary'!LRQ8</f>
        <v>0</v>
      </c>
      <c r="LRO12" s="2432">
        <f>'GC Table 6 - Secondary'!LRQ8</f>
        <v>0</v>
      </c>
      <c r="LRP12" s="2432">
        <f>'GC Table 5 - Worker Training'!LRQ8</f>
        <v>0</v>
      </c>
      <c r="LRQ12" s="2432">
        <f>'GC Table 4 - Tertiary'!LRP8</f>
        <v>0</v>
      </c>
      <c r="LRR12" s="4063">
        <f>SUM(LRN12:LRQ12)</f>
        <v>0</v>
      </c>
      <c r="LRS12" s="2433">
        <f>'GC Table 8 - Primary'!LRQ12</f>
        <v>0</v>
      </c>
      <c r="LRT12" s="2432">
        <f>'GC Table 6 - Secondary'!LRQ14</f>
        <v>0</v>
      </c>
      <c r="LRU12" s="2434">
        <f>'GC Table 5 - Worker Training'!LRQ12</f>
        <v>0</v>
      </c>
      <c r="LRV12" s="2432">
        <f>'GC Table 4 - Tertiary'!LRP9</f>
        <v>0</v>
      </c>
      <c r="LRW12" s="2435">
        <f>SUM(LRS12:LRV12)</f>
        <v>0</v>
      </c>
      <c r="LRX12" s="4062">
        <f>'GC Table 8 - Primary'!LRQ20</f>
        <v>0</v>
      </c>
      <c r="LRY12" s="2432">
        <f>'GC Table 6 - Secondary'!LRQ22</f>
        <v>0</v>
      </c>
      <c r="LRZ12" s="2432">
        <f>'GC Table 5 - Worker Training'!LRQ20</f>
        <v>0</v>
      </c>
      <c r="LSA12" s="2432">
        <f>'GC Table 4 - Tertiary'!LRP17</f>
        <v>0</v>
      </c>
      <c r="LSB12" s="4064">
        <f>SUM(LRX12:LSA12)</f>
        <v>0</v>
      </c>
      <c r="LSC12" s="4061">
        <v>2014</v>
      </c>
      <c r="LSD12" s="4062">
        <f>'GC Table 8 - Primary'!LSG8</f>
        <v>0</v>
      </c>
      <c r="LSE12" s="2432">
        <f>'GC Table 6 - Secondary'!LSG8</f>
        <v>0</v>
      </c>
      <c r="LSF12" s="2432">
        <f>'GC Table 5 - Worker Training'!LSG8</f>
        <v>0</v>
      </c>
      <c r="LSG12" s="2432">
        <f>'GC Table 4 - Tertiary'!LSF8</f>
        <v>0</v>
      </c>
      <c r="LSH12" s="4063">
        <f>SUM(LSD12:LSG12)</f>
        <v>0</v>
      </c>
      <c r="LSI12" s="2433">
        <f>'GC Table 8 - Primary'!LSG12</f>
        <v>0</v>
      </c>
      <c r="LSJ12" s="2432">
        <f>'GC Table 6 - Secondary'!LSG14</f>
        <v>0</v>
      </c>
      <c r="LSK12" s="2434">
        <f>'GC Table 5 - Worker Training'!LSG12</f>
        <v>0</v>
      </c>
      <c r="LSL12" s="2432">
        <f>'GC Table 4 - Tertiary'!LSF9</f>
        <v>0</v>
      </c>
      <c r="LSM12" s="2435">
        <f>SUM(LSI12:LSL12)</f>
        <v>0</v>
      </c>
      <c r="LSN12" s="4062">
        <f>'GC Table 8 - Primary'!LSG20</f>
        <v>0</v>
      </c>
      <c r="LSO12" s="2432">
        <f>'GC Table 6 - Secondary'!LSG22</f>
        <v>0</v>
      </c>
      <c r="LSP12" s="2432">
        <f>'GC Table 5 - Worker Training'!LSG20</f>
        <v>0</v>
      </c>
      <c r="LSQ12" s="2432">
        <f>'GC Table 4 - Tertiary'!LSF17</f>
        <v>0</v>
      </c>
      <c r="LSR12" s="4064">
        <f>SUM(LSN12:LSQ12)</f>
        <v>0</v>
      </c>
      <c r="LSS12" s="4061">
        <v>2014</v>
      </c>
      <c r="LST12" s="4062">
        <f>'GC Table 8 - Primary'!LSW8</f>
        <v>0</v>
      </c>
      <c r="LSU12" s="2432">
        <f>'GC Table 6 - Secondary'!LSW8</f>
        <v>0</v>
      </c>
      <c r="LSV12" s="2432">
        <f>'GC Table 5 - Worker Training'!LSW8</f>
        <v>0</v>
      </c>
      <c r="LSW12" s="2432">
        <f>'GC Table 4 - Tertiary'!LSV8</f>
        <v>0</v>
      </c>
      <c r="LSX12" s="4063">
        <f>SUM(LST12:LSW12)</f>
        <v>0</v>
      </c>
      <c r="LSY12" s="2433">
        <f>'GC Table 8 - Primary'!LSW12</f>
        <v>0</v>
      </c>
      <c r="LSZ12" s="2432">
        <f>'GC Table 6 - Secondary'!LSW14</f>
        <v>0</v>
      </c>
      <c r="LTA12" s="2434">
        <f>'GC Table 5 - Worker Training'!LSW12</f>
        <v>0</v>
      </c>
      <c r="LTB12" s="2432">
        <f>'GC Table 4 - Tertiary'!LSV9</f>
        <v>0</v>
      </c>
      <c r="LTC12" s="2435">
        <f>SUM(LSY12:LTB12)</f>
        <v>0</v>
      </c>
      <c r="LTD12" s="4062">
        <f>'GC Table 8 - Primary'!LSW20</f>
        <v>0</v>
      </c>
      <c r="LTE12" s="2432">
        <f>'GC Table 6 - Secondary'!LSW22</f>
        <v>0</v>
      </c>
      <c r="LTF12" s="2432">
        <f>'GC Table 5 - Worker Training'!LSW20</f>
        <v>0</v>
      </c>
      <c r="LTG12" s="2432">
        <f>'GC Table 4 - Tertiary'!LSV17</f>
        <v>0</v>
      </c>
      <c r="LTH12" s="4064">
        <f>SUM(LTD12:LTG12)</f>
        <v>0</v>
      </c>
      <c r="LTI12" s="4061">
        <v>2014</v>
      </c>
      <c r="LTJ12" s="4062">
        <f>'GC Table 8 - Primary'!LTM8</f>
        <v>0</v>
      </c>
      <c r="LTK12" s="2432">
        <f>'GC Table 6 - Secondary'!LTM8</f>
        <v>0</v>
      </c>
      <c r="LTL12" s="2432">
        <f>'GC Table 5 - Worker Training'!LTM8</f>
        <v>0</v>
      </c>
      <c r="LTM12" s="2432">
        <f>'GC Table 4 - Tertiary'!LTL8</f>
        <v>0</v>
      </c>
      <c r="LTN12" s="4063">
        <f>SUM(LTJ12:LTM12)</f>
        <v>0</v>
      </c>
      <c r="LTO12" s="2433">
        <f>'GC Table 8 - Primary'!LTM12</f>
        <v>0</v>
      </c>
      <c r="LTP12" s="2432">
        <f>'GC Table 6 - Secondary'!LTM14</f>
        <v>0</v>
      </c>
      <c r="LTQ12" s="2434">
        <f>'GC Table 5 - Worker Training'!LTM12</f>
        <v>0</v>
      </c>
      <c r="LTR12" s="2432">
        <f>'GC Table 4 - Tertiary'!LTL9</f>
        <v>0</v>
      </c>
      <c r="LTS12" s="2435">
        <f>SUM(LTO12:LTR12)</f>
        <v>0</v>
      </c>
      <c r="LTT12" s="4062">
        <f>'GC Table 8 - Primary'!LTM20</f>
        <v>0</v>
      </c>
      <c r="LTU12" s="2432">
        <f>'GC Table 6 - Secondary'!LTM22</f>
        <v>0</v>
      </c>
      <c r="LTV12" s="2432">
        <f>'GC Table 5 - Worker Training'!LTM20</f>
        <v>0</v>
      </c>
      <c r="LTW12" s="2432">
        <f>'GC Table 4 - Tertiary'!LTL17</f>
        <v>0</v>
      </c>
      <c r="LTX12" s="4064">
        <f>SUM(LTT12:LTW12)</f>
        <v>0</v>
      </c>
      <c r="LTY12" s="4061">
        <v>2014</v>
      </c>
      <c r="LTZ12" s="4062">
        <f>'GC Table 8 - Primary'!LUC8</f>
        <v>0</v>
      </c>
      <c r="LUA12" s="2432">
        <f>'GC Table 6 - Secondary'!LUC8</f>
        <v>0</v>
      </c>
      <c r="LUB12" s="2432">
        <f>'GC Table 5 - Worker Training'!LUC8</f>
        <v>0</v>
      </c>
      <c r="LUC12" s="2432">
        <f>'GC Table 4 - Tertiary'!LUB8</f>
        <v>0</v>
      </c>
      <c r="LUD12" s="4063">
        <f>SUM(LTZ12:LUC12)</f>
        <v>0</v>
      </c>
      <c r="LUE12" s="2433">
        <f>'GC Table 8 - Primary'!LUC12</f>
        <v>0</v>
      </c>
      <c r="LUF12" s="2432">
        <f>'GC Table 6 - Secondary'!LUC14</f>
        <v>0</v>
      </c>
      <c r="LUG12" s="2434">
        <f>'GC Table 5 - Worker Training'!LUC12</f>
        <v>0</v>
      </c>
      <c r="LUH12" s="2432">
        <f>'GC Table 4 - Tertiary'!LUB9</f>
        <v>0</v>
      </c>
      <c r="LUI12" s="2435">
        <f>SUM(LUE12:LUH12)</f>
        <v>0</v>
      </c>
      <c r="LUJ12" s="4062">
        <f>'GC Table 8 - Primary'!LUC20</f>
        <v>0</v>
      </c>
      <c r="LUK12" s="2432">
        <f>'GC Table 6 - Secondary'!LUC22</f>
        <v>0</v>
      </c>
      <c r="LUL12" s="2432">
        <f>'GC Table 5 - Worker Training'!LUC20</f>
        <v>0</v>
      </c>
      <c r="LUM12" s="2432">
        <f>'GC Table 4 - Tertiary'!LUB17</f>
        <v>0</v>
      </c>
      <c r="LUN12" s="4064">
        <f>SUM(LUJ12:LUM12)</f>
        <v>0</v>
      </c>
      <c r="LUO12" s="4061">
        <v>2014</v>
      </c>
      <c r="LUP12" s="4062">
        <f>'GC Table 8 - Primary'!LUS8</f>
        <v>0</v>
      </c>
      <c r="LUQ12" s="2432">
        <f>'GC Table 6 - Secondary'!LUS8</f>
        <v>0</v>
      </c>
      <c r="LUR12" s="2432">
        <f>'GC Table 5 - Worker Training'!LUS8</f>
        <v>0</v>
      </c>
      <c r="LUS12" s="2432">
        <f>'GC Table 4 - Tertiary'!LUR8</f>
        <v>0</v>
      </c>
      <c r="LUT12" s="4063">
        <f>SUM(LUP12:LUS12)</f>
        <v>0</v>
      </c>
      <c r="LUU12" s="2433">
        <f>'GC Table 8 - Primary'!LUS12</f>
        <v>0</v>
      </c>
      <c r="LUV12" s="2432">
        <f>'GC Table 6 - Secondary'!LUS14</f>
        <v>0</v>
      </c>
      <c r="LUW12" s="2434">
        <f>'GC Table 5 - Worker Training'!LUS12</f>
        <v>0</v>
      </c>
      <c r="LUX12" s="2432">
        <f>'GC Table 4 - Tertiary'!LUR9</f>
        <v>0</v>
      </c>
      <c r="LUY12" s="2435">
        <f>SUM(LUU12:LUX12)</f>
        <v>0</v>
      </c>
      <c r="LUZ12" s="4062">
        <f>'GC Table 8 - Primary'!LUS20</f>
        <v>0</v>
      </c>
      <c r="LVA12" s="2432">
        <f>'GC Table 6 - Secondary'!LUS22</f>
        <v>0</v>
      </c>
      <c r="LVB12" s="2432">
        <f>'GC Table 5 - Worker Training'!LUS20</f>
        <v>0</v>
      </c>
      <c r="LVC12" s="2432">
        <f>'GC Table 4 - Tertiary'!LUR17</f>
        <v>0</v>
      </c>
      <c r="LVD12" s="4064">
        <f>SUM(LUZ12:LVC12)</f>
        <v>0</v>
      </c>
      <c r="LVE12" s="4061">
        <v>2014</v>
      </c>
      <c r="LVF12" s="4062">
        <f>'GC Table 8 - Primary'!LVI8</f>
        <v>0</v>
      </c>
      <c r="LVG12" s="2432">
        <f>'GC Table 6 - Secondary'!LVI8</f>
        <v>0</v>
      </c>
      <c r="LVH12" s="2432">
        <f>'GC Table 5 - Worker Training'!LVI8</f>
        <v>0</v>
      </c>
      <c r="LVI12" s="2432">
        <f>'GC Table 4 - Tertiary'!LVH8</f>
        <v>0</v>
      </c>
      <c r="LVJ12" s="4063">
        <f>SUM(LVF12:LVI12)</f>
        <v>0</v>
      </c>
      <c r="LVK12" s="2433">
        <f>'GC Table 8 - Primary'!LVI12</f>
        <v>0</v>
      </c>
      <c r="LVL12" s="2432">
        <f>'GC Table 6 - Secondary'!LVI14</f>
        <v>0</v>
      </c>
      <c r="LVM12" s="2434">
        <f>'GC Table 5 - Worker Training'!LVI12</f>
        <v>0</v>
      </c>
      <c r="LVN12" s="2432">
        <f>'GC Table 4 - Tertiary'!LVH9</f>
        <v>0</v>
      </c>
      <c r="LVO12" s="2435">
        <f>SUM(LVK12:LVN12)</f>
        <v>0</v>
      </c>
      <c r="LVP12" s="4062">
        <f>'GC Table 8 - Primary'!LVI20</f>
        <v>0</v>
      </c>
      <c r="LVQ12" s="2432">
        <f>'GC Table 6 - Secondary'!LVI22</f>
        <v>0</v>
      </c>
      <c r="LVR12" s="2432">
        <f>'GC Table 5 - Worker Training'!LVI20</f>
        <v>0</v>
      </c>
      <c r="LVS12" s="2432">
        <f>'GC Table 4 - Tertiary'!LVH17</f>
        <v>0</v>
      </c>
      <c r="LVT12" s="4064">
        <f>SUM(LVP12:LVS12)</f>
        <v>0</v>
      </c>
      <c r="LVU12" s="4061">
        <v>2014</v>
      </c>
      <c r="LVV12" s="4062">
        <f>'GC Table 8 - Primary'!LVY8</f>
        <v>0</v>
      </c>
      <c r="LVW12" s="2432">
        <f>'GC Table 6 - Secondary'!LVY8</f>
        <v>0</v>
      </c>
      <c r="LVX12" s="2432">
        <f>'GC Table 5 - Worker Training'!LVY8</f>
        <v>0</v>
      </c>
      <c r="LVY12" s="2432">
        <f>'GC Table 4 - Tertiary'!LVX8</f>
        <v>0</v>
      </c>
      <c r="LVZ12" s="4063">
        <f>SUM(LVV12:LVY12)</f>
        <v>0</v>
      </c>
      <c r="LWA12" s="2433">
        <f>'GC Table 8 - Primary'!LVY12</f>
        <v>0</v>
      </c>
      <c r="LWB12" s="2432">
        <f>'GC Table 6 - Secondary'!LVY14</f>
        <v>0</v>
      </c>
      <c r="LWC12" s="2434">
        <f>'GC Table 5 - Worker Training'!LVY12</f>
        <v>0</v>
      </c>
      <c r="LWD12" s="2432">
        <f>'GC Table 4 - Tertiary'!LVX9</f>
        <v>0</v>
      </c>
      <c r="LWE12" s="2435">
        <f>SUM(LWA12:LWD12)</f>
        <v>0</v>
      </c>
      <c r="LWF12" s="4062">
        <f>'GC Table 8 - Primary'!LVY20</f>
        <v>0</v>
      </c>
      <c r="LWG12" s="2432">
        <f>'GC Table 6 - Secondary'!LVY22</f>
        <v>0</v>
      </c>
      <c r="LWH12" s="2432">
        <f>'GC Table 5 - Worker Training'!LVY20</f>
        <v>0</v>
      </c>
      <c r="LWI12" s="2432">
        <f>'GC Table 4 - Tertiary'!LVX17</f>
        <v>0</v>
      </c>
      <c r="LWJ12" s="4064">
        <f>SUM(LWF12:LWI12)</f>
        <v>0</v>
      </c>
      <c r="LWK12" s="4061">
        <v>2014</v>
      </c>
      <c r="LWL12" s="4062">
        <f>'GC Table 8 - Primary'!LWO8</f>
        <v>0</v>
      </c>
      <c r="LWM12" s="2432">
        <f>'GC Table 6 - Secondary'!LWO8</f>
        <v>0</v>
      </c>
      <c r="LWN12" s="2432">
        <f>'GC Table 5 - Worker Training'!LWO8</f>
        <v>0</v>
      </c>
      <c r="LWO12" s="2432">
        <f>'GC Table 4 - Tertiary'!LWN8</f>
        <v>0</v>
      </c>
      <c r="LWP12" s="4063">
        <f>SUM(LWL12:LWO12)</f>
        <v>0</v>
      </c>
      <c r="LWQ12" s="2433">
        <f>'GC Table 8 - Primary'!LWO12</f>
        <v>0</v>
      </c>
      <c r="LWR12" s="2432">
        <f>'GC Table 6 - Secondary'!LWO14</f>
        <v>0</v>
      </c>
      <c r="LWS12" s="2434">
        <f>'GC Table 5 - Worker Training'!LWO12</f>
        <v>0</v>
      </c>
      <c r="LWT12" s="2432">
        <f>'GC Table 4 - Tertiary'!LWN9</f>
        <v>0</v>
      </c>
      <c r="LWU12" s="2435">
        <f>SUM(LWQ12:LWT12)</f>
        <v>0</v>
      </c>
      <c r="LWV12" s="4062">
        <f>'GC Table 8 - Primary'!LWO20</f>
        <v>0</v>
      </c>
      <c r="LWW12" s="2432">
        <f>'GC Table 6 - Secondary'!LWO22</f>
        <v>0</v>
      </c>
      <c r="LWX12" s="2432">
        <f>'GC Table 5 - Worker Training'!LWO20</f>
        <v>0</v>
      </c>
      <c r="LWY12" s="2432">
        <f>'GC Table 4 - Tertiary'!LWN17</f>
        <v>0</v>
      </c>
      <c r="LWZ12" s="4064">
        <f>SUM(LWV12:LWY12)</f>
        <v>0</v>
      </c>
      <c r="LXA12" s="4061">
        <v>2014</v>
      </c>
      <c r="LXB12" s="4062">
        <f>'GC Table 8 - Primary'!LXE8</f>
        <v>0</v>
      </c>
      <c r="LXC12" s="2432">
        <f>'GC Table 6 - Secondary'!LXE8</f>
        <v>0</v>
      </c>
      <c r="LXD12" s="2432">
        <f>'GC Table 5 - Worker Training'!LXE8</f>
        <v>0</v>
      </c>
      <c r="LXE12" s="2432">
        <f>'GC Table 4 - Tertiary'!LXD8</f>
        <v>0</v>
      </c>
      <c r="LXF12" s="4063">
        <f>SUM(LXB12:LXE12)</f>
        <v>0</v>
      </c>
      <c r="LXG12" s="2433">
        <f>'GC Table 8 - Primary'!LXE12</f>
        <v>0</v>
      </c>
      <c r="LXH12" s="2432">
        <f>'GC Table 6 - Secondary'!LXE14</f>
        <v>0</v>
      </c>
      <c r="LXI12" s="2434">
        <f>'GC Table 5 - Worker Training'!LXE12</f>
        <v>0</v>
      </c>
      <c r="LXJ12" s="2432">
        <f>'GC Table 4 - Tertiary'!LXD9</f>
        <v>0</v>
      </c>
      <c r="LXK12" s="2435">
        <f>SUM(LXG12:LXJ12)</f>
        <v>0</v>
      </c>
      <c r="LXL12" s="4062">
        <f>'GC Table 8 - Primary'!LXE20</f>
        <v>0</v>
      </c>
      <c r="LXM12" s="2432">
        <f>'GC Table 6 - Secondary'!LXE22</f>
        <v>0</v>
      </c>
      <c r="LXN12" s="2432">
        <f>'GC Table 5 - Worker Training'!LXE20</f>
        <v>0</v>
      </c>
      <c r="LXO12" s="2432">
        <f>'GC Table 4 - Tertiary'!LXD17</f>
        <v>0</v>
      </c>
      <c r="LXP12" s="4064">
        <f>SUM(LXL12:LXO12)</f>
        <v>0</v>
      </c>
      <c r="LXQ12" s="4061">
        <v>2014</v>
      </c>
      <c r="LXR12" s="4062">
        <f>'GC Table 8 - Primary'!LXU8</f>
        <v>0</v>
      </c>
      <c r="LXS12" s="2432">
        <f>'GC Table 6 - Secondary'!LXU8</f>
        <v>0</v>
      </c>
      <c r="LXT12" s="2432">
        <f>'GC Table 5 - Worker Training'!LXU8</f>
        <v>0</v>
      </c>
      <c r="LXU12" s="2432">
        <f>'GC Table 4 - Tertiary'!LXT8</f>
        <v>0</v>
      </c>
      <c r="LXV12" s="4063">
        <f>SUM(LXR12:LXU12)</f>
        <v>0</v>
      </c>
      <c r="LXW12" s="2433">
        <f>'GC Table 8 - Primary'!LXU12</f>
        <v>0</v>
      </c>
      <c r="LXX12" s="2432">
        <f>'GC Table 6 - Secondary'!LXU14</f>
        <v>0</v>
      </c>
      <c r="LXY12" s="2434">
        <f>'GC Table 5 - Worker Training'!LXU12</f>
        <v>0</v>
      </c>
      <c r="LXZ12" s="2432">
        <f>'GC Table 4 - Tertiary'!LXT9</f>
        <v>0</v>
      </c>
      <c r="LYA12" s="2435">
        <f>SUM(LXW12:LXZ12)</f>
        <v>0</v>
      </c>
      <c r="LYB12" s="4062">
        <f>'GC Table 8 - Primary'!LXU20</f>
        <v>0</v>
      </c>
      <c r="LYC12" s="2432">
        <f>'GC Table 6 - Secondary'!LXU22</f>
        <v>0</v>
      </c>
      <c r="LYD12" s="2432">
        <f>'GC Table 5 - Worker Training'!LXU20</f>
        <v>0</v>
      </c>
      <c r="LYE12" s="2432">
        <f>'GC Table 4 - Tertiary'!LXT17</f>
        <v>0</v>
      </c>
      <c r="LYF12" s="4064">
        <f>SUM(LYB12:LYE12)</f>
        <v>0</v>
      </c>
      <c r="LYG12" s="4061">
        <v>2014</v>
      </c>
      <c r="LYH12" s="4062">
        <f>'GC Table 8 - Primary'!LYK8</f>
        <v>0</v>
      </c>
      <c r="LYI12" s="2432">
        <f>'GC Table 6 - Secondary'!LYK8</f>
        <v>0</v>
      </c>
      <c r="LYJ12" s="2432">
        <f>'GC Table 5 - Worker Training'!LYK8</f>
        <v>0</v>
      </c>
      <c r="LYK12" s="2432">
        <f>'GC Table 4 - Tertiary'!LYJ8</f>
        <v>0</v>
      </c>
      <c r="LYL12" s="4063">
        <f>SUM(LYH12:LYK12)</f>
        <v>0</v>
      </c>
      <c r="LYM12" s="2433">
        <f>'GC Table 8 - Primary'!LYK12</f>
        <v>0</v>
      </c>
      <c r="LYN12" s="2432">
        <f>'GC Table 6 - Secondary'!LYK14</f>
        <v>0</v>
      </c>
      <c r="LYO12" s="2434">
        <f>'GC Table 5 - Worker Training'!LYK12</f>
        <v>0</v>
      </c>
      <c r="LYP12" s="2432">
        <f>'GC Table 4 - Tertiary'!LYJ9</f>
        <v>0</v>
      </c>
      <c r="LYQ12" s="2435">
        <f>SUM(LYM12:LYP12)</f>
        <v>0</v>
      </c>
      <c r="LYR12" s="4062">
        <f>'GC Table 8 - Primary'!LYK20</f>
        <v>0</v>
      </c>
      <c r="LYS12" s="2432">
        <f>'GC Table 6 - Secondary'!LYK22</f>
        <v>0</v>
      </c>
      <c r="LYT12" s="2432">
        <f>'GC Table 5 - Worker Training'!LYK20</f>
        <v>0</v>
      </c>
      <c r="LYU12" s="2432">
        <f>'GC Table 4 - Tertiary'!LYJ17</f>
        <v>0</v>
      </c>
      <c r="LYV12" s="4064">
        <f>SUM(LYR12:LYU12)</f>
        <v>0</v>
      </c>
      <c r="LYW12" s="4061">
        <v>2014</v>
      </c>
      <c r="LYX12" s="4062">
        <f>'GC Table 8 - Primary'!LZA8</f>
        <v>0</v>
      </c>
      <c r="LYY12" s="2432">
        <f>'GC Table 6 - Secondary'!LZA8</f>
        <v>0</v>
      </c>
      <c r="LYZ12" s="2432">
        <f>'GC Table 5 - Worker Training'!LZA8</f>
        <v>0</v>
      </c>
      <c r="LZA12" s="2432">
        <f>'GC Table 4 - Tertiary'!LYZ8</f>
        <v>0</v>
      </c>
      <c r="LZB12" s="4063">
        <f>SUM(LYX12:LZA12)</f>
        <v>0</v>
      </c>
      <c r="LZC12" s="2433">
        <f>'GC Table 8 - Primary'!LZA12</f>
        <v>0</v>
      </c>
      <c r="LZD12" s="2432">
        <f>'GC Table 6 - Secondary'!LZA14</f>
        <v>0</v>
      </c>
      <c r="LZE12" s="2434">
        <f>'GC Table 5 - Worker Training'!LZA12</f>
        <v>0</v>
      </c>
      <c r="LZF12" s="2432">
        <f>'GC Table 4 - Tertiary'!LYZ9</f>
        <v>0</v>
      </c>
      <c r="LZG12" s="2435">
        <f>SUM(LZC12:LZF12)</f>
        <v>0</v>
      </c>
      <c r="LZH12" s="4062">
        <f>'GC Table 8 - Primary'!LZA20</f>
        <v>0</v>
      </c>
      <c r="LZI12" s="2432">
        <f>'GC Table 6 - Secondary'!LZA22</f>
        <v>0</v>
      </c>
      <c r="LZJ12" s="2432">
        <f>'GC Table 5 - Worker Training'!LZA20</f>
        <v>0</v>
      </c>
      <c r="LZK12" s="2432">
        <f>'GC Table 4 - Tertiary'!LYZ17</f>
        <v>0</v>
      </c>
      <c r="LZL12" s="4064">
        <f>SUM(LZH12:LZK12)</f>
        <v>0</v>
      </c>
      <c r="LZM12" s="4061">
        <v>2014</v>
      </c>
      <c r="LZN12" s="4062">
        <f>'GC Table 8 - Primary'!LZQ8</f>
        <v>0</v>
      </c>
      <c r="LZO12" s="2432">
        <f>'GC Table 6 - Secondary'!LZQ8</f>
        <v>0</v>
      </c>
      <c r="LZP12" s="2432">
        <f>'GC Table 5 - Worker Training'!LZQ8</f>
        <v>0</v>
      </c>
      <c r="LZQ12" s="2432">
        <f>'GC Table 4 - Tertiary'!LZP8</f>
        <v>0</v>
      </c>
      <c r="LZR12" s="4063">
        <f>SUM(LZN12:LZQ12)</f>
        <v>0</v>
      </c>
      <c r="LZS12" s="2433">
        <f>'GC Table 8 - Primary'!LZQ12</f>
        <v>0</v>
      </c>
      <c r="LZT12" s="2432">
        <f>'GC Table 6 - Secondary'!LZQ14</f>
        <v>0</v>
      </c>
      <c r="LZU12" s="2434">
        <f>'GC Table 5 - Worker Training'!LZQ12</f>
        <v>0</v>
      </c>
      <c r="LZV12" s="2432">
        <f>'GC Table 4 - Tertiary'!LZP9</f>
        <v>0</v>
      </c>
      <c r="LZW12" s="2435">
        <f>SUM(LZS12:LZV12)</f>
        <v>0</v>
      </c>
      <c r="LZX12" s="4062">
        <f>'GC Table 8 - Primary'!LZQ20</f>
        <v>0</v>
      </c>
      <c r="LZY12" s="2432">
        <f>'GC Table 6 - Secondary'!LZQ22</f>
        <v>0</v>
      </c>
      <c r="LZZ12" s="2432">
        <f>'GC Table 5 - Worker Training'!LZQ20</f>
        <v>0</v>
      </c>
      <c r="MAA12" s="2432">
        <f>'GC Table 4 - Tertiary'!LZP17</f>
        <v>0</v>
      </c>
      <c r="MAB12" s="4064">
        <f>SUM(LZX12:MAA12)</f>
        <v>0</v>
      </c>
      <c r="MAC12" s="4061">
        <v>2014</v>
      </c>
      <c r="MAD12" s="4062">
        <f>'GC Table 8 - Primary'!MAG8</f>
        <v>0</v>
      </c>
      <c r="MAE12" s="2432">
        <f>'GC Table 6 - Secondary'!MAG8</f>
        <v>0</v>
      </c>
      <c r="MAF12" s="2432">
        <f>'GC Table 5 - Worker Training'!MAG8</f>
        <v>0</v>
      </c>
      <c r="MAG12" s="2432">
        <f>'GC Table 4 - Tertiary'!MAF8</f>
        <v>0</v>
      </c>
      <c r="MAH12" s="4063">
        <f>SUM(MAD12:MAG12)</f>
        <v>0</v>
      </c>
      <c r="MAI12" s="2433">
        <f>'GC Table 8 - Primary'!MAG12</f>
        <v>0</v>
      </c>
      <c r="MAJ12" s="2432">
        <f>'GC Table 6 - Secondary'!MAG14</f>
        <v>0</v>
      </c>
      <c r="MAK12" s="2434">
        <f>'GC Table 5 - Worker Training'!MAG12</f>
        <v>0</v>
      </c>
      <c r="MAL12" s="2432">
        <f>'GC Table 4 - Tertiary'!MAF9</f>
        <v>0</v>
      </c>
      <c r="MAM12" s="2435">
        <f>SUM(MAI12:MAL12)</f>
        <v>0</v>
      </c>
      <c r="MAN12" s="4062">
        <f>'GC Table 8 - Primary'!MAG20</f>
        <v>0</v>
      </c>
      <c r="MAO12" s="2432">
        <f>'GC Table 6 - Secondary'!MAG22</f>
        <v>0</v>
      </c>
      <c r="MAP12" s="2432">
        <f>'GC Table 5 - Worker Training'!MAG20</f>
        <v>0</v>
      </c>
      <c r="MAQ12" s="2432">
        <f>'GC Table 4 - Tertiary'!MAF17</f>
        <v>0</v>
      </c>
      <c r="MAR12" s="4064">
        <f>SUM(MAN12:MAQ12)</f>
        <v>0</v>
      </c>
      <c r="MAS12" s="4061">
        <v>2014</v>
      </c>
      <c r="MAT12" s="4062">
        <f>'GC Table 8 - Primary'!MAW8</f>
        <v>0</v>
      </c>
      <c r="MAU12" s="2432">
        <f>'GC Table 6 - Secondary'!MAW8</f>
        <v>0</v>
      </c>
      <c r="MAV12" s="2432">
        <f>'GC Table 5 - Worker Training'!MAW8</f>
        <v>0</v>
      </c>
      <c r="MAW12" s="2432">
        <f>'GC Table 4 - Tertiary'!MAV8</f>
        <v>0</v>
      </c>
      <c r="MAX12" s="4063">
        <f>SUM(MAT12:MAW12)</f>
        <v>0</v>
      </c>
      <c r="MAY12" s="2433">
        <f>'GC Table 8 - Primary'!MAW12</f>
        <v>0</v>
      </c>
      <c r="MAZ12" s="2432">
        <f>'GC Table 6 - Secondary'!MAW14</f>
        <v>0</v>
      </c>
      <c r="MBA12" s="2434">
        <f>'GC Table 5 - Worker Training'!MAW12</f>
        <v>0</v>
      </c>
      <c r="MBB12" s="2432">
        <f>'GC Table 4 - Tertiary'!MAV9</f>
        <v>0</v>
      </c>
      <c r="MBC12" s="2435">
        <f>SUM(MAY12:MBB12)</f>
        <v>0</v>
      </c>
      <c r="MBD12" s="4062">
        <f>'GC Table 8 - Primary'!MAW20</f>
        <v>0</v>
      </c>
      <c r="MBE12" s="2432">
        <f>'GC Table 6 - Secondary'!MAW22</f>
        <v>0</v>
      </c>
      <c r="MBF12" s="2432">
        <f>'GC Table 5 - Worker Training'!MAW20</f>
        <v>0</v>
      </c>
      <c r="MBG12" s="2432">
        <f>'GC Table 4 - Tertiary'!MAV17</f>
        <v>0</v>
      </c>
      <c r="MBH12" s="4064">
        <f>SUM(MBD12:MBG12)</f>
        <v>0</v>
      </c>
      <c r="MBI12" s="4061">
        <v>2014</v>
      </c>
      <c r="MBJ12" s="4062">
        <f>'GC Table 8 - Primary'!MBM8</f>
        <v>0</v>
      </c>
      <c r="MBK12" s="2432">
        <f>'GC Table 6 - Secondary'!MBM8</f>
        <v>0</v>
      </c>
      <c r="MBL12" s="2432">
        <f>'GC Table 5 - Worker Training'!MBM8</f>
        <v>0</v>
      </c>
      <c r="MBM12" s="2432">
        <f>'GC Table 4 - Tertiary'!MBL8</f>
        <v>0</v>
      </c>
      <c r="MBN12" s="4063">
        <f>SUM(MBJ12:MBM12)</f>
        <v>0</v>
      </c>
      <c r="MBO12" s="2433">
        <f>'GC Table 8 - Primary'!MBM12</f>
        <v>0</v>
      </c>
      <c r="MBP12" s="2432">
        <f>'GC Table 6 - Secondary'!MBM14</f>
        <v>0</v>
      </c>
      <c r="MBQ12" s="2434">
        <f>'GC Table 5 - Worker Training'!MBM12</f>
        <v>0</v>
      </c>
      <c r="MBR12" s="2432">
        <f>'GC Table 4 - Tertiary'!MBL9</f>
        <v>0</v>
      </c>
      <c r="MBS12" s="2435">
        <f>SUM(MBO12:MBR12)</f>
        <v>0</v>
      </c>
      <c r="MBT12" s="4062">
        <f>'GC Table 8 - Primary'!MBM20</f>
        <v>0</v>
      </c>
      <c r="MBU12" s="2432">
        <f>'GC Table 6 - Secondary'!MBM22</f>
        <v>0</v>
      </c>
      <c r="MBV12" s="2432">
        <f>'GC Table 5 - Worker Training'!MBM20</f>
        <v>0</v>
      </c>
      <c r="MBW12" s="2432">
        <f>'GC Table 4 - Tertiary'!MBL17</f>
        <v>0</v>
      </c>
      <c r="MBX12" s="4064">
        <f>SUM(MBT12:MBW12)</f>
        <v>0</v>
      </c>
      <c r="MBY12" s="4061">
        <v>2014</v>
      </c>
      <c r="MBZ12" s="4062">
        <f>'GC Table 8 - Primary'!MCC8</f>
        <v>0</v>
      </c>
      <c r="MCA12" s="2432">
        <f>'GC Table 6 - Secondary'!MCC8</f>
        <v>0</v>
      </c>
      <c r="MCB12" s="2432">
        <f>'GC Table 5 - Worker Training'!MCC8</f>
        <v>0</v>
      </c>
      <c r="MCC12" s="2432">
        <f>'GC Table 4 - Tertiary'!MCB8</f>
        <v>0</v>
      </c>
      <c r="MCD12" s="4063">
        <f>SUM(MBZ12:MCC12)</f>
        <v>0</v>
      </c>
      <c r="MCE12" s="2433">
        <f>'GC Table 8 - Primary'!MCC12</f>
        <v>0</v>
      </c>
      <c r="MCF12" s="2432">
        <f>'GC Table 6 - Secondary'!MCC14</f>
        <v>0</v>
      </c>
      <c r="MCG12" s="2434">
        <f>'GC Table 5 - Worker Training'!MCC12</f>
        <v>0</v>
      </c>
      <c r="MCH12" s="2432">
        <f>'GC Table 4 - Tertiary'!MCB9</f>
        <v>0</v>
      </c>
      <c r="MCI12" s="2435">
        <f>SUM(MCE12:MCH12)</f>
        <v>0</v>
      </c>
      <c r="MCJ12" s="4062">
        <f>'GC Table 8 - Primary'!MCC20</f>
        <v>0</v>
      </c>
      <c r="MCK12" s="2432">
        <f>'GC Table 6 - Secondary'!MCC22</f>
        <v>0</v>
      </c>
      <c r="MCL12" s="2432">
        <f>'GC Table 5 - Worker Training'!MCC20</f>
        <v>0</v>
      </c>
      <c r="MCM12" s="2432">
        <f>'GC Table 4 - Tertiary'!MCB17</f>
        <v>0</v>
      </c>
      <c r="MCN12" s="4064">
        <f>SUM(MCJ12:MCM12)</f>
        <v>0</v>
      </c>
      <c r="MCO12" s="4061">
        <v>2014</v>
      </c>
      <c r="MCP12" s="4062">
        <f>'GC Table 8 - Primary'!MCS8</f>
        <v>0</v>
      </c>
      <c r="MCQ12" s="2432">
        <f>'GC Table 6 - Secondary'!MCS8</f>
        <v>0</v>
      </c>
      <c r="MCR12" s="2432">
        <f>'GC Table 5 - Worker Training'!MCS8</f>
        <v>0</v>
      </c>
      <c r="MCS12" s="2432">
        <f>'GC Table 4 - Tertiary'!MCR8</f>
        <v>0</v>
      </c>
      <c r="MCT12" s="4063">
        <f>SUM(MCP12:MCS12)</f>
        <v>0</v>
      </c>
      <c r="MCU12" s="2433">
        <f>'GC Table 8 - Primary'!MCS12</f>
        <v>0</v>
      </c>
      <c r="MCV12" s="2432">
        <f>'GC Table 6 - Secondary'!MCS14</f>
        <v>0</v>
      </c>
      <c r="MCW12" s="2434">
        <f>'GC Table 5 - Worker Training'!MCS12</f>
        <v>0</v>
      </c>
      <c r="MCX12" s="2432">
        <f>'GC Table 4 - Tertiary'!MCR9</f>
        <v>0</v>
      </c>
      <c r="MCY12" s="2435">
        <f>SUM(MCU12:MCX12)</f>
        <v>0</v>
      </c>
      <c r="MCZ12" s="4062">
        <f>'GC Table 8 - Primary'!MCS20</f>
        <v>0</v>
      </c>
      <c r="MDA12" s="2432">
        <f>'GC Table 6 - Secondary'!MCS22</f>
        <v>0</v>
      </c>
      <c r="MDB12" s="2432">
        <f>'GC Table 5 - Worker Training'!MCS20</f>
        <v>0</v>
      </c>
      <c r="MDC12" s="2432">
        <f>'GC Table 4 - Tertiary'!MCR17</f>
        <v>0</v>
      </c>
      <c r="MDD12" s="4064">
        <f>SUM(MCZ12:MDC12)</f>
        <v>0</v>
      </c>
      <c r="MDE12" s="4061">
        <v>2014</v>
      </c>
      <c r="MDF12" s="4062">
        <f>'GC Table 8 - Primary'!MDI8</f>
        <v>0</v>
      </c>
      <c r="MDG12" s="2432">
        <f>'GC Table 6 - Secondary'!MDI8</f>
        <v>0</v>
      </c>
      <c r="MDH12" s="2432">
        <f>'GC Table 5 - Worker Training'!MDI8</f>
        <v>0</v>
      </c>
      <c r="MDI12" s="2432">
        <f>'GC Table 4 - Tertiary'!MDH8</f>
        <v>0</v>
      </c>
      <c r="MDJ12" s="4063">
        <f>SUM(MDF12:MDI12)</f>
        <v>0</v>
      </c>
      <c r="MDK12" s="2433">
        <f>'GC Table 8 - Primary'!MDI12</f>
        <v>0</v>
      </c>
      <c r="MDL12" s="2432">
        <f>'GC Table 6 - Secondary'!MDI14</f>
        <v>0</v>
      </c>
      <c r="MDM12" s="2434">
        <f>'GC Table 5 - Worker Training'!MDI12</f>
        <v>0</v>
      </c>
      <c r="MDN12" s="2432">
        <f>'GC Table 4 - Tertiary'!MDH9</f>
        <v>0</v>
      </c>
      <c r="MDO12" s="2435">
        <f>SUM(MDK12:MDN12)</f>
        <v>0</v>
      </c>
      <c r="MDP12" s="4062">
        <f>'GC Table 8 - Primary'!MDI20</f>
        <v>0</v>
      </c>
      <c r="MDQ12" s="2432">
        <f>'GC Table 6 - Secondary'!MDI22</f>
        <v>0</v>
      </c>
      <c r="MDR12" s="2432">
        <f>'GC Table 5 - Worker Training'!MDI20</f>
        <v>0</v>
      </c>
      <c r="MDS12" s="2432">
        <f>'GC Table 4 - Tertiary'!MDH17</f>
        <v>0</v>
      </c>
      <c r="MDT12" s="4064">
        <f>SUM(MDP12:MDS12)</f>
        <v>0</v>
      </c>
      <c r="MDU12" s="4061">
        <v>2014</v>
      </c>
      <c r="MDV12" s="4062">
        <f>'GC Table 8 - Primary'!MDY8</f>
        <v>0</v>
      </c>
      <c r="MDW12" s="2432">
        <f>'GC Table 6 - Secondary'!MDY8</f>
        <v>0</v>
      </c>
      <c r="MDX12" s="2432">
        <f>'GC Table 5 - Worker Training'!MDY8</f>
        <v>0</v>
      </c>
      <c r="MDY12" s="2432">
        <f>'GC Table 4 - Tertiary'!MDX8</f>
        <v>0</v>
      </c>
      <c r="MDZ12" s="4063">
        <f>SUM(MDV12:MDY12)</f>
        <v>0</v>
      </c>
      <c r="MEA12" s="2433">
        <f>'GC Table 8 - Primary'!MDY12</f>
        <v>0</v>
      </c>
      <c r="MEB12" s="2432">
        <f>'GC Table 6 - Secondary'!MDY14</f>
        <v>0</v>
      </c>
      <c r="MEC12" s="2434">
        <f>'GC Table 5 - Worker Training'!MDY12</f>
        <v>0</v>
      </c>
      <c r="MED12" s="2432">
        <f>'GC Table 4 - Tertiary'!MDX9</f>
        <v>0</v>
      </c>
      <c r="MEE12" s="2435">
        <f>SUM(MEA12:MED12)</f>
        <v>0</v>
      </c>
      <c r="MEF12" s="4062">
        <f>'GC Table 8 - Primary'!MDY20</f>
        <v>0</v>
      </c>
      <c r="MEG12" s="2432">
        <f>'GC Table 6 - Secondary'!MDY22</f>
        <v>0</v>
      </c>
      <c r="MEH12" s="2432">
        <f>'GC Table 5 - Worker Training'!MDY20</f>
        <v>0</v>
      </c>
      <c r="MEI12" s="2432">
        <f>'GC Table 4 - Tertiary'!MDX17</f>
        <v>0</v>
      </c>
      <c r="MEJ12" s="4064">
        <f>SUM(MEF12:MEI12)</f>
        <v>0</v>
      </c>
      <c r="MEK12" s="4061">
        <v>2014</v>
      </c>
      <c r="MEL12" s="4062">
        <f>'GC Table 8 - Primary'!MEO8</f>
        <v>0</v>
      </c>
      <c r="MEM12" s="2432">
        <f>'GC Table 6 - Secondary'!MEO8</f>
        <v>0</v>
      </c>
      <c r="MEN12" s="2432">
        <f>'GC Table 5 - Worker Training'!MEO8</f>
        <v>0</v>
      </c>
      <c r="MEO12" s="2432">
        <f>'GC Table 4 - Tertiary'!MEN8</f>
        <v>0</v>
      </c>
      <c r="MEP12" s="4063">
        <f>SUM(MEL12:MEO12)</f>
        <v>0</v>
      </c>
      <c r="MEQ12" s="2433">
        <f>'GC Table 8 - Primary'!MEO12</f>
        <v>0</v>
      </c>
      <c r="MER12" s="2432">
        <f>'GC Table 6 - Secondary'!MEO14</f>
        <v>0</v>
      </c>
      <c r="MES12" s="2434">
        <f>'GC Table 5 - Worker Training'!MEO12</f>
        <v>0</v>
      </c>
      <c r="MET12" s="2432">
        <f>'GC Table 4 - Tertiary'!MEN9</f>
        <v>0</v>
      </c>
      <c r="MEU12" s="2435">
        <f>SUM(MEQ12:MET12)</f>
        <v>0</v>
      </c>
      <c r="MEV12" s="4062">
        <f>'GC Table 8 - Primary'!MEO20</f>
        <v>0</v>
      </c>
      <c r="MEW12" s="2432">
        <f>'GC Table 6 - Secondary'!MEO22</f>
        <v>0</v>
      </c>
      <c r="MEX12" s="2432">
        <f>'GC Table 5 - Worker Training'!MEO20</f>
        <v>0</v>
      </c>
      <c r="MEY12" s="2432">
        <f>'GC Table 4 - Tertiary'!MEN17</f>
        <v>0</v>
      </c>
      <c r="MEZ12" s="4064">
        <f>SUM(MEV12:MEY12)</f>
        <v>0</v>
      </c>
      <c r="MFA12" s="4061">
        <v>2014</v>
      </c>
      <c r="MFB12" s="4062">
        <f>'GC Table 8 - Primary'!MFE8</f>
        <v>0</v>
      </c>
      <c r="MFC12" s="2432">
        <f>'GC Table 6 - Secondary'!MFE8</f>
        <v>0</v>
      </c>
      <c r="MFD12" s="2432">
        <f>'GC Table 5 - Worker Training'!MFE8</f>
        <v>0</v>
      </c>
      <c r="MFE12" s="2432">
        <f>'GC Table 4 - Tertiary'!MFD8</f>
        <v>0</v>
      </c>
      <c r="MFF12" s="4063">
        <f>SUM(MFB12:MFE12)</f>
        <v>0</v>
      </c>
      <c r="MFG12" s="2433">
        <f>'GC Table 8 - Primary'!MFE12</f>
        <v>0</v>
      </c>
      <c r="MFH12" s="2432">
        <f>'GC Table 6 - Secondary'!MFE14</f>
        <v>0</v>
      </c>
      <c r="MFI12" s="2434">
        <f>'GC Table 5 - Worker Training'!MFE12</f>
        <v>0</v>
      </c>
      <c r="MFJ12" s="2432">
        <f>'GC Table 4 - Tertiary'!MFD9</f>
        <v>0</v>
      </c>
      <c r="MFK12" s="2435">
        <f>SUM(MFG12:MFJ12)</f>
        <v>0</v>
      </c>
      <c r="MFL12" s="4062">
        <f>'GC Table 8 - Primary'!MFE20</f>
        <v>0</v>
      </c>
      <c r="MFM12" s="2432">
        <f>'GC Table 6 - Secondary'!MFE22</f>
        <v>0</v>
      </c>
      <c r="MFN12" s="2432">
        <f>'GC Table 5 - Worker Training'!MFE20</f>
        <v>0</v>
      </c>
      <c r="MFO12" s="2432">
        <f>'GC Table 4 - Tertiary'!MFD17</f>
        <v>0</v>
      </c>
      <c r="MFP12" s="4064">
        <f>SUM(MFL12:MFO12)</f>
        <v>0</v>
      </c>
      <c r="MFQ12" s="4061">
        <v>2014</v>
      </c>
      <c r="MFR12" s="4062">
        <f>'GC Table 8 - Primary'!MFU8</f>
        <v>0</v>
      </c>
      <c r="MFS12" s="2432">
        <f>'GC Table 6 - Secondary'!MFU8</f>
        <v>0</v>
      </c>
      <c r="MFT12" s="2432">
        <f>'GC Table 5 - Worker Training'!MFU8</f>
        <v>0</v>
      </c>
      <c r="MFU12" s="2432">
        <f>'GC Table 4 - Tertiary'!MFT8</f>
        <v>0</v>
      </c>
      <c r="MFV12" s="4063">
        <f>SUM(MFR12:MFU12)</f>
        <v>0</v>
      </c>
      <c r="MFW12" s="2433">
        <f>'GC Table 8 - Primary'!MFU12</f>
        <v>0</v>
      </c>
      <c r="MFX12" s="2432">
        <f>'GC Table 6 - Secondary'!MFU14</f>
        <v>0</v>
      </c>
      <c r="MFY12" s="2434">
        <f>'GC Table 5 - Worker Training'!MFU12</f>
        <v>0</v>
      </c>
      <c r="MFZ12" s="2432">
        <f>'GC Table 4 - Tertiary'!MFT9</f>
        <v>0</v>
      </c>
      <c r="MGA12" s="2435">
        <f>SUM(MFW12:MFZ12)</f>
        <v>0</v>
      </c>
      <c r="MGB12" s="4062">
        <f>'GC Table 8 - Primary'!MFU20</f>
        <v>0</v>
      </c>
      <c r="MGC12" s="2432">
        <f>'GC Table 6 - Secondary'!MFU22</f>
        <v>0</v>
      </c>
      <c r="MGD12" s="2432">
        <f>'GC Table 5 - Worker Training'!MFU20</f>
        <v>0</v>
      </c>
      <c r="MGE12" s="2432">
        <f>'GC Table 4 - Tertiary'!MFT17</f>
        <v>0</v>
      </c>
      <c r="MGF12" s="4064">
        <f>SUM(MGB12:MGE12)</f>
        <v>0</v>
      </c>
      <c r="MGG12" s="4061">
        <v>2014</v>
      </c>
      <c r="MGH12" s="4062">
        <f>'GC Table 8 - Primary'!MGK8</f>
        <v>0</v>
      </c>
      <c r="MGI12" s="2432">
        <f>'GC Table 6 - Secondary'!MGK8</f>
        <v>0</v>
      </c>
      <c r="MGJ12" s="2432">
        <f>'GC Table 5 - Worker Training'!MGK8</f>
        <v>0</v>
      </c>
      <c r="MGK12" s="2432">
        <f>'GC Table 4 - Tertiary'!MGJ8</f>
        <v>0</v>
      </c>
      <c r="MGL12" s="4063">
        <f>SUM(MGH12:MGK12)</f>
        <v>0</v>
      </c>
      <c r="MGM12" s="2433">
        <f>'GC Table 8 - Primary'!MGK12</f>
        <v>0</v>
      </c>
      <c r="MGN12" s="2432">
        <f>'GC Table 6 - Secondary'!MGK14</f>
        <v>0</v>
      </c>
      <c r="MGO12" s="2434">
        <f>'GC Table 5 - Worker Training'!MGK12</f>
        <v>0</v>
      </c>
      <c r="MGP12" s="2432">
        <f>'GC Table 4 - Tertiary'!MGJ9</f>
        <v>0</v>
      </c>
      <c r="MGQ12" s="2435">
        <f>SUM(MGM12:MGP12)</f>
        <v>0</v>
      </c>
      <c r="MGR12" s="4062">
        <f>'GC Table 8 - Primary'!MGK20</f>
        <v>0</v>
      </c>
      <c r="MGS12" s="2432">
        <f>'GC Table 6 - Secondary'!MGK22</f>
        <v>0</v>
      </c>
      <c r="MGT12" s="2432">
        <f>'GC Table 5 - Worker Training'!MGK20</f>
        <v>0</v>
      </c>
      <c r="MGU12" s="2432">
        <f>'GC Table 4 - Tertiary'!MGJ17</f>
        <v>0</v>
      </c>
      <c r="MGV12" s="4064">
        <f>SUM(MGR12:MGU12)</f>
        <v>0</v>
      </c>
      <c r="MGW12" s="4061">
        <v>2014</v>
      </c>
      <c r="MGX12" s="4062">
        <f>'GC Table 8 - Primary'!MHA8</f>
        <v>0</v>
      </c>
      <c r="MGY12" s="2432">
        <f>'GC Table 6 - Secondary'!MHA8</f>
        <v>0</v>
      </c>
      <c r="MGZ12" s="2432">
        <f>'GC Table 5 - Worker Training'!MHA8</f>
        <v>0</v>
      </c>
      <c r="MHA12" s="2432">
        <f>'GC Table 4 - Tertiary'!MGZ8</f>
        <v>0</v>
      </c>
      <c r="MHB12" s="4063">
        <f>SUM(MGX12:MHA12)</f>
        <v>0</v>
      </c>
      <c r="MHC12" s="2433">
        <f>'GC Table 8 - Primary'!MHA12</f>
        <v>0</v>
      </c>
      <c r="MHD12" s="2432">
        <f>'GC Table 6 - Secondary'!MHA14</f>
        <v>0</v>
      </c>
      <c r="MHE12" s="2434">
        <f>'GC Table 5 - Worker Training'!MHA12</f>
        <v>0</v>
      </c>
      <c r="MHF12" s="2432">
        <f>'GC Table 4 - Tertiary'!MGZ9</f>
        <v>0</v>
      </c>
      <c r="MHG12" s="2435">
        <f>SUM(MHC12:MHF12)</f>
        <v>0</v>
      </c>
      <c r="MHH12" s="4062">
        <f>'GC Table 8 - Primary'!MHA20</f>
        <v>0</v>
      </c>
      <c r="MHI12" s="2432">
        <f>'GC Table 6 - Secondary'!MHA22</f>
        <v>0</v>
      </c>
      <c r="MHJ12" s="2432">
        <f>'GC Table 5 - Worker Training'!MHA20</f>
        <v>0</v>
      </c>
      <c r="MHK12" s="2432">
        <f>'GC Table 4 - Tertiary'!MGZ17</f>
        <v>0</v>
      </c>
      <c r="MHL12" s="4064">
        <f>SUM(MHH12:MHK12)</f>
        <v>0</v>
      </c>
      <c r="MHM12" s="4061">
        <v>2014</v>
      </c>
      <c r="MHN12" s="4062">
        <f>'GC Table 8 - Primary'!MHQ8</f>
        <v>0</v>
      </c>
      <c r="MHO12" s="2432">
        <f>'GC Table 6 - Secondary'!MHQ8</f>
        <v>0</v>
      </c>
      <c r="MHP12" s="2432">
        <f>'GC Table 5 - Worker Training'!MHQ8</f>
        <v>0</v>
      </c>
      <c r="MHQ12" s="2432">
        <f>'GC Table 4 - Tertiary'!MHP8</f>
        <v>0</v>
      </c>
      <c r="MHR12" s="4063">
        <f>SUM(MHN12:MHQ12)</f>
        <v>0</v>
      </c>
      <c r="MHS12" s="2433">
        <f>'GC Table 8 - Primary'!MHQ12</f>
        <v>0</v>
      </c>
      <c r="MHT12" s="2432">
        <f>'GC Table 6 - Secondary'!MHQ14</f>
        <v>0</v>
      </c>
      <c r="MHU12" s="2434">
        <f>'GC Table 5 - Worker Training'!MHQ12</f>
        <v>0</v>
      </c>
      <c r="MHV12" s="2432">
        <f>'GC Table 4 - Tertiary'!MHP9</f>
        <v>0</v>
      </c>
      <c r="MHW12" s="2435">
        <f>SUM(MHS12:MHV12)</f>
        <v>0</v>
      </c>
      <c r="MHX12" s="4062">
        <f>'GC Table 8 - Primary'!MHQ20</f>
        <v>0</v>
      </c>
      <c r="MHY12" s="2432">
        <f>'GC Table 6 - Secondary'!MHQ22</f>
        <v>0</v>
      </c>
      <c r="MHZ12" s="2432">
        <f>'GC Table 5 - Worker Training'!MHQ20</f>
        <v>0</v>
      </c>
      <c r="MIA12" s="2432">
        <f>'GC Table 4 - Tertiary'!MHP17</f>
        <v>0</v>
      </c>
      <c r="MIB12" s="4064">
        <f>SUM(MHX12:MIA12)</f>
        <v>0</v>
      </c>
      <c r="MIC12" s="4061">
        <v>2014</v>
      </c>
      <c r="MID12" s="4062">
        <f>'GC Table 8 - Primary'!MIG8</f>
        <v>0</v>
      </c>
      <c r="MIE12" s="2432">
        <f>'GC Table 6 - Secondary'!MIG8</f>
        <v>0</v>
      </c>
      <c r="MIF12" s="2432">
        <f>'GC Table 5 - Worker Training'!MIG8</f>
        <v>0</v>
      </c>
      <c r="MIG12" s="2432">
        <f>'GC Table 4 - Tertiary'!MIF8</f>
        <v>0</v>
      </c>
      <c r="MIH12" s="4063">
        <f>SUM(MID12:MIG12)</f>
        <v>0</v>
      </c>
      <c r="MII12" s="2433">
        <f>'GC Table 8 - Primary'!MIG12</f>
        <v>0</v>
      </c>
      <c r="MIJ12" s="2432">
        <f>'GC Table 6 - Secondary'!MIG14</f>
        <v>0</v>
      </c>
      <c r="MIK12" s="2434">
        <f>'GC Table 5 - Worker Training'!MIG12</f>
        <v>0</v>
      </c>
      <c r="MIL12" s="2432">
        <f>'GC Table 4 - Tertiary'!MIF9</f>
        <v>0</v>
      </c>
      <c r="MIM12" s="2435">
        <f>SUM(MII12:MIL12)</f>
        <v>0</v>
      </c>
      <c r="MIN12" s="4062">
        <f>'GC Table 8 - Primary'!MIG20</f>
        <v>0</v>
      </c>
      <c r="MIO12" s="2432">
        <f>'GC Table 6 - Secondary'!MIG22</f>
        <v>0</v>
      </c>
      <c r="MIP12" s="2432">
        <f>'GC Table 5 - Worker Training'!MIG20</f>
        <v>0</v>
      </c>
      <c r="MIQ12" s="2432">
        <f>'GC Table 4 - Tertiary'!MIF17</f>
        <v>0</v>
      </c>
      <c r="MIR12" s="4064">
        <f>SUM(MIN12:MIQ12)</f>
        <v>0</v>
      </c>
      <c r="MIS12" s="4061">
        <v>2014</v>
      </c>
      <c r="MIT12" s="4062">
        <f>'GC Table 8 - Primary'!MIW8</f>
        <v>0</v>
      </c>
      <c r="MIU12" s="2432">
        <f>'GC Table 6 - Secondary'!MIW8</f>
        <v>0</v>
      </c>
      <c r="MIV12" s="2432">
        <f>'GC Table 5 - Worker Training'!MIW8</f>
        <v>0</v>
      </c>
      <c r="MIW12" s="2432">
        <f>'GC Table 4 - Tertiary'!MIV8</f>
        <v>0</v>
      </c>
      <c r="MIX12" s="4063">
        <f>SUM(MIT12:MIW12)</f>
        <v>0</v>
      </c>
      <c r="MIY12" s="2433">
        <f>'GC Table 8 - Primary'!MIW12</f>
        <v>0</v>
      </c>
      <c r="MIZ12" s="2432">
        <f>'GC Table 6 - Secondary'!MIW14</f>
        <v>0</v>
      </c>
      <c r="MJA12" s="2434">
        <f>'GC Table 5 - Worker Training'!MIW12</f>
        <v>0</v>
      </c>
      <c r="MJB12" s="2432">
        <f>'GC Table 4 - Tertiary'!MIV9</f>
        <v>0</v>
      </c>
      <c r="MJC12" s="2435">
        <f>SUM(MIY12:MJB12)</f>
        <v>0</v>
      </c>
      <c r="MJD12" s="4062">
        <f>'GC Table 8 - Primary'!MIW20</f>
        <v>0</v>
      </c>
      <c r="MJE12" s="2432">
        <f>'GC Table 6 - Secondary'!MIW22</f>
        <v>0</v>
      </c>
      <c r="MJF12" s="2432">
        <f>'GC Table 5 - Worker Training'!MIW20</f>
        <v>0</v>
      </c>
      <c r="MJG12" s="2432">
        <f>'GC Table 4 - Tertiary'!MIV17</f>
        <v>0</v>
      </c>
      <c r="MJH12" s="4064">
        <f>SUM(MJD12:MJG12)</f>
        <v>0</v>
      </c>
      <c r="MJI12" s="4061">
        <v>2014</v>
      </c>
      <c r="MJJ12" s="4062">
        <f>'GC Table 8 - Primary'!MJM8</f>
        <v>0</v>
      </c>
      <c r="MJK12" s="2432">
        <f>'GC Table 6 - Secondary'!MJM8</f>
        <v>0</v>
      </c>
      <c r="MJL12" s="2432">
        <f>'GC Table 5 - Worker Training'!MJM8</f>
        <v>0</v>
      </c>
      <c r="MJM12" s="2432">
        <f>'GC Table 4 - Tertiary'!MJL8</f>
        <v>0</v>
      </c>
      <c r="MJN12" s="4063">
        <f>SUM(MJJ12:MJM12)</f>
        <v>0</v>
      </c>
      <c r="MJO12" s="2433">
        <f>'GC Table 8 - Primary'!MJM12</f>
        <v>0</v>
      </c>
      <c r="MJP12" s="2432">
        <f>'GC Table 6 - Secondary'!MJM14</f>
        <v>0</v>
      </c>
      <c r="MJQ12" s="2434">
        <f>'GC Table 5 - Worker Training'!MJM12</f>
        <v>0</v>
      </c>
      <c r="MJR12" s="2432">
        <f>'GC Table 4 - Tertiary'!MJL9</f>
        <v>0</v>
      </c>
      <c r="MJS12" s="2435">
        <f>SUM(MJO12:MJR12)</f>
        <v>0</v>
      </c>
      <c r="MJT12" s="4062">
        <f>'GC Table 8 - Primary'!MJM20</f>
        <v>0</v>
      </c>
      <c r="MJU12" s="2432">
        <f>'GC Table 6 - Secondary'!MJM22</f>
        <v>0</v>
      </c>
      <c r="MJV12" s="2432">
        <f>'GC Table 5 - Worker Training'!MJM20</f>
        <v>0</v>
      </c>
      <c r="MJW12" s="2432">
        <f>'GC Table 4 - Tertiary'!MJL17</f>
        <v>0</v>
      </c>
      <c r="MJX12" s="4064">
        <f>SUM(MJT12:MJW12)</f>
        <v>0</v>
      </c>
      <c r="MJY12" s="4061">
        <v>2014</v>
      </c>
      <c r="MJZ12" s="4062">
        <f>'GC Table 8 - Primary'!MKC8</f>
        <v>0</v>
      </c>
      <c r="MKA12" s="2432">
        <f>'GC Table 6 - Secondary'!MKC8</f>
        <v>0</v>
      </c>
      <c r="MKB12" s="2432">
        <f>'GC Table 5 - Worker Training'!MKC8</f>
        <v>0</v>
      </c>
      <c r="MKC12" s="2432">
        <f>'GC Table 4 - Tertiary'!MKB8</f>
        <v>0</v>
      </c>
      <c r="MKD12" s="4063">
        <f>SUM(MJZ12:MKC12)</f>
        <v>0</v>
      </c>
      <c r="MKE12" s="2433">
        <f>'GC Table 8 - Primary'!MKC12</f>
        <v>0</v>
      </c>
      <c r="MKF12" s="2432">
        <f>'GC Table 6 - Secondary'!MKC14</f>
        <v>0</v>
      </c>
      <c r="MKG12" s="2434">
        <f>'GC Table 5 - Worker Training'!MKC12</f>
        <v>0</v>
      </c>
      <c r="MKH12" s="2432">
        <f>'GC Table 4 - Tertiary'!MKB9</f>
        <v>0</v>
      </c>
      <c r="MKI12" s="2435">
        <f>SUM(MKE12:MKH12)</f>
        <v>0</v>
      </c>
      <c r="MKJ12" s="4062">
        <f>'GC Table 8 - Primary'!MKC20</f>
        <v>0</v>
      </c>
      <c r="MKK12" s="2432">
        <f>'GC Table 6 - Secondary'!MKC22</f>
        <v>0</v>
      </c>
      <c r="MKL12" s="2432">
        <f>'GC Table 5 - Worker Training'!MKC20</f>
        <v>0</v>
      </c>
      <c r="MKM12" s="2432">
        <f>'GC Table 4 - Tertiary'!MKB17</f>
        <v>0</v>
      </c>
      <c r="MKN12" s="4064">
        <f>SUM(MKJ12:MKM12)</f>
        <v>0</v>
      </c>
      <c r="MKO12" s="4061">
        <v>2014</v>
      </c>
      <c r="MKP12" s="4062">
        <f>'GC Table 8 - Primary'!MKS8</f>
        <v>0</v>
      </c>
      <c r="MKQ12" s="2432">
        <f>'GC Table 6 - Secondary'!MKS8</f>
        <v>0</v>
      </c>
      <c r="MKR12" s="2432">
        <f>'GC Table 5 - Worker Training'!MKS8</f>
        <v>0</v>
      </c>
      <c r="MKS12" s="2432">
        <f>'GC Table 4 - Tertiary'!MKR8</f>
        <v>0</v>
      </c>
      <c r="MKT12" s="4063">
        <f>SUM(MKP12:MKS12)</f>
        <v>0</v>
      </c>
      <c r="MKU12" s="2433">
        <f>'GC Table 8 - Primary'!MKS12</f>
        <v>0</v>
      </c>
      <c r="MKV12" s="2432">
        <f>'GC Table 6 - Secondary'!MKS14</f>
        <v>0</v>
      </c>
      <c r="MKW12" s="2434">
        <f>'GC Table 5 - Worker Training'!MKS12</f>
        <v>0</v>
      </c>
      <c r="MKX12" s="2432">
        <f>'GC Table 4 - Tertiary'!MKR9</f>
        <v>0</v>
      </c>
      <c r="MKY12" s="2435">
        <f>SUM(MKU12:MKX12)</f>
        <v>0</v>
      </c>
      <c r="MKZ12" s="4062">
        <f>'GC Table 8 - Primary'!MKS20</f>
        <v>0</v>
      </c>
      <c r="MLA12" s="2432">
        <f>'GC Table 6 - Secondary'!MKS22</f>
        <v>0</v>
      </c>
      <c r="MLB12" s="2432">
        <f>'GC Table 5 - Worker Training'!MKS20</f>
        <v>0</v>
      </c>
      <c r="MLC12" s="2432">
        <f>'GC Table 4 - Tertiary'!MKR17</f>
        <v>0</v>
      </c>
      <c r="MLD12" s="4064">
        <f>SUM(MKZ12:MLC12)</f>
        <v>0</v>
      </c>
      <c r="MLE12" s="4061">
        <v>2014</v>
      </c>
      <c r="MLF12" s="4062">
        <f>'GC Table 8 - Primary'!MLI8</f>
        <v>0</v>
      </c>
      <c r="MLG12" s="2432">
        <f>'GC Table 6 - Secondary'!MLI8</f>
        <v>0</v>
      </c>
      <c r="MLH12" s="2432">
        <f>'GC Table 5 - Worker Training'!MLI8</f>
        <v>0</v>
      </c>
      <c r="MLI12" s="2432">
        <f>'GC Table 4 - Tertiary'!MLH8</f>
        <v>0</v>
      </c>
      <c r="MLJ12" s="4063">
        <f>SUM(MLF12:MLI12)</f>
        <v>0</v>
      </c>
      <c r="MLK12" s="2433">
        <f>'GC Table 8 - Primary'!MLI12</f>
        <v>0</v>
      </c>
      <c r="MLL12" s="2432">
        <f>'GC Table 6 - Secondary'!MLI14</f>
        <v>0</v>
      </c>
      <c r="MLM12" s="2434">
        <f>'GC Table 5 - Worker Training'!MLI12</f>
        <v>0</v>
      </c>
      <c r="MLN12" s="2432">
        <f>'GC Table 4 - Tertiary'!MLH9</f>
        <v>0</v>
      </c>
      <c r="MLO12" s="2435">
        <f>SUM(MLK12:MLN12)</f>
        <v>0</v>
      </c>
      <c r="MLP12" s="4062">
        <f>'GC Table 8 - Primary'!MLI20</f>
        <v>0</v>
      </c>
      <c r="MLQ12" s="2432">
        <f>'GC Table 6 - Secondary'!MLI22</f>
        <v>0</v>
      </c>
      <c r="MLR12" s="2432">
        <f>'GC Table 5 - Worker Training'!MLI20</f>
        <v>0</v>
      </c>
      <c r="MLS12" s="2432">
        <f>'GC Table 4 - Tertiary'!MLH17</f>
        <v>0</v>
      </c>
      <c r="MLT12" s="4064">
        <f>SUM(MLP12:MLS12)</f>
        <v>0</v>
      </c>
      <c r="MLU12" s="4061">
        <v>2014</v>
      </c>
      <c r="MLV12" s="4062">
        <f>'GC Table 8 - Primary'!MLY8</f>
        <v>0</v>
      </c>
      <c r="MLW12" s="2432">
        <f>'GC Table 6 - Secondary'!MLY8</f>
        <v>0</v>
      </c>
      <c r="MLX12" s="2432">
        <f>'GC Table 5 - Worker Training'!MLY8</f>
        <v>0</v>
      </c>
      <c r="MLY12" s="2432">
        <f>'GC Table 4 - Tertiary'!MLX8</f>
        <v>0</v>
      </c>
      <c r="MLZ12" s="4063">
        <f>SUM(MLV12:MLY12)</f>
        <v>0</v>
      </c>
      <c r="MMA12" s="2433">
        <f>'GC Table 8 - Primary'!MLY12</f>
        <v>0</v>
      </c>
      <c r="MMB12" s="2432">
        <f>'GC Table 6 - Secondary'!MLY14</f>
        <v>0</v>
      </c>
      <c r="MMC12" s="2434">
        <f>'GC Table 5 - Worker Training'!MLY12</f>
        <v>0</v>
      </c>
      <c r="MMD12" s="2432">
        <f>'GC Table 4 - Tertiary'!MLX9</f>
        <v>0</v>
      </c>
      <c r="MME12" s="2435">
        <f>SUM(MMA12:MMD12)</f>
        <v>0</v>
      </c>
      <c r="MMF12" s="4062">
        <f>'GC Table 8 - Primary'!MLY20</f>
        <v>0</v>
      </c>
      <c r="MMG12" s="2432">
        <f>'GC Table 6 - Secondary'!MLY22</f>
        <v>0</v>
      </c>
      <c r="MMH12" s="2432">
        <f>'GC Table 5 - Worker Training'!MLY20</f>
        <v>0</v>
      </c>
      <c r="MMI12" s="2432">
        <f>'GC Table 4 - Tertiary'!MLX17</f>
        <v>0</v>
      </c>
      <c r="MMJ12" s="4064">
        <f>SUM(MMF12:MMI12)</f>
        <v>0</v>
      </c>
      <c r="MMK12" s="4061">
        <v>2014</v>
      </c>
      <c r="MML12" s="4062">
        <f>'GC Table 8 - Primary'!MMO8</f>
        <v>0</v>
      </c>
      <c r="MMM12" s="2432">
        <f>'GC Table 6 - Secondary'!MMO8</f>
        <v>0</v>
      </c>
      <c r="MMN12" s="2432">
        <f>'GC Table 5 - Worker Training'!MMO8</f>
        <v>0</v>
      </c>
      <c r="MMO12" s="2432">
        <f>'GC Table 4 - Tertiary'!MMN8</f>
        <v>0</v>
      </c>
      <c r="MMP12" s="4063">
        <f>SUM(MML12:MMO12)</f>
        <v>0</v>
      </c>
      <c r="MMQ12" s="2433">
        <f>'GC Table 8 - Primary'!MMO12</f>
        <v>0</v>
      </c>
      <c r="MMR12" s="2432">
        <f>'GC Table 6 - Secondary'!MMO14</f>
        <v>0</v>
      </c>
      <c r="MMS12" s="2434">
        <f>'GC Table 5 - Worker Training'!MMO12</f>
        <v>0</v>
      </c>
      <c r="MMT12" s="2432">
        <f>'GC Table 4 - Tertiary'!MMN9</f>
        <v>0</v>
      </c>
      <c r="MMU12" s="2435">
        <f>SUM(MMQ12:MMT12)</f>
        <v>0</v>
      </c>
      <c r="MMV12" s="4062">
        <f>'GC Table 8 - Primary'!MMO20</f>
        <v>0</v>
      </c>
      <c r="MMW12" s="2432">
        <f>'GC Table 6 - Secondary'!MMO22</f>
        <v>0</v>
      </c>
      <c r="MMX12" s="2432">
        <f>'GC Table 5 - Worker Training'!MMO20</f>
        <v>0</v>
      </c>
      <c r="MMY12" s="2432">
        <f>'GC Table 4 - Tertiary'!MMN17</f>
        <v>0</v>
      </c>
      <c r="MMZ12" s="4064">
        <f>SUM(MMV12:MMY12)</f>
        <v>0</v>
      </c>
      <c r="MNA12" s="4061">
        <v>2014</v>
      </c>
      <c r="MNB12" s="4062">
        <f>'GC Table 8 - Primary'!MNE8</f>
        <v>0</v>
      </c>
      <c r="MNC12" s="2432">
        <f>'GC Table 6 - Secondary'!MNE8</f>
        <v>0</v>
      </c>
      <c r="MND12" s="2432">
        <f>'GC Table 5 - Worker Training'!MNE8</f>
        <v>0</v>
      </c>
      <c r="MNE12" s="2432">
        <f>'GC Table 4 - Tertiary'!MND8</f>
        <v>0</v>
      </c>
      <c r="MNF12" s="4063">
        <f>SUM(MNB12:MNE12)</f>
        <v>0</v>
      </c>
      <c r="MNG12" s="2433">
        <f>'GC Table 8 - Primary'!MNE12</f>
        <v>0</v>
      </c>
      <c r="MNH12" s="2432">
        <f>'GC Table 6 - Secondary'!MNE14</f>
        <v>0</v>
      </c>
      <c r="MNI12" s="2434">
        <f>'GC Table 5 - Worker Training'!MNE12</f>
        <v>0</v>
      </c>
      <c r="MNJ12" s="2432">
        <f>'GC Table 4 - Tertiary'!MND9</f>
        <v>0</v>
      </c>
      <c r="MNK12" s="2435">
        <f>SUM(MNG12:MNJ12)</f>
        <v>0</v>
      </c>
      <c r="MNL12" s="4062">
        <f>'GC Table 8 - Primary'!MNE20</f>
        <v>0</v>
      </c>
      <c r="MNM12" s="2432">
        <f>'GC Table 6 - Secondary'!MNE22</f>
        <v>0</v>
      </c>
      <c r="MNN12" s="2432">
        <f>'GC Table 5 - Worker Training'!MNE20</f>
        <v>0</v>
      </c>
      <c r="MNO12" s="2432">
        <f>'GC Table 4 - Tertiary'!MND17</f>
        <v>0</v>
      </c>
      <c r="MNP12" s="4064">
        <f>SUM(MNL12:MNO12)</f>
        <v>0</v>
      </c>
      <c r="MNQ12" s="4061">
        <v>2014</v>
      </c>
      <c r="MNR12" s="4062">
        <f>'GC Table 8 - Primary'!MNU8</f>
        <v>0</v>
      </c>
      <c r="MNS12" s="2432">
        <f>'GC Table 6 - Secondary'!MNU8</f>
        <v>0</v>
      </c>
      <c r="MNT12" s="2432">
        <f>'GC Table 5 - Worker Training'!MNU8</f>
        <v>0</v>
      </c>
      <c r="MNU12" s="2432">
        <f>'GC Table 4 - Tertiary'!MNT8</f>
        <v>0</v>
      </c>
      <c r="MNV12" s="4063">
        <f>SUM(MNR12:MNU12)</f>
        <v>0</v>
      </c>
      <c r="MNW12" s="2433">
        <f>'GC Table 8 - Primary'!MNU12</f>
        <v>0</v>
      </c>
      <c r="MNX12" s="2432">
        <f>'GC Table 6 - Secondary'!MNU14</f>
        <v>0</v>
      </c>
      <c r="MNY12" s="2434">
        <f>'GC Table 5 - Worker Training'!MNU12</f>
        <v>0</v>
      </c>
      <c r="MNZ12" s="2432">
        <f>'GC Table 4 - Tertiary'!MNT9</f>
        <v>0</v>
      </c>
      <c r="MOA12" s="2435">
        <f>SUM(MNW12:MNZ12)</f>
        <v>0</v>
      </c>
      <c r="MOB12" s="4062">
        <f>'GC Table 8 - Primary'!MNU20</f>
        <v>0</v>
      </c>
      <c r="MOC12" s="2432">
        <f>'GC Table 6 - Secondary'!MNU22</f>
        <v>0</v>
      </c>
      <c r="MOD12" s="2432">
        <f>'GC Table 5 - Worker Training'!MNU20</f>
        <v>0</v>
      </c>
      <c r="MOE12" s="2432">
        <f>'GC Table 4 - Tertiary'!MNT17</f>
        <v>0</v>
      </c>
      <c r="MOF12" s="4064">
        <f>SUM(MOB12:MOE12)</f>
        <v>0</v>
      </c>
      <c r="MOG12" s="4061">
        <v>2014</v>
      </c>
      <c r="MOH12" s="4062">
        <f>'GC Table 8 - Primary'!MOK8</f>
        <v>0</v>
      </c>
      <c r="MOI12" s="2432">
        <f>'GC Table 6 - Secondary'!MOK8</f>
        <v>0</v>
      </c>
      <c r="MOJ12" s="2432">
        <f>'GC Table 5 - Worker Training'!MOK8</f>
        <v>0</v>
      </c>
      <c r="MOK12" s="2432">
        <f>'GC Table 4 - Tertiary'!MOJ8</f>
        <v>0</v>
      </c>
      <c r="MOL12" s="4063">
        <f>SUM(MOH12:MOK12)</f>
        <v>0</v>
      </c>
      <c r="MOM12" s="2433">
        <f>'GC Table 8 - Primary'!MOK12</f>
        <v>0</v>
      </c>
      <c r="MON12" s="2432">
        <f>'GC Table 6 - Secondary'!MOK14</f>
        <v>0</v>
      </c>
      <c r="MOO12" s="2434">
        <f>'GC Table 5 - Worker Training'!MOK12</f>
        <v>0</v>
      </c>
      <c r="MOP12" s="2432">
        <f>'GC Table 4 - Tertiary'!MOJ9</f>
        <v>0</v>
      </c>
      <c r="MOQ12" s="2435">
        <f>SUM(MOM12:MOP12)</f>
        <v>0</v>
      </c>
      <c r="MOR12" s="4062">
        <f>'GC Table 8 - Primary'!MOK20</f>
        <v>0</v>
      </c>
      <c r="MOS12" s="2432">
        <f>'GC Table 6 - Secondary'!MOK22</f>
        <v>0</v>
      </c>
      <c r="MOT12" s="2432">
        <f>'GC Table 5 - Worker Training'!MOK20</f>
        <v>0</v>
      </c>
      <c r="MOU12" s="2432">
        <f>'GC Table 4 - Tertiary'!MOJ17</f>
        <v>0</v>
      </c>
      <c r="MOV12" s="4064">
        <f>SUM(MOR12:MOU12)</f>
        <v>0</v>
      </c>
      <c r="MOW12" s="4061">
        <v>2014</v>
      </c>
      <c r="MOX12" s="4062">
        <f>'GC Table 8 - Primary'!MPA8</f>
        <v>0</v>
      </c>
      <c r="MOY12" s="2432">
        <f>'GC Table 6 - Secondary'!MPA8</f>
        <v>0</v>
      </c>
      <c r="MOZ12" s="2432">
        <f>'GC Table 5 - Worker Training'!MPA8</f>
        <v>0</v>
      </c>
      <c r="MPA12" s="2432">
        <f>'GC Table 4 - Tertiary'!MOZ8</f>
        <v>0</v>
      </c>
      <c r="MPB12" s="4063">
        <f>SUM(MOX12:MPA12)</f>
        <v>0</v>
      </c>
      <c r="MPC12" s="2433">
        <f>'GC Table 8 - Primary'!MPA12</f>
        <v>0</v>
      </c>
      <c r="MPD12" s="2432">
        <f>'GC Table 6 - Secondary'!MPA14</f>
        <v>0</v>
      </c>
      <c r="MPE12" s="2434">
        <f>'GC Table 5 - Worker Training'!MPA12</f>
        <v>0</v>
      </c>
      <c r="MPF12" s="2432">
        <f>'GC Table 4 - Tertiary'!MOZ9</f>
        <v>0</v>
      </c>
      <c r="MPG12" s="2435">
        <f>SUM(MPC12:MPF12)</f>
        <v>0</v>
      </c>
      <c r="MPH12" s="4062">
        <f>'GC Table 8 - Primary'!MPA20</f>
        <v>0</v>
      </c>
      <c r="MPI12" s="2432">
        <f>'GC Table 6 - Secondary'!MPA22</f>
        <v>0</v>
      </c>
      <c r="MPJ12" s="2432">
        <f>'GC Table 5 - Worker Training'!MPA20</f>
        <v>0</v>
      </c>
      <c r="MPK12" s="2432">
        <f>'GC Table 4 - Tertiary'!MOZ17</f>
        <v>0</v>
      </c>
      <c r="MPL12" s="4064">
        <f>SUM(MPH12:MPK12)</f>
        <v>0</v>
      </c>
      <c r="MPM12" s="4061">
        <v>2014</v>
      </c>
      <c r="MPN12" s="4062">
        <f>'GC Table 8 - Primary'!MPQ8</f>
        <v>0</v>
      </c>
      <c r="MPO12" s="2432">
        <f>'GC Table 6 - Secondary'!MPQ8</f>
        <v>0</v>
      </c>
      <c r="MPP12" s="2432">
        <f>'GC Table 5 - Worker Training'!MPQ8</f>
        <v>0</v>
      </c>
      <c r="MPQ12" s="2432">
        <f>'GC Table 4 - Tertiary'!MPP8</f>
        <v>0</v>
      </c>
      <c r="MPR12" s="4063">
        <f>SUM(MPN12:MPQ12)</f>
        <v>0</v>
      </c>
      <c r="MPS12" s="2433">
        <f>'GC Table 8 - Primary'!MPQ12</f>
        <v>0</v>
      </c>
      <c r="MPT12" s="2432">
        <f>'GC Table 6 - Secondary'!MPQ14</f>
        <v>0</v>
      </c>
      <c r="MPU12" s="2434">
        <f>'GC Table 5 - Worker Training'!MPQ12</f>
        <v>0</v>
      </c>
      <c r="MPV12" s="2432">
        <f>'GC Table 4 - Tertiary'!MPP9</f>
        <v>0</v>
      </c>
      <c r="MPW12" s="2435">
        <f>SUM(MPS12:MPV12)</f>
        <v>0</v>
      </c>
      <c r="MPX12" s="4062">
        <f>'GC Table 8 - Primary'!MPQ20</f>
        <v>0</v>
      </c>
      <c r="MPY12" s="2432">
        <f>'GC Table 6 - Secondary'!MPQ22</f>
        <v>0</v>
      </c>
      <c r="MPZ12" s="2432">
        <f>'GC Table 5 - Worker Training'!MPQ20</f>
        <v>0</v>
      </c>
      <c r="MQA12" s="2432">
        <f>'GC Table 4 - Tertiary'!MPP17</f>
        <v>0</v>
      </c>
      <c r="MQB12" s="4064">
        <f>SUM(MPX12:MQA12)</f>
        <v>0</v>
      </c>
      <c r="MQC12" s="4061">
        <v>2014</v>
      </c>
      <c r="MQD12" s="4062">
        <f>'GC Table 8 - Primary'!MQG8</f>
        <v>0</v>
      </c>
      <c r="MQE12" s="2432">
        <f>'GC Table 6 - Secondary'!MQG8</f>
        <v>0</v>
      </c>
      <c r="MQF12" s="2432">
        <f>'GC Table 5 - Worker Training'!MQG8</f>
        <v>0</v>
      </c>
      <c r="MQG12" s="2432">
        <f>'GC Table 4 - Tertiary'!MQF8</f>
        <v>0</v>
      </c>
      <c r="MQH12" s="4063">
        <f>SUM(MQD12:MQG12)</f>
        <v>0</v>
      </c>
      <c r="MQI12" s="2433">
        <f>'GC Table 8 - Primary'!MQG12</f>
        <v>0</v>
      </c>
      <c r="MQJ12" s="2432">
        <f>'GC Table 6 - Secondary'!MQG14</f>
        <v>0</v>
      </c>
      <c r="MQK12" s="2434">
        <f>'GC Table 5 - Worker Training'!MQG12</f>
        <v>0</v>
      </c>
      <c r="MQL12" s="2432">
        <f>'GC Table 4 - Tertiary'!MQF9</f>
        <v>0</v>
      </c>
      <c r="MQM12" s="2435">
        <f>SUM(MQI12:MQL12)</f>
        <v>0</v>
      </c>
      <c r="MQN12" s="4062">
        <f>'GC Table 8 - Primary'!MQG20</f>
        <v>0</v>
      </c>
      <c r="MQO12" s="2432">
        <f>'GC Table 6 - Secondary'!MQG22</f>
        <v>0</v>
      </c>
      <c r="MQP12" s="2432">
        <f>'GC Table 5 - Worker Training'!MQG20</f>
        <v>0</v>
      </c>
      <c r="MQQ12" s="2432">
        <f>'GC Table 4 - Tertiary'!MQF17</f>
        <v>0</v>
      </c>
      <c r="MQR12" s="4064">
        <f>SUM(MQN12:MQQ12)</f>
        <v>0</v>
      </c>
      <c r="MQS12" s="4061">
        <v>2014</v>
      </c>
      <c r="MQT12" s="4062">
        <f>'GC Table 8 - Primary'!MQW8</f>
        <v>0</v>
      </c>
      <c r="MQU12" s="2432">
        <f>'GC Table 6 - Secondary'!MQW8</f>
        <v>0</v>
      </c>
      <c r="MQV12" s="2432">
        <f>'GC Table 5 - Worker Training'!MQW8</f>
        <v>0</v>
      </c>
      <c r="MQW12" s="2432">
        <f>'GC Table 4 - Tertiary'!MQV8</f>
        <v>0</v>
      </c>
      <c r="MQX12" s="4063">
        <f>SUM(MQT12:MQW12)</f>
        <v>0</v>
      </c>
      <c r="MQY12" s="2433">
        <f>'GC Table 8 - Primary'!MQW12</f>
        <v>0</v>
      </c>
      <c r="MQZ12" s="2432">
        <f>'GC Table 6 - Secondary'!MQW14</f>
        <v>0</v>
      </c>
      <c r="MRA12" s="2434">
        <f>'GC Table 5 - Worker Training'!MQW12</f>
        <v>0</v>
      </c>
      <c r="MRB12" s="2432">
        <f>'GC Table 4 - Tertiary'!MQV9</f>
        <v>0</v>
      </c>
      <c r="MRC12" s="2435">
        <f>SUM(MQY12:MRB12)</f>
        <v>0</v>
      </c>
      <c r="MRD12" s="4062">
        <f>'GC Table 8 - Primary'!MQW20</f>
        <v>0</v>
      </c>
      <c r="MRE12" s="2432">
        <f>'GC Table 6 - Secondary'!MQW22</f>
        <v>0</v>
      </c>
      <c r="MRF12" s="2432">
        <f>'GC Table 5 - Worker Training'!MQW20</f>
        <v>0</v>
      </c>
      <c r="MRG12" s="2432">
        <f>'GC Table 4 - Tertiary'!MQV17</f>
        <v>0</v>
      </c>
      <c r="MRH12" s="4064">
        <f>SUM(MRD12:MRG12)</f>
        <v>0</v>
      </c>
      <c r="MRI12" s="4061">
        <v>2014</v>
      </c>
      <c r="MRJ12" s="4062">
        <f>'GC Table 8 - Primary'!MRM8</f>
        <v>0</v>
      </c>
      <c r="MRK12" s="2432">
        <f>'GC Table 6 - Secondary'!MRM8</f>
        <v>0</v>
      </c>
      <c r="MRL12" s="2432">
        <f>'GC Table 5 - Worker Training'!MRM8</f>
        <v>0</v>
      </c>
      <c r="MRM12" s="2432">
        <f>'GC Table 4 - Tertiary'!MRL8</f>
        <v>0</v>
      </c>
      <c r="MRN12" s="4063">
        <f>SUM(MRJ12:MRM12)</f>
        <v>0</v>
      </c>
      <c r="MRO12" s="2433">
        <f>'GC Table 8 - Primary'!MRM12</f>
        <v>0</v>
      </c>
      <c r="MRP12" s="2432">
        <f>'GC Table 6 - Secondary'!MRM14</f>
        <v>0</v>
      </c>
      <c r="MRQ12" s="2434">
        <f>'GC Table 5 - Worker Training'!MRM12</f>
        <v>0</v>
      </c>
      <c r="MRR12" s="2432">
        <f>'GC Table 4 - Tertiary'!MRL9</f>
        <v>0</v>
      </c>
      <c r="MRS12" s="2435">
        <f>SUM(MRO12:MRR12)</f>
        <v>0</v>
      </c>
      <c r="MRT12" s="4062">
        <f>'GC Table 8 - Primary'!MRM20</f>
        <v>0</v>
      </c>
      <c r="MRU12" s="2432">
        <f>'GC Table 6 - Secondary'!MRM22</f>
        <v>0</v>
      </c>
      <c r="MRV12" s="2432">
        <f>'GC Table 5 - Worker Training'!MRM20</f>
        <v>0</v>
      </c>
      <c r="MRW12" s="2432">
        <f>'GC Table 4 - Tertiary'!MRL17</f>
        <v>0</v>
      </c>
      <c r="MRX12" s="4064">
        <f>SUM(MRT12:MRW12)</f>
        <v>0</v>
      </c>
      <c r="MRY12" s="4061">
        <v>2014</v>
      </c>
      <c r="MRZ12" s="4062">
        <f>'GC Table 8 - Primary'!MSC8</f>
        <v>0</v>
      </c>
      <c r="MSA12" s="2432">
        <f>'GC Table 6 - Secondary'!MSC8</f>
        <v>0</v>
      </c>
      <c r="MSB12" s="2432">
        <f>'GC Table 5 - Worker Training'!MSC8</f>
        <v>0</v>
      </c>
      <c r="MSC12" s="2432">
        <f>'GC Table 4 - Tertiary'!MSB8</f>
        <v>0</v>
      </c>
      <c r="MSD12" s="4063">
        <f>SUM(MRZ12:MSC12)</f>
        <v>0</v>
      </c>
      <c r="MSE12" s="2433">
        <f>'GC Table 8 - Primary'!MSC12</f>
        <v>0</v>
      </c>
      <c r="MSF12" s="2432">
        <f>'GC Table 6 - Secondary'!MSC14</f>
        <v>0</v>
      </c>
      <c r="MSG12" s="2434">
        <f>'GC Table 5 - Worker Training'!MSC12</f>
        <v>0</v>
      </c>
      <c r="MSH12" s="2432">
        <f>'GC Table 4 - Tertiary'!MSB9</f>
        <v>0</v>
      </c>
      <c r="MSI12" s="2435">
        <f>SUM(MSE12:MSH12)</f>
        <v>0</v>
      </c>
      <c r="MSJ12" s="4062">
        <f>'GC Table 8 - Primary'!MSC20</f>
        <v>0</v>
      </c>
      <c r="MSK12" s="2432">
        <f>'GC Table 6 - Secondary'!MSC22</f>
        <v>0</v>
      </c>
      <c r="MSL12" s="2432">
        <f>'GC Table 5 - Worker Training'!MSC20</f>
        <v>0</v>
      </c>
      <c r="MSM12" s="2432">
        <f>'GC Table 4 - Tertiary'!MSB17</f>
        <v>0</v>
      </c>
      <c r="MSN12" s="4064">
        <f>SUM(MSJ12:MSM12)</f>
        <v>0</v>
      </c>
      <c r="MSO12" s="4061">
        <v>2014</v>
      </c>
      <c r="MSP12" s="4062">
        <f>'GC Table 8 - Primary'!MSS8</f>
        <v>0</v>
      </c>
      <c r="MSQ12" s="2432">
        <f>'GC Table 6 - Secondary'!MSS8</f>
        <v>0</v>
      </c>
      <c r="MSR12" s="2432">
        <f>'GC Table 5 - Worker Training'!MSS8</f>
        <v>0</v>
      </c>
      <c r="MSS12" s="2432">
        <f>'GC Table 4 - Tertiary'!MSR8</f>
        <v>0</v>
      </c>
      <c r="MST12" s="4063">
        <f>SUM(MSP12:MSS12)</f>
        <v>0</v>
      </c>
      <c r="MSU12" s="2433">
        <f>'GC Table 8 - Primary'!MSS12</f>
        <v>0</v>
      </c>
      <c r="MSV12" s="2432">
        <f>'GC Table 6 - Secondary'!MSS14</f>
        <v>0</v>
      </c>
      <c r="MSW12" s="2434">
        <f>'GC Table 5 - Worker Training'!MSS12</f>
        <v>0</v>
      </c>
      <c r="MSX12" s="2432">
        <f>'GC Table 4 - Tertiary'!MSR9</f>
        <v>0</v>
      </c>
      <c r="MSY12" s="2435">
        <f>SUM(MSU12:MSX12)</f>
        <v>0</v>
      </c>
      <c r="MSZ12" s="4062">
        <f>'GC Table 8 - Primary'!MSS20</f>
        <v>0</v>
      </c>
      <c r="MTA12" s="2432">
        <f>'GC Table 6 - Secondary'!MSS22</f>
        <v>0</v>
      </c>
      <c r="MTB12" s="2432">
        <f>'GC Table 5 - Worker Training'!MSS20</f>
        <v>0</v>
      </c>
      <c r="MTC12" s="2432">
        <f>'GC Table 4 - Tertiary'!MSR17</f>
        <v>0</v>
      </c>
      <c r="MTD12" s="4064">
        <f>SUM(MSZ12:MTC12)</f>
        <v>0</v>
      </c>
      <c r="MTE12" s="4061">
        <v>2014</v>
      </c>
      <c r="MTF12" s="4062">
        <f>'GC Table 8 - Primary'!MTI8</f>
        <v>0</v>
      </c>
      <c r="MTG12" s="2432">
        <f>'GC Table 6 - Secondary'!MTI8</f>
        <v>0</v>
      </c>
      <c r="MTH12" s="2432">
        <f>'GC Table 5 - Worker Training'!MTI8</f>
        <v>0</v>
      </c>
      <c r="MTI12" s="2432">
        <f>'GC Table 4 - Tertiary'!MTH8</f>
        <v>0</v>
      </c>
      <c r="MTJ12" s="4063">
        <f>SUM(MTF12:MTI12)</f>
        <v>0</v>
      </c>
      <c r="MTK12" s="2433">
        <f>'GC Table 8 - Primary'!MTI12</f>
        <v>0</v>
      </c>
      <c r="MTL12" s="2432">
        <f>'GC Table 6 - Secondary'!MTI14</f>
        <v>0</v>
      </c>
      <c r="MTM12" s="2434">
        <f>'GC Table 5 - Worker Training'!MTI12</f>
        <v>0</v>
      </c>
      <c r="MTN12" s="2432">
        <f>'GC Table 4 - Tertiary'!MTH9</f>
        <v>0</v>
      </c>
      <c r="MTO12" s="2435">
        <f>SUM(MTK12:MTN12)</f>
        <v>0</v>
      </c>
      <c r="MTP12" s="4062">
        <f>'GC Table 8 - Primary'!MTI20</f>
        <v>0</v>
      </c>
      <c r="MTQ12" s="2432">
        <f>'GC Table 6 - Secondary'!MTI22</f>
        <v>0</v>
      </c>
      <c r="MTR12" s="2432">
        <f>'GC Table 5 - Worker Training'!MTI20</f>
        <v>0</v>
      </c>
      <c r="MTS12" s="2432">
        <f>'GC Table 4 - Tertiary'!MTH17</f>
        <v>0</v>
      </c>
      <c r="MTT12" s="4064">
        <f>SUM(MTP12:MTS12)</f>
        <v>0</v>
      </c>
      <c r="MTU12" s="4061">
        <v>2014</v>
      </c>
      <c r="MTV12" s="4062">
        <f>'GC Table 8 - Primary'!MTY8</f>
        <v>0</v>
      </c>
      <c r="MTW12" s="2432">
        <f>'GC Table 6 - Secondary'!MTY8</f>
        <v>0</v>
      </c>
      <c r="MTX12" s="2432">
        <f>'GC Table 5 - Worker Training'!MTY8</f>
        <v>0</v>
      </c>
      <c r="MTY12" s="2432">
        <f>'GC Table 4 - Tertiary'!MTX8</f>
        <v>0</v>
      </c>
      <c r="MTZ12" s="4063">
        <f>SUM(MTV12:MTY12)</f>
        <v>0</v>
      </c>
      <c r="MUA12" s="2433">
        <f>'GC Table 8 - Primary'!MTY12</f>
        <v>0</v>
      </c>
      <c r="MUB12" s="2432">
        <f>'GC Table 6 - Secondary'!MTY14</f>
        <v>0</v>
      </c>
      <c r="MUC12" s="2434">
        <f>'GC Table 5 - Worker Training'!MTY12</f>
        <v>0</v>
      </c>
      <c r="MUD12" s="2432">
        <f>'GC Table 4 - Tertiary'!MTX9</f>
        <v>0</v>
      </c>
      <c r="MUE12" s="2435">
        <f>SUM(MUA12:MUD12)</f>
        <v>0</v>
      </c>
      <c r="MUF12" s="4062">
        <f>'GC Table 8 - Primary'!MTY20</f>
        <v>0</v>
      </c>
      <c r="MUG12" s="2432">
        <f>'GC Table 6 - Secondary'!MTY22</f>
        <v>0</v>
      </c>
      <c r="MUH12" s="2432">
        <f>'GC Table 5 - Worker Training'!MTY20</f>
        <v>0</v>
      </c>
      <c r="MUI12" s="2432">
        <f>'GC Table 4 - Tertiary'!MTX17</f>
        <v>0</v>
      </c>
      <c r="MUJ12" s="4064">
        <f>SUM(MUF12:MUI12)</f>
        <v>0</v>
      </c>
      <c r="MUK12" s="4061">
        <v>2014</v>
      </c>
      <c r="MUL12" s="4062">
        <f>'GC Table 8 - Primary'!MUO8</f>
        <v>0</v>
      </c>
      <c r="MUM12" s="2432">
        <f>'GC Table 6 - Secondary'!MUO8</f>
        <v>0</v>
      </c>
      <c r="MUN12" s="2432">
        <f>'GC Table 5 - Worker Training'!MUO8</f>
        <v>0</v>
      </c>
      <c r="MUO12" s="2432">
        <f>'GC Table 4 - Tertiary'!MUN8</f>
        <v>0</v>
      </c>
      <c r="MUP12" s="4063">
        <f>SUM(MUL12:MUO12)</f>
        <v>0</v>
      </c>
      <c r="MUQ12" s="2433">
        <f>'GC Table 8 - Primary'!MUO12</f>
        <v>0</v>
      </c>
      <c r="MUR12" s="2432">
        <f>'GC Table 6 - Secondary'!MUO14</f>
        <v>0</v>
      </c>
      <c r="MUS12" s="2434">
        <f>'GC Table 5 - Worker Training'!MUO12</f>
        <v>0</v>
      </c>
      <c r="MUT12" s="2432">
        <f>'GC Table 4 - Tertiary'!MUN9</f>
        <v>0</v>
      </c>
      <c r="MUU12" s="2435">
        <f>SUM(MUQ12:MUT12)</f>
        <v>0</v>
      </c>
      <c r="MUV12" s="4062">
        <f>'GC Table 8 - Primary'!MUO20</f>
        <v>0</v>
      </c>
      <c r="MUW12" s="2432">
        <f>'GC Table 6 - Secondary'!MUO22</f>
        <v>0</v>
      </c>
      <c r="MUX12" s="2432">
        <f>'GC Table 5 - Worker Training'!MUO20</f>
        <v>0</v>
      </c>
      <c r="MUY12" s="2432">
        <f>'GC Table 4 - Tertiary'!MUN17</f>
        <v>0</v>
      </c>
      <c r="MUZ12" s="4064">
        <f>SUM(MUV12:MUY12)</f>
        <v>0</v>
      </c>
      <c r="MVA12" s="4061">
        <v>2014</v>
      </c>
      <c r="MVB12" s="4062">
        <f>'GC Table 8 - Primary'!MVE8</f>
        <v>0</v>
      </c>
      <c r="MVC12" s="2432">
        <f>'GC Table 6 - Secondary'!MVE8</f>
        <v>0</v>
      </c>
      <c r="MVD12" s="2432">
        <f>'GC Table 5 - Worker Training'!MVE8</f>
        <v>0</v>
      </c>
      <c r="MVE12" s="2432">
        <f>'GC Table 4 - Tertiary'!MVD8</f>
        <v>0</v>
      </c>
      <c r="MVF12" s="4063">
        <f>SUM(MVB12:MVE12)</f>
        <v>0</v>
      </c>
      <c r="MVG12" s="2433">
        <f>'GC Table 8 - Primary'!MVE12</f>
        <v>0</v>
      </c>
      <c r="MVH12" s="2432">
        <f>'GC Table 6 - Secondary'!MVE14</f>
        <v>0</v>
      </c>
      <c r="MVI12" s="2434">
        <f>'GC Table 5 - Worker Training'!MVE12</f>
        <v>0</v>
      </c>
      <c r="MVJ12" s="2432">
        <f>'GC Table 4 - Tertiary'!MVD9</f>
        <v>0</v>
      </c>
      <c r="MVK12" s="2435">
        <f>SUM(MVG12:MVJ12)</f>
        <v>0</v>
      </c>
      <c r="MVL12" s="4062">
        <f>'GC Table 8 - Primary'!MVE20</f>
        <v>0</v>
      </c>
      <c r="MVM12" s="2432">
        <f>'GC Table 6 - Secondary'!MVE22</f>
        <v>0</v>
      </c>
      <c r="MVN12" s="2432">
        <f>'GC Table 5 - Worker Training'!MVE20</f>
        <v>0</v>
      </c>
      <c r="MVO12" s="2432">
        <f>'GC Table 4 - Tertiary'!MVD17</f>
        <v>0</v>
      </c>
      <c r="MVP12" s="4064">
        <f>SUM(MVL12:MVO12)</f>
        <v>0</v>
      </c>
      <c r="MVQ12" s="4061">
        <v>2014</v>
      </c>
      <c r="MVR12" s="4062">
        <f>'GC Table 8 - Primary'!MVU8</f>
        <v>0</v>
      </c>
      <c r="MVS12" s="2432">
        <f>'GC Table 6 - Secondary'!MVU8</f>
        <v>0</v>
      </c>
      <c r="MVT12" s="2432">
        <f>'GC Table 5 - Worker Training'!MVU8</f>
        <v>0</v>
      </c>
      <c r="MVU12" s="2432">
        <f>'GC Table 4 - Tertiary'!MVT8</f>
        <v>0</v>
      </c>
      <c r="MVV12" s="4063">
        <f>SUM(MVR12:MVU12)</f>
        <v>0</v>
      </c>
      <c r="MVW12" s="2433">
        <f>'GC Table 8 - Primary'!MVU12</f>
        <v>0</v>
      </c>
      <c r="MVX12" s="2432">
        <f>'GC Table 6 - Secondary'!MVU14</f>
        <v>0</v>
      </c>
      <c r="MVY12" s="2434">
        <f>'GC Table 5 - Worker Training'!MVU12</f>
        <v>0</v>
      </c>
      <c r="MVZ12" s="2432">
        <f>'GC Table 4 - Tertiary'!MVT9</f>
        <v>0</v>
      </c>
      <c r="MWA12" s="2435">
        <f>SUM(MVW12:MVZ12)</f>
        <v>0</v>
      </c>
      <c r="MWB12" s="4062">
        <f>'GC Table 8 - Primary'!MVU20</f>
        <v>0</v>
      </c>
      <c r="MWC12" s="2432">
        <f>'GC Table 6 - Secondary'!MVU22</f>
        <v>0</v>
      </c>
      <c r="MWD12" s="2432">
        <f>'GC Table 5 - Worker Training'!MVU20</f>
        <v>0</v>
      </c>
      <c r="MWE12" s="2432">
        <f>'GC Table 4 - Tertiary'!MVT17</f>
        <v>0</v>
      </c>
      <c r="MWF12" s="4064">
        <f>SUM(MWB12:MWE12)</f>
        <v>0</v>
      </c>
      <c r="MWG12" s="4061">
        <v>2014</v>
      </c>
      <c r="MWH12" s="4062">
        <f>'GC Table 8 - Primary'!MWK8</f>
        <v>0</v>
      </c>
      <c r="MWI12" s="2432">
        <f>'GC Table 6 - Secondary'!MWK8</f>
        <v>0</v>
      </c>
      <c r="MWJ12" s="2432">
        <f>'GC Table 5 - Worker Training'!MWK8</f>
        <v>0</v>
      </c>
      <c r="MWK12" s="2432">
        <f>'GC Table 4 - Tertiary'!MWJ8</f>
        <v>0</v>
      </c>
      <c r="MWL12" s="4063">
        <f>SUM(MWH12:MWK12)</f>
        <v>0</v>
      </c>
      <c r="MWM12" s="2433">
        <f>'GC Table 8 - Primary'!MWK12</f>
        <v>0</v>
      </c>
      <c r="MWN12" s="2432">
        <f>'GC Table 6 - Secondary'!MWK14</f>
        <v>0</v>
      </c>
      <c r="MWO12" s="2434">
        <f>'GC Table 5 - Worker Training'!MWK12</f>
        <v>0</v>
      </c>
      <c r="MWP12" s="2432">
        <f>'GC Table 4 - Tertiary'!MWJ9</f>
        <v>0</v>
      </c>
      <c r="MWQ12" s="2435">
        <f>SUM(MWM12:MWP12)</f>
        <v>0</v>
      </c>
      <c r="MWR12" s="4062">
        <f>'GC Table 8 - Primary'!MWK20</f>
        <v>0</v>
      </c>
      <c r="MWS12" s="2432">
        <f>'GC Table 6 - Secondary'!MWK22</f>
        <v>0</v>
      </c>
      <c r="MWT12" s="2432">
        <f>'GC Table 5 - Worker Training'!MWK20</f>
        <v>0</v>
      </c>
      <c r="MWU12" s="2432">
        <f>'GC Table 4 - Tertiary'!MWJ17</f>
        <v>0</v>
      </c>
      <c r="MWV12" s="4064">
        <f>SUM(MWR12:MWU12)</f>
        <v>0</v>
      </c>
      <c r="MWW12" s="4061">
        <v>2014</v>
      </c>
      <c r="MWX12" s="4062">
        <f>'GC Table 8 - Primary'!MXA8</f>
        <v>0</v>
      </c>
      <c r="MWY12" s="2432">
        <f>'GC Table 6 - Secondary'!MXA8</f>
        <v>0</v>
      </c>
      <c r="MWZ12" s="2432">
        <f>'GC Table 5 - Worker Training'!MXA8</f>
        <v>0</v>
      </c>
      <c r="MXA12" s="2432">
        <f>'GC Table 4 - Tertiary'!MWZ8</f>
        <v>0</v>
      </c>
      <c r="MXB12" s="4063">
        <f>SUM(MWX12:MXA12)</f>
        <v>0</v>
      </c>
      <c r="MXC12" s="2433">
        <f>'GC Table 8 - Primary'!MXA12</f>
        <v>0</v>
      </c>
      <c r="MXD12" s="2432">
        <f>'GC Table 6 - Secondary'!MXA14</f>
        <v>0</v>
      </c>
      <c r="MXE12" s="2434">
        <f>'GC Table 5 - Worker Training'!MXA12</f>
        <v>0</v>
      </c>
      <c r="MXF12" s="2432">
        <f>'GC Table 4 - Tertiary'!MWZ9</f>
        <v>0</v>
      </c>
      <c r="MXG12" s="2435">
        <f>SUM(MXC12:MXF12)</f>
        <v>0</v>
      </c>
      <c r="MXH12" s="4062">
        <f>'GC Table 8 - Primary'!MXA20</f>
        <v>0</v>
      </c>
      <c r="MXI12" s="2432">
        <f>'GC Table 6 - Secondary'!MXA22</f>
        <v>0</v>
      </c>
      <c r="MXJ12" s="2432">
        <f>'GC Table 5 - Worker Training'!MXA20</f>
        <v>0</v>
      </c>
      <c r="MXK12" s="2432">
        <f>'GC Table 4 - Tertiary'!MWZ17</f>
        <v>0</v>
      </c>
      <c r="MXL12" s="4064">
        <f>SUM(MXH12:MXK12)</f>
        <v>0</v>
      </c>
      <c r="MXM12" s="4061">
        <v>2014</v>
      </c>
      <c r="MXN12" s="4062">
        <f>'GC Table 8 - Primary'!MXQ8</f>
        <v>0</v>
      </c>
      <c r="MXO12" s="2432">
        <f>'GC Table 6 - Secondary'!MXQ8</f>
        <v>0</v>
      </c>
      <c r="MXP12" s="2432">
        <f>'GC Table 5 - Worker Training'!MXQ8</f>
        <v>0</v>
      </c>
      <c r="MXQ12" s="2432">
        <f>'GC Table 4 - Tertiary'!MXP8</f>
        <v>0</v>
      </c>
      <c r="MXR12" s="4063">
        <f>SUM(MXN12:MXQ12)</f>
        <v>0</v>
      </c>
      <c r="MXS12" s="2433">
        <f>'GC Table 8 - Primary'!MXQ12</f>
        <v>0</v>
      </c>
      <c r="MXT12" s="2432">
        <f>'GC Table 6 - Secondary'!MXQ14</f>
        <v>0</v>
      </c>
      <c r="MXU12" s="2434">
        <f>'GC Table 5 - Worker Training'!MXQ12</f>
        <v>0</v>
      </c>
      <c r="MXV12" s="2432">
        <f>'GC Table 4 - Tertiary'!MXP9</f>
        <v>0</v>
      </c>
      <c r="MXW12" s="2435">
        <f>SUM(MXS12:MXV12)</f>
        <v>0</v>
      </c>
      <c r="MXX12" s="4062">
        <f>'GC Table 8 - Primary'!MXQ20</f>
        <v>0</v>
      </c>
      <c r="MXY12" s="2432">
        <f>'GC Table 6 - Secondary'!MXQ22</f>
        <v>0</v>
      </c>
      <c r="MXZ12" s="2432">
        <f>'GC Table 5 - Worker Training'!MXQ20</f>
        <v>0</v>
      </c>
      <c r="MYA12" s="2432">
        <f>'GC Table 4 - Tertiary'!MXP17</f>
        <v>0</v>
      </c>
      <c r="MYB12" s="4064">
        <f>SUM(MXX12:MYA12)</f>
        <v>0</v>
      </c>
      <c r="MYC12" s="4061">
        <v>2014</v>
      </c>
      <c r="MYD12" s="4062">
        <f>'GC Table 8 - Primary'!MYG8</f>
        <v>0</v>
      </c>
      <c r="MYE12" s="2432">
        <f>'GC Table 6 - Secondary'!MYG8</f>
        <v>0</v>
      </c>
      <c r="MYF12" s="2432">
        <f>'GC Table 5 - Worker Training'!MYG8</f>
        <v>0</v>
      </c>
      <c r="MYG12" s="2432">
        <f>'GC Table 4 - Tertiary'!MYF8</f>
        <v>0</v>
      </c>
      <c r="MYH12" s="4063">
        <f>SUM(MYD12:MYG12)</f>
        <v>0</v>
      </c>
      <c r="MYI12" s="2433">
        <f>'GC Table 8 - Primary'!MYG12</f>
        <v>0</v>
      </c>
      <c r="MYJ12" s="2432">
        <f>'GC Table 6 - Secondary'!MYG14</f>
        <v>0</v>
      </c>
      <c r="MYK12" s="2434">
        <f>'GC Table 5 - Worker Training'!MYG12</f>
        <v>0</v>
      </c>
      <c r="MYL12" s="2432">
        <f>'GC Table 4 - Tertiary'!MYF9</f>
        <v>0</v>
      </c>
      <c r="MYM12" s="2435">
        <f>SUM(MYI12:MYL12)</f>
        <v>0</v>
      </c>
      <c r="MYN12" s="4062">
        <f>'GC Table 8 - Primary'!MYG20</f>
        <v>0</v>
      </c>
      <c r="MYO12" s="2432">
        <f>'GC Table 6 - Secondary'!MYG22</f>
        <v>0</v>
      </c>
      <c r="MYP12" s="2432">
        <f>'GC Table 5 - Worker Training'!MYG20</f>
        <v>0</v>
      </c>
      <c r="MYQ12" s="2432">
        <f>'GC Table 4 - Tertiary'!MYF17</f>
        <v>0</v>
      </c>
      <c r="MYR12" s="4064">
        <f>SUM(MYN12:MYQ12)</f>
        <v>0</v>
      </c>
      <c r="MYS12" s="4061">
        <v>2014</v>
      </c>
      <c r="MYT12" s="4062">
        <f>'GC Table 8 - Primary'!MYW8</f>
        <v>0</v>
      </c>
      <c r="MYU12" s="2432">
        <f>'GC Table 6 - Secondary'!MYW8</f>
        <v>0</v>
      </c>
      <c r="MYV12" s="2432">
        <f>'GC Table 5 - Worker Training'!MYW8</f>
        <v>0</v>
      </c>
      <c r="MYW12" s="2432">
        <f>'GC Table 4 - Tertiary'!MYV8</f>
        <v>0</v>
      </c>
      <c r="MYX12" s="4063">
        <f>SUM(MYT12:MYW12)</f>
        <v>0</v>
      </c>
      <c r="MYY12" s="2433">
        <f>'GC Table 8 - Primary'!MYW12</f>
        <v>0</v>
      </c>
      <c r="MYZ12" s="2432">
        <f>'GC Table 6 - Secondary'!MYW14</f>
        <v>0</v>
      </c>
      <c r="MZA12" s="2434">
        <f>'GC Table 5 - Worker Training'!MYW12</f>
        <v>0</v>
      </c>
      <c r="MZB12" s="2432">
        <f>'GC Table 4 - Tertiary'!MYV9</f>
        <v>0</v>
      </c>
      <c r="MZC12" s="2435">
        <f>SUM(MYY12:MZB12)</f>
        <v>0</v>
      </c>
      <c r="MZD12" s="4062">
        <f>'GC Table 8 - Primary'!MYW20</f>
        <v>0</v>
      </c>
      <c r="MZE12" s="2432">
        <f>'GC Table 6 - Secondary'!MYW22</f>
        <v>0</v>
      </c>
      <c r="MZF12" s="2432">
        <f>'GC Table 5 - Worker Training'!MYW20</f>
        <v>0</v>
      </c>
      <c r="MZG12" s="2432">
        <f>'GC Table 4 - Tertiary'!MYV17</f>
        <v>0</v>
      </c>
      <c r="MZH12" s="4064">
        <f>SUM(MZD12:MZG12)</f>
        <v>0</v>
      </c>
      <c r="MZI12" s="4061">
        <v>2014</v>
      </c>
      <c r="MZJ12" s="4062">
        <f>'GC Table 8 - Primary'!MZM8</f>
        <v>0</v>
      </c>
      <c r="MZK12" s="2432">
        <f>'GC Table 6 - Secondary'!MZM8</f>
        <v>0</v>
      </c>
      <c r="MZL12" s="2432">
        <f>'GC Table 5 - Worker Training'!MZM8</f>
        <v>0</v>
      </c>
      <c r="MZM12" s="2432">
        <f>'GC Table 4 - Tertiary'!MZL8</f>
        <v>0</v>
      </c>
      <c r="MZN12" s="4063">
        <f>SUM(MZJ12:MZM12)</f>
        <v>0</v>
      </c>
      <c r="MZO12" s="2433">
        <f>'GC Table 8 - Primary'!MZM12</f>
        <v>0</v>
      </c>
      <c r="MZP12" s="2432">
        <f>'GC Table 6 - Secondary'!MZM14</f>
        <v>0</v>
      </c>
      <c r="MZQ12" s="2434">
        <f>'GC Table 5 - Worker Training'!MZM12</f>
        <v>0</v>
      </c>
      <c r="MZR12" s="2432">
        <f>'GC Table 4 - Tertiary'!MZL9</f>
        <v>0</v>
      </c>
      <c r="MZS12" s="2435">
        <f>SUM(MZO12:MZR12)</f>
        <v>0</v>
      </c>
      <c r="MZT12" s="4062">
        <f>'GC Table 8 - Primary'!MZM20</f>
        <v>0</v>
      </c>
      <c r="MZU12" s="2432">
        <f>'GC Table 6 - Secondary'!MZM22</f>
        <v>0</v>
      </c>
      <c r="MZV12" s="2432">
        <f>'GC Table 5 - Worker Training'!MZM20</f>
        <v>0</v>
      </c>
      <c r="MZW12" s="2432">
        <f>'GC Table 4 - Tertiary'!MZL17</f>
        <v>0</v>
      </c>
      <c r="MZX12" s="4064">
        <f>SUM(MZT12:MZW12)</f>
        <v>0</v>
      </c>
      <c r="MZY12" s="4061">
        <v>2014</v>
      </c>
      <c r="MZZ12" s="4062">
        <f>'GC Table 8 - Primary'!NAC8</f>
        <v>0</v>
      </c>
      <c r="NAA12" s="2432">
        <f>'GC Table 6 - Secondary'!NAC8</f>
        <v>0</v>
      </c>
      <c r="NAB12" s="2432">
        <f>'GC Table 5 - Worker Training'!NAC8</f>
        <v>0</v>
      </c>
      <c r="NAC12" s="2432">
        <f>'GC Table 4 - Tertiary'!NAB8</f>
        <v>0</v>
      </c>
      <c r="NAD12" s="4063">
        <f>SUM(MZZ12:NAC12)</f>
        <v>0</v>
      </c>
      <c r="NAE12" s="2433">
        <f>'GC Table 8 - Primary'!NAC12</f>
        <v>0</v>
      </c>
      <c r="NAF12" s="2432">
        <f>'GC Table 6 - Secondary'!NAC14</f>
        <v>0</v>
      </c>
      <c r="NAG12" s="2434">
        <f>'GC Table 5 - Worker Training'!NAC12</f>
        <v>0</v>
      </c>
      <c r="NAH12" s="2432">
        <f>'GC Table 4 - Tertiary'!NAB9</f>
        <v>0</v>
      </c>
      <c r="NAI12" s="2435">
        <f>SUM(NAE12:NAH12)</f>
        <v>0</v>
      </c>
      <c r="NAJ12" s="4062">
        <f>'GC Table 8 - Primary'!NAC20</f>
        <v>0</v>
      </c>
      <c r="NAK12" s="2432">
        <f>'GC Table 6 - Secondary'!NAC22</f>
        <v>0</v>
      </c>
      <c r="NAL12" s="2432">
        <f>'GC Table 5 - Worker Training'!NAC20</f>
        <v>0</v>
      </c>
      <c r="NAM12" s="2432">
        <f>'GC Table 4 - Tertiary'!NAB17</f>
        <v>0</v>
      </c>
      <c r="NAN12" s="4064">
        <f>SUM(NAJ12:NAM12)</f>
        <v>0</v>
      </c>
      <c r="NAO12" s="4061">
        <v>2014</v>
      </c>
      <c r="NAP12" s="4062">
        <f>'GC Table 8 - Primary'!NAS8</f>
        <v>0</v>
      </c>
      <c r="NAQ12" s="2432">
        <f>'GC Table 6 - Secondary'!NAS8</f>
        <v>0</v>
      </c>
      <c r="NAR12" s="2432">
        <f>'GC Table 5 - Worker Training'!NAS8</f>
        <v>0</v>
      </c>
      <c r="NAS12" s="2432">
        <f>'GC Table 4 - Tertiary'!NAR8</f>
        <v>0</v>
      </c>
      <c r="NAT12" s="4063">
        <f>SUM(NAP12:NAS12)</f>
        <v>0</v>
      </c>
      <c r="NAU12" s="2433">
        <f>'GC Table 8 - Primary'!NAS12</f>
        <v>0</v>
      </c>
      <c r="NAV12" s="2432">
        <f>'GC Table 6 - Secondary'!NAS14</f>
        <v>0</v>
      </c>
      <c r="NAW12" s="2434">
        <f>'GC Table 5 - Worker Training'!NAS12</f>
        <v>0</v>
      </c>
      <c r="NAX12" s="2432">
        <f>'GC Table 4 - Tertiary'!NAR9</f>
        <v>0</v>
      </c>
      <c r="NAY12" s="2435">
        <f>SUM(NAU12:NAX12)</f>
        <v>0</v>
      </c>
      <c r="NAZ12" s="4062">
        <f>'GC Table 8 - Primary'!NAS20</f>
        <v>0</v>
      </c>
      <c r="NBA12" s="2432">
        <f>'GC Table 6 - Secondary'!NAS22</f>
        <v>0</v>
      </c>
      <c r="NBB12" s="2432">
        <f>'GC Table 5 - Worker Training'!NAS20</f>
        <v>0</v>
      </c>
      <c r="NBC12" s="2432">
        <f>'GC Table 4 - Tertiary'!NAR17</f>
        <v>0</v>
      </c>
      <c r="NBD12" s="4064">
        <f>SUM(NAZ12:NBC12)</f>
        <v>0</v>
      </c>
      <c r="NBE12" s="4061">
        <v>2014</v>
      </c>
      <c r="NBF12" s="4062">
        <f>'GC Table 8 - Primary'!NBI8</f>
        <v>0</v>
      </c>
      <c r="NBG12" s="2432">
        <f>'GC Table 6 - Secondary'!NBI8</f>
        <v>0</v>
      </c>
      <c r="NBH12" s="2432">
        <f>'GC Table 5 - Worker Training'!NBI8</f>
        <v>0</v>
      </c>
      <c r="NBI12" s="2432">
        <f>'GC Table 4 - Tertiary'!NBH8</f>
        <v>0</v>
      </c>
      <c r="NBJ12" s="4063">
        <f>SUM(NBF12:NBI12)</f>
        <v>0</v>
      </c>
      <c r="NBK12" s="2433">
        <f>'GC Table 8 - Primary'!NBI12</f>
        <v>0</v>
      </c>
      <c r="NBL12" s="2432">
        <f>'GC Table 6 - Secondary'!NBI14</f>
        <v>0</v>
      </c>
      <c r="NBM12" s="2434">
        <f>'GC Table 5 - Worker Training'!NBI12</f>
        <v>0</v>
      </c>
      <c r="NBN12" s="2432">
        <f>'GC Table 4 - Tertiary'!NBH9</f>
        <v>0</v>
      </c>
      <c r="NBO12" s="2435">
        <f>SUM(NBK12:NBN12)</f>
        <v>0</v>
      </c>
      <c r="NBP12" s="4062">
        <f>'GC Table 8 - Primary'!NBI20</f>
        <v>0</v>
      </c>
      <c r="NBQ12" s="2432">
        <f>'GC Table 6 - Secondary'!NBI22</f>
        <v>0</v>
      </c>
      <c r="NBR12" s="2432">
        <f>'GC Table 5 - Worker Training'!NBI20</f>
        <v>0</v>
      </c>
      <c r="NBS12" s="2432">
        <f>'GC Table 4 - Tertiary'!NBH17</f>
        <v>0</v>
      </c>
      <c r="NBT12" s="4064">
        <f>SUM(NBP12:NBS12)</f>
        <v>0</v>
      </c>
      <c r="NBU12" s="4061">
        <v>2014</v>
      </c>
      <c r="NBV12" s="4062">
        <f>'GC Table 8 - Primary'!NBY8</f>
        <v>0</v>
      </c>
      <c r="NBW12" s="2432">
        <f>'GC Table 6 - Secondary'!NBY8</f>
        <v>0</v>
      </c>
      <c r="NBX12" s="2432">
        <f>'GC Table 5 - Worker Training'!NBY8</f>
        <v>0</v>
      </c>
      <c r="NBY12" s="2432">
        <f>'GC Table 4 - Tertiary'!NBX8</f>
        <v>0</v>
      </c>
      <c r="NBZ12" s="4063">
        <f>SUM(NBV12:NBY12)</f>
        <v>0</v>
      </c>
      <c r="NCA12" s="2433">
        <f>'GC Table 8 - Primary'!NBY12</f>
        <v>0</v>
      </c>
      <c r="NCB12" s="2432">
        <f>'GC Table 6 - Secondary'!NBY14</f>
        <v>0</v>
      </c>
      <c r="NCC12" s="2434">
        <f>'GC Table 5 - Worker Training'!NBY12</f>
        <v>0</v>
      </c>
      <c r="NCD12" s="2432">
        <f>'GC Table 4 - Tertiary'!NBX9</f>
        <v>0</v>
      </c>
      <c r="NCE12" s="2435">
        <f>SUM(NCA12:NCD12)</f>
        <v>0</v>
      </c>
      <c r="NCF12" s="4062">
        <f>'GC Table 8 - Primary'!NBY20</f>
        <v>0</v>
      </c>
      <c r="NCG12" s="2432">
        <f>'GC Table 6 - Secondary'!NBY22</f>
        <v>0</v>
      </c>
      <c r="NCH12" s="2432">
        <f>'GC Table 5 - Worker Training'!NBY20</f>
        <v>0</v>
      </c>
      <c r="NCI12" s="2432">
        <f>'GC Table 4 - Tertiary'!NBX17</f>
        <v>0</v>
      </c>
      <c r="NCJ12" s="4064">
        <f>SUM(NCF12:NCI12)</f>
        <v>0</v>
      </c>
      <c r="NCK12" s="4061">
        <v>2014</v>
      </c>
      <c r="NCL12" s="4062">
        <f>'GC Table 8 - Primary'!NCO8</f>
        <v>0</v>
      </c>
      <c r="NCM12" s="2432">
        <f>'GC Table 6 - Secondary'!NCO8</f>
        <v>0</v>
      </c>
      <c r="NCN12" s="2432">
        <f>'GC Table 5 - Worker Training'!NCO8</f>
        <v>0</v>
      </c>
      <c r="NCO12" s="2432">
        <f>'GC Table 4 - Tertiary'!NCN8</f>
        <v>0</v>
      </c>
      <c r="NCP12" s="4063">
        <f>SUM(NCL12:NCO12)</f>
        <v>0</v>
      </c>
      <c r="NCQ12" s="2433">
        <f>'GC Table 8 - Primary'!NCO12</f>
        <v>0</v>
      </c>
      <c r="NCR12" s="2432">
        <f>'GC Table 6 - Secondary'!NCO14</f>
        <v>0</v>
      </c>
      <c r="NCS12" s="2434">
        <f>'GC Table 5 - Worker Training'!NCO12</f>
        <v>0</v>
      </c>
      <c r="NCT12" s="2432">
        <f>'GC Table 4 - Tertiary'!NCN9</f>
        <v>0</v>
      </c>
      <c r="NCU12" s="2435">
        <f>SUM(NCQ12:NCT12)</f>
        <v>0</v>
      </c>
      <c r="NCV12" s="4062">
        <f>'GC Table 8 - Primary'!NCO20</f>
        <v>0</v>
      </c>
      <c r="NCW12" s="2432">
        <f>'GC Table 6 - Secondary'!NCO22</f>
        <v>0</v>
      </c>
      <c r="NCX12" s="2432">
        <f>'GC Table 5 - Worker Training'!NCO20</f>
        <v>0</v>
      </c>
      <c r="NCY12" s="2432">
        <f>'GC Table 4 - Tertiary'!NCN17</f>
        <v>0</v>
      </c>
      <c r="NCZ12" s="4064">
        <f>SUM(NCV12:NCY12)</f>
        <v>0</v>
      </c>
      <c r="NDA12" s="4061">
        <v>2014</v>
      </c>
      <c r="NDB12" s="4062">
        <f>'GC Table 8 - Primary'!NDE8</f>
        <v>0</v>
      </c>
      <c r="NDC12" s="2432">
        <f>'GC Table 6 - Secondary'!NDE8</f>
        <v>0</v>
      </c>
      <c r="NDD12" s="2432">
        <f>'GC Table 5 - Worker Training'!NDE8</f>
        <v>0</v>
      </c>
      <c r="NDE12" s="2432">
        <f>'GC Table 4 - Tertiary'!NDD8</f>
        <v>0</v>
      </c>
      <c r="NDF12" s="4063">
        <f>SUM(NDB12:NDE12)</f>
        <v>0</v>
      </c>
      <c r="NDG12" s="2433">
        <f>'GC Table 8 - Primary'!NDE12</f>
        <v>0</v>
      </c>
      <c r="NDH12" s="2432">
        <f>'GC Table 6 - Secondary'!NDE14</f>
        <v>0</v>
      </c>
      <c r="NDI12" s="2434">
        <f>'GC Table 5 - Worker Training'!NDE12</f>
        <v>0</v>
      </c>
      <c r="NDJ12" s="2432">
        <f>'GC Table 4 - Tertiary'!NDD9</f>
        <v>0</v>
      </c>
      <c r="NDK12" s="2435">
        <f>SUM(NDG12:NDJ12)</f>
        <v>0</v>
      </c>
      <c r="NDL12" s="4062">
        <f>'GC Table 8 - Primary'!NDE20</f>
        <v>0</v>
      </c>
      <c r="NDM12" s="2432">
        <f>'GC Table 6 - Secondary'!NDE22</f>
        <v>0</v>
      </c>
      <c r="NDN12" s="2432">
        <f>'GC Table 5 - Worker Training'!NDE20</f>
        <v>0</v>
      </c>
      <c r="NDO12" s="2432">
        <f>'GC Table 4 - Tertiary'!NDD17</f>
        <v>0</v>
      </c>
      <c r="NDP12" s="4064">
        <f>SUM(NDL12:NDO12)</f>
        <v>0</v>
      </c>
      <c r="NDQ12" s="4061">
        <v>2014</v>
      </c>
      <c r="NDR12" s="4062">
        <f>'GC Table 8 - Primary'!NDU8</f>
        <v>0</v>
      </c>
      <c r="NDS12" s="2432">
        <f>'GC Table 6 - Secondary'!NDU8</f>
        <v>0</v>
      </c>
      <c r="NDT12" s="2432">
        <f>'GC Table 5 - Worker Training'!NDU8</f>
        <v>0</v>
      </c>
      <c r="NDU12" s="2432">
        <f>'GC Table 4 - Tertiary'!NDT8</f>
        <v>0</v>
      </c>
      <c r="NDV12" s="4063">
        <f>SUM(NDR12:NDU12)</f>
        <v>0</v>
      </c>
      <c r="NDW12" s="2433">
        <f>'GC Table 8 - Primary'!NDU12</f>
        <v>0</v>
      </c>
      <c r="NDX12" s="2432">
        <f>'GC Table 6 - Secondary'!NDU14</f>
        <v>0</v>
      </c>
      <c r="NDY12" s="2434">
        <f>'GC Table 5 - Worker Training'!NDU12</f>
        <v>0</v>
      </c>
      <c r="NDZ12" s="2432">
        <f>'GC Table 4 - Tertiary'!NDT9</f>
        <v>0</v>
      </c>
      <c r="NEA12" s="2435">
        <f>SUM(NDW12:NDZ12)</f>
        <v>0</v>
      </c>
      <c r="NEB12" s="4062">
        <f>'GC Table 8 - Primary'!NDU20</f>
        <v>0</v>
      </c>
      <c r="NEC12" s="2432">
        <f>'GC Table 6 - Secondary'!NDU22</f>
        <v>0</v>
      </c>
      <c r="NED12" s="2432">
        <f>'GC Table 5 - Worker Training'!NDU20</f>
        <v>0</v>
      </c>
      <c r="NEE12" s="2432">
        <f>'GC Table 4 - Tertiary'!NDT17</f>
        <v>0</v>
      </c>
      <c r="NEF12" s="4064">
        <f>SUM(NEB12:NEE12)</f>
        <v>0</v>
      </c>
      <c r="NEG12" s="4061">
        <v>2014</v>
      </c>
      <c r="NEH12" s="4062">
        <f>'GC Table 8 - Primary'!NEK8</f>
        <v>0</v>
      </c>
      <c r="NEI12" s="2432">
        <f>'GC Table 6 - Secondary'!NEK8</f>
        <v>0</v>
      </c>
      <c r="NEJ12" s="2432">
        <f>'GC Table 5 - Worker Training'!NEK8</f>
        <v>0</v>
      </c>
      <c r="NEK12" s="2432">
        <f>'GC Table 4 - Tertiary'!NEJ8</f>
        <v>0</v>
      </c>
      <c r="NEL12" s="4063">
        <f>SUM(NEH12:NEK12)</f>
        <v>0</v>
      </c>
      <c r="NEM12" s="2433">
        <f>'GC Table 8 - Primary'!NEK12</f>
        <v>0</v>
      </c>
      <c r="NEN12" s="2432">
        <f>'GC Table 6 - Secondary'!NEK14</f>
        <v>0</v>
      </c>
      <c r="NEO12" s="2434">
        <f>'GC Table 5 - Worker Training'!NEK12</f>
        <v>0</v>
      </c>
      <c r="NEP12" s="2432">
        <f>'GC Table 4 - Tertiary'!NEJ9</f>
        <v>0</v>
      </c>
      <c r="NEQ12" s="2435">
        <f>SUM(NEM12:NEP12)</f>
        <v>0</v>
      </c>
      <c r="NER12" s="4062">
        <f>'GC Table 8 - Primary'!NEK20</f>
        <v>0</v>
      </c>
      <c r="NES12" s="2432">
        <f>'GC Table 6 - Secondary'!NEK22</f>
        <v>0</v>
      </c>
      <c r="NET12" s="2432">
        <f>'GC Table 5 - Worker Training'!NEK20</f>
        <v>0</v>
      </c>
      <c r="NEU12" s="2432">
        <f>'GC Table 4 - Tertiary'!NEJ17</f>
        <v>0</v>
      </c>
      <c r="NEV12" s="4064">
        <f>SUM(NER12:NEU12)</f>
        <v>0</v>
      </c>
      <c r="NEW12" s="4061">
        <v>2014</v>
      </c>
      <c r="NEX12" s="4062">
        <f>'GC Table 8 - Primary'!NFA8</f>
        <v>0</v>
      </c>
      <c r="NEY12" s="2432">
        <f>'GC Table 6 - Secondary'!NFA8</f>
        <v>0</v>
      </c>
      <c r="NEZ12" s="2432">
        <f>'GC Table 5 - Worker Training'!NFA8</f>
        <v>0</v>
      </c>
      <c r="NFA12" s="2432">
        <f>'GC Table 4 - Tertiary'!NEZ8</f>
        <v>0</v>
      </c>
      <c r="NFB12" s="4063">
        <f>SUM(NEX12:NFA12)</f>
        <v>0</v>
      </c>
      <c r="NFC12" s="2433">
        <f>'GC Table 8 - Primary'!NFA12</f>
        <v>0</v>
      </c>
      <c r="NFD12" s="2432">
        <f>'GC Table 6 - Secondary'!NFA14</f>
        <v>0</v>
      </c>
      <c r="NFE12" s="2434">
        <f>'GC Table 5 - Worker Training'!NFA12</f>
        <v>0</v>
      </c>
      <c r="NFF12" s="2432">
        <f>'GC Table 4 - Tertiary'!NEZ9</f>
        <v>0</v>
      </c>
      <c r="NFG12" s="2435">
        <f>SUM(NFC12:NFF12)</f>
        <v>0</v>
      </c>
      <c r="NFH12" s="4062">
        <f>'GC Table 8 - Primary'!NFA20</f>
        <v>0</v>
      </c>
      <c r="NFI12" s="2432">
        <f>'GC Table 6 - Secondary'!NFA22</f>
        <v>0</v>
      </c>
      <c r="NFJ12" s="2432">
        <f>'GC Table 5 - Worker Training'!NFA20</f>
        <v>0</v>
      </c>
      <c r="NFK12" s="2432">
        <f>'GC Table 4 - Tertiary'!NEZ17</f>
        <v>0</v>
      </c>
      <c r="NFL12" s="4064">
        <f>SUM(NFH12:NFK12)</f>
        <v>0</v>
      </c>
      <c r="NFM12" s="4061">
        <v>2014</v>
      </c>
      <c r="NFN12" s="4062">
        <f>'GC Table 8 - Primary'!NFQ8</f>
        <v>0</v>
      </c>
      <c r="NFO12" s="2432">
        <f>'GC Table 6 - Secondary'!NFQ8</f>
        <v>0</v>
      </c>
      <c r="NFP12" s="2432">
        <f>'GC Table 5 - Worker Training'!NFQ8</f>
        <v>0</v>
      </c>
      <c r="NFQ12" s="2432">
        <f>'GC Table 4 - Tertiary'!NFP8</f>
        <v>0</v>
      </c>
      <c r="NFR12" s="4063">
        <f>SUM(NFN12:NFQ12)</f>
        <v>0</v>
      </c>
      <c r="NFS12" s="2433">
        <f>'GC Table 8 - Primary'!NFQ12</f>
        <v>0</v>
      </c>
      <c r="NFT12" s="2432">
        <f>'GC Table 6 - Secondary'!NFQ14</f>
        <v>0</v>
      </c>
      <c r="NFU12" s="2434">
        <f>'GC Table 5 - Worker Training'!NFQ12</f>
        <v>0</v>
      </c>
      <c r="NFV12" s="2432">
        <f>'GC Table 4 - Tertiary'!NFP9</f>
        <v>0</v>
      </c>
      <c r="NFW12" s="2435">
        <f>SUM(NFS12:NFV12)</f>
        <v>0</v>
      </c>
      <c r="NFX12" s="4062">
        <f>'GC Table 8 - Primary'!NFQ20</f>
        <v>0</v>
      </c>
      <c r="NFY12" s="2432">
        <f>'GC Table 6 - Secondary'!NFQ22</f>
        <v>0</v>
      </c>
      <c r="NFZ12" s="2432">
        <f>'GC Table 5 - Worker Training'!NFQ20</f>
        <v>0</v>
      </c>
      <c r="NGA12" s="2432">
        <f>'GC Table 4 - Tertiary'!NFP17</f>
        <v>0</v>
      </c>
      <c r="NGB12" s="4064">
        <f>SUM(NFX12:NGA12)</f>
        <v>0</v>
      </c>
      <c r="NGC12" s="4061">
        <v>2014</v>
      </c>
      <c r="NGD12" s="4062">
        <f>'GC Table 8 - Primary'!NGG8</f>
        <v>0</v>
      </c>
      <c r="NGE12" s="2432">
        <f>'GC Table 6 - Secondary'!NGG8</f>
        <v>0</v>
      </c>
      <c r="NGF12" s="2432">
        <f>'GC Table 5 - Worker Training'!NGG8</f>
        <v>0</v>
      </c>
      <c r="NGG12" s="2432">
        <f>'GC Table 4 - Tertiary'!NGF8</f>
        <v>0</v>
      </c>
      <c r="NGH12" s="4063">
        <f>SUM(NGD12:NGG12)</f>
        <v>0</v>
      </c>
      <c r="NGI12" s="2433">
        <f>'GC Table 8 - Primary'!NGG12</f>
        <v>0</v>
      </c>
      <c r="NGJ12" s="2432">
        <f>'GC Table 6 - Secondary'!NGG14</f>
        <v>0</v>
      </c>
      <c r="NGK12" s="2434">
        <f>'GC Table 5 - Worker Training'!NGG12</f>
        <v>0</v>
      </c>
      <c r="NGL12" s="2432">
        <f>'GC Table 4 - Tertiary'!NGF9</f>
        <v>0</v>
      </c>
      <c r="NGM12" s="2435">
        <f>SUM(NGI12:NGL12)</f>
        <v>0</v>
      </c>
      <c r="NGN12" s="4062">
        <f>'GC Table 8 - Primary'!NGG20</f>
        <v>0</v>
      </c>
      <c r="NGO12" s="2432">
        <f>'GC Table 6 - Secondary'!NGG22</f>
        <v>0</v>
      </c>
      <c r="NGP12" s="2432">
        <f>'GC Table 5 - Worker Training'!NGG20</f>
        <v>0</v>
      </c>
      <c r="NGQ12" s="2432">
        <f>'GC Table 4 - Tertiary'!NGF17</f>
        <v>0</v>
      </c>
      <c r="NGR12" s="4064">
        <f>SUM(NGN12:NGQ12)</f>
        <v>0</v>
      </c>
      <c r="NGS12" s="4061">
        <v>2014</v>
      </c>
      <c r="NGT12" s="4062">
        <f>'GC Table 8 - Primary'!NGW8</f>
        <v>0</v>
      </c>
      <c r="NGU12" s="2432">
        <f>'GC Table 6 - Secondary'!NGW8</f>
        <v>0</v>
      </c>
      <c r="NGV12" s="2432">
        <f>'GC Table 5 - Worker Training'!NGW8</f>
        <v>0</v>
      </c>
      <c r="NGW12" s="2432">
        <f>'GC Table 4 - Tertiary'!NGV8</f>
        <v>0</v>
      </c>
      <c r="NGX12" s="4063">
        <f>SUM(NGT12:NGW12)</f>
        <v>0</v>
      </c>
      <c r="NGY12" s="2433">
        <f>'GC Table 8 - Primary'!NGW12</f>
        <v>0</v>
      </c>
      <c r="NGZ12" s="2432">
        <f>'GC Table 6 - Secondary'!NGW14</f>
        <v>0</v>
      </c>
      <c r="NHA12" s="2434">
        <f>'GC Table 5 - Worker Training'!NGW12</f>
        <v>0</v>
      </c>
      <c r="NHB12" s="2432">
        <f>'GC Table 4 - Tertiary'!NGV9</f>
        <v>0</v>
      </c>
      <c r="NHC12" s="2435">
        <f>SUM(NGY12:NHB12)</f>
        <v>0</v>
      </c>
      <c r="NHD12" s="4062">
        <f>'GC Table 8 - Primary'!NGW20</f>
        <v>0</v>
      </c>
      <c r="NHE12" s="2432">
        <f>'GC Table 6 - Secondary'!NGW22</f>
        <v>0</v>
      </c>
      <c r="NHF12" s="2432">
        <f>'GC Table 5 - Worker Training'!NGW20</f>
        <v>0</v>
      </c>
      <c r="NHG12" s="2432">
        <f>'GC Table 4 - Tertiary'!NGV17</f>
        <v>0</v>
      </c>
      <c r="NHH12" s="4064">
        <f>SUM(NHD12:NHG12)</f>
        <v>0</v>
      </c>
      <c r="NHI12" s="4061">
        <v>2014</v>
      </c>
      <c r="NHJ12" s="4062">
        <f>'GC Table 8 - Primary'!NHM8</f>
        <v>0</v>
      </c>
      <c r="NHK12" s="2432">
        <f>'GC Table 6 - Secondary'!NHM8</f>
        <v>0</v>
      </c>
      <c r="NHL12" s="2432">
        <f>'GC Table 5 - Worker Training'!NHM8</f>
        <v>0</v>
      </c>
      <c r="NHM12" s="2432">
        <f>'GC Table 4 - Tertiary'!NHL8</f>
        <v>0</v>
      </c>
      <c r="NHN12" s="4063">
        <f>SUM(NHJ12:NHM12)</f>
        <v>0</v>
      </c>
      <c r="NHO12" s="2433">
        <f>'GC Table 8 - Primary'!NHM12</f>
        <v>0</v>
      </c>
      <c r="NHP12" s="2432">
        <f>'GC Table 6 - Secondary'!NHM14</f>
        <v>0</v>
      </c>
      <c r="NHQ12" s="2434">
        <f>'GC Table 5 - Worker Training'!NHM12</f>
        <v>0</v>
      </c>
      <c r="NHR12" s="2432">
        <f>'GC Table 4 - Tertiary'!NHL9</f>
        <v>0</v>
      </c>
      <c r="NHS12" s="2435">
        <f>SUM(NHO12:NHR12)</f>
        <v>0</v>
      </c>
      <c r="NHT12" s="4062">
        <f>'GC Table 8 - Primary'!NHM20</f>
        <v>0</v>
      </c>
      <c r="NHU12" s="2432">
        <f>'GC Table 6 - Secondary'!NHM22</f>
        <v>0</v>
      </c>
      <c r="NHV12" s="2432">
        <f>'GC Table 5 - Worker Training'!NHM20</f>
        <v>0</v>
      </c>
      <c r="NHW12" s="2432">
        <f>'GC Table 4 - Tertiary'!NHL17</f>
        <v>0</v>
      </c>
      <c r="NHX12" s="4064">
        <f>SUM(NHT12:NHW12)</f>
        <v>0</v>
      </c>
      <c r="NHY12" s="4061">
        <v>2014</v>
      </c>
      <c r="NHZ12" s="4062">
        <f>'GC Table 8 - Primary'!NIC8</f>
        <v>0</v>
      </c>
      <c r="NIA12" s="2432">
        <f>'GC Table 6 - Secondary'!NIC8</f>
        <v>0</v>
      </c>
      <c r="NIB12" s="2432">
        <f>'GC Table 5 - Worker Training'!NIC8</f>
        <v>0</v>
      </c>
      <c r="NIC12" s="2432">
        <f>'GC Table 4 - Tertiary'!NIB8</f>
        <v>0</v>
      </c>
      <c r="NID12" s="4063">
        <f>SUM(NHZ12:NIC12)</f>
        <v>0</v>
      </c>
      <c r="NIE12" s="2433">
        <f>'GC Table 8 - Primary'!NIC12</f>
        <v>0</v>
      </c>
      <c r="NIF12" s="2432">
        <f>'GC Table 6 - Secondary'!NIC14</f>
        <v>0</v>
      </c>
      <c r="NIG12" s="2434">
        <f>'GC Table 5 - Worker Training'!NIC12</f>
        <v>0</v>
      </c>
      <c r="NIH12" s="2432">
        <f>'GC Table 4 - Tertiary'!NIB9</f>
        <v>0</v>
      </c>
      <c r="NII12" s="2435">
        <f>SUM(NIE12:NIH12)</f>
        <v>0</v>
      </c>
      <c r="NIJ12" s="4062">
        <f>'GC Table 8 - Primary'!NIC20</f>
        <v>0</v>
      </c>
      <c r="NIK12" s="2432">
        <f>'GC Table 6 - Secondary'!NIC22</f>
        <v>0</v>
      </c>
      <c r="NIL12" s="2432">
        <f>'GC Table 5 - Worker Training'!NIC20</f>
        <v>0</v>
      </c>
      <c r="NIM12" s="2432">
        <f>'GC Table 4 - Tertiary'!NIB17</f>
        <v>0</v>
      </c>
      <c r="NIN12" s="4064">
        <f>SUM(NIJ12:NIM12)</f>
        <v>0</v>
      </c>
      <c r="NIO12" s="4061">
        <v>2014</v>
      </c>
      <c r="NIP12" s="4062">
        <f>'GC Table 8 - Primary'!NIS8</f>
        <v>0</v>
      </c>
      <c r="NIQ12" s="2432">
        <f>'GC Table 6 - Secondary'!NIS8</f>
        <v>0</v>
      </c>
      <c r="NIR12" s="2432">
        <f>'GC Table 5 - Worker Training'!NIS8</f>
        <v>0</v>
      </c>
      <c r="NIS12" s="2432">
        <f>'GC Table 4 - Tertiary'!NIR8</f>
        <v>0</v>
      </c>
      <c r="NIT12" s="4063">
        <f>SUM(NIP12:NIS12)</f>
        <v>0</v>
      </c>
      <c r="NIU12" s="2433">
        <f>'GC Table 8 - Primary'!NIS12</f>
        <v>0</v>
      </c>
      <c r="NIV12" s="2432">
        <f>'GC Table 6 - Secondary'!NIS14</f>
        <v>0</v>
      </c>
      <c r="NIW12" s="2434">
        <f>'GC Table 5 - Worker Training'!NIS12</f>
        <v>0</v>
      </c>
      <c r="NIX12" s="2432">
        <f>'GC Table 4 - Tertiary'!NIR9</f>
        <v>0</v>
      </c>
      <c r="NIY12" s="2435">
        <f>SUM(NIU12:NIX12)</f>
        <v>0</v>
      </c>
      <c r="NIZ12" s="4062">
        <f>'GC Table 8 - Primary'!NIS20</f>
        <v>0</v>
      </c>
      <c r="NJA12" s="2432">
        <f>'GC Table 6 - Secondary'!NIS22</f>
        <v>0</v>
      </c>
      <c r="NJB12" s="2432">
        <f>'GC Table 5 - Worker Training'!NIS20</f>
        <v>0</v>
      </c>
      <c r="NJC12" s="2432">
        <f>'GC Table 4 - Tertiary'!NIR17</f>
        <v>0</v>
      </c>
      <c r="NJD12" s="4064">
        <f>SUM(NIZ12:NJC12)</f>
        <v>0</v>
      </c>
      <c r="NJE12" s="4061">
        <v>2014</v>
      </c>
      <c r="NJF12" s="4062">
        <f>'GC Table 8 - Primary'!NJI8</f>
        <v>0</v>
      </c>
      <c r="NJG12" s="2432">
        <f>'GC Table 6 - Secondary'!NJI8</f>
        <v>0</v>
      </c>
      <c r="NJH12" s="2432">
        <f>'GC Table 5 - Worker Training'!NJI8</f>
        <v>0</v>
      </c>
      <c r="NJI12" s="2432">
        <f>'GC Table 4 - Tertiary'!NJH8</f>
        <v>0</v>
      </c>
      <c r="NJJ12" s="4063">
        <f>SUM(NJF12:NJI12)</f>
        <v>0</v>
      </c>
      <c r="NJK12" s="2433">
        <f>'GC Table 8 - Primary'!NJI12</f>
        <v>0</v>
      </c>
      <c r="NJL12" s="2432">
        <f>'GC Table 6 - Secondary'!NJI14</f>
        <v>0</v>
      </c>
      <c r="NJM12" s="2434">
        <f>'GC Table 5 - Worker Training'!NJI12</f>
        <v>0</v>
      </c>
      <c r="NJN12" s="2432">
        <f>'GC Table 4 - Tertiary'!NJH9</f>
        <v>0</v>
      </c>
      <c r="NJO12" s="2435">
        <f>SUM(NJK12:NJN12)</f>
        <v>0</v>
      </c>
      <c r="NJP12" s="4062">
        <f>'GC Table 8 - Primary'!NJI20</f>
        <v>0</v>
      </c>
      <c r="NJQ12" s="2432">
        <f>'GC Table 6 - Secondary'!NJI22</f>
        <v>0</v>
      </c>
      <c r="NJR12" s="2432">
        <f>'GC Table 5 - Worker Training'!NJI20</f>
        <v>0</v>
      </c>
      <c r="NJS12" s="2432">
        <f>'GC Table 4 - Tertiary'!NJH17</f>
        <v>0</v>
      </c>
      <c r="NJT12" s="4064">
        <f>SUM(NJP12:NJS12)</f>
        <v>0</v>
      </c>
      <c r="NJU12" s="4061">
        <v>2014</v>
      </c>
      <c r="NJV12" s="4062">
        <f>'GC Table 8 - Primary'!NJY8</f>
        <v>0</v>
      </c>
      <c r="NJW12" s="2432">
        <f>'GC Table 6 - Secondary'!NJY8</f>
        <v>0</v>
      </c>
      <c r="NJX12" s="2432">
        <f>'GC Table 5 - Worker Training'!NJY8</f>
        <v>0</v>
      </c>
      <c r="NJY12" s="2432">
        <f>'GC Table 4 - Tertiary'!NJX8</f>
        <v>0</v>
      </c>
      <c r="NJZ12" s="4063">
        <f>SUM(NJV12:NJY12)</f>
        <v>0</v>
      </c>
      <c r="NKA12" s="2433">
        <f>'GC Table 8 - Primary'!NJY12</f>
        <v>0</v>
      </c>
      <c r="NKB12" s="2432">
        <f>'GC Table 6 - Secondary'!NJY14</f>
        <v>0</v>
      </c>
      <c r="NKC12" s="2434">
        <f>'GC Table 5 - Worker Training'!NJY12</f>
        <v>0</v>
      </c>
      <c r="NKD12" s="2432">
        <f>'GC Table 4 - Tertiary'!NJX9</f>
        <v>0</v>
      </c>
      <c r="NKE12" s="2435">
        <f>SUM(NKA12:NKD12)</f>
        <v>0</v>
      </c>
      <c r="NKF12" s="4062">
        <f>'GC Table 8 - Primary'!NJY20</f>
        <v>0</v>
      </c>
      <c r="NKG12" s="2432">
        <f>'GC Table 6 - Secondary'!NJY22</f>
        <v>0</v>
      </c>
      <c r="NKH12" s="2432">
        <f>'GC Table 5 - Worker Training'!NJY20</f>
        <v>0</v>
      </c>
      <c r="NKI12" s="2432">
        <f>'GC Table 4 - Tertiary'!NJX17</f>
        <v>0</v>
      </c>
      <c r="NKJ12" s="4064">
        <f>SUM(NKF12:NKI12)</f>
        <v>0</v>
      </c>
      <c r="NKK12" s="4061">
        <v>2014</v>
      </c>
      <c r="NKL12" s="4062">
        <f>'GC Table 8 - Primary'!NKO8</f>
        <v>0</v>
      </c>
      <c r="NKM12" s="2432">
        <f>'GC Table 6 - Secondary'!NKO8</f>
        <v>0</v>
      </c>
      <c r="NKN12" s="2432">
        <f>'GC Table 5 - Worker Training'!NKO8</f>
        <v>0</v>
      </c>
      <c r="NKO12" s="2432">
        <f>'GC Table 4 - Tertiary'!NKN8</f>
        <v>0</v>
      </c>
      <c r="NKP12" s="4063">
        <f>SUM(NKL12:NKO12)</f>
        <v>0</v>
      </c>
      <c r="NKQ12" s="2433">
        <f>'GC Table 8 - Primary'!NKO12</f>
        <v>0</v>
      </c>
      <c r="NKR12" s="2432">
        <f>'GC Table 6 - Secondary'!NKO14</f>
        <v>0</v>
      </c>
      <c r="NKS12" s="2434">
        <f>'GC Table 5 - Worker Training'!NKO12</f>
        <v>0</v>
      </c>
      <c r="NKT12" s="2432">
        <f>'GC Table 4 - Tertiary'!NKN9</f>
        <v>0</v>
      </c>
      <c r="NKU12" s="2435">
        <f>SUM(NKQ12:NKT12)</f>
        <v>0</v>
      </c>
      <c r="NKV12" s="4062">
        <f>'GC Table 8 - Primary'!NKO20</f>
        <v>0</v>
      </c>
      <c r="NKW12" s="2432">
        <f>'GC Table 6 - Secondary'!NKO22</f>
        <v>0</v>
      </c>
      <c r="NKX12" s="2432">
        <f>'GC Table 5 - Worker Training'!NKO20</f>
        <v>0</v>
      </c>
      <c r="NKY12" s="2432">
        <f>'GC Table 4 - Tertiary'!NKN17</f>
        <v>0</v>
      </c>
      <c r="NKZ12" s="4064">
        <f>SUM(NKV12:NKY12)</f>
        <v>0</v>
      </c>
      <c r="NLA12" s="4061">
        <v>2014</v>
      </c>
      <c r="NLB12" s="4062">
        <f>'GC Table 8 - Primary'!NLE8</f>
        <v>0</v>
      </c>
      <c r="NLC12" s="2432">
        <f>'GC Table 6 - Secondary'!NLE8</f>
        <v>0</v>
      </c>
      <c r="NLD12" s="2432">
        <f>'GC Table 5 - Worker Training'!NLE8</f>
        <v>0</v>
      </c>
      <c r="NLE12" s="2432">
        <f>'GC Table 4 - Tertiary'!NLD8</f>
        <v>0</v>
      </c>
      <c r="NLF12" s="4063">
        <f>SUM(NLB12:NLE12)</f>
        <v>0</v>
      </c>
      <c r="NLG12" s="2433">
        <f>'GC Table 8 - Primary'!NLE12</f>
        <v>0</v>
      </c>
      <c r="NLH12" s="2432">
        <f>'GC Table 6 - Secondary'!NLE14</f>
        <v>0</v>
      </c>
      <c r="NLI12" s="2434">
        <f>'GC Table 5 - Worker Training'!NLE12</f>
        <v>0</v>
      </c>
      <c r="NLJ12" s="2432">
        <f>'GC Table 4 - Tertiary'!NLD9</f>
        <v>0</v>
      </c>
      <c r="NLK12" s="2435">
        <f>SUM(NLG12:NLJ12)</f>
        <v>0</v>
      </c>
      <c r="NLL12" s="4062">
        <f>'GC Table 8 - Primary'!NLE20</f>
        <v>0</v>
      </c>
      <c r="NLM12" s="2432">
        <f>'GC Table 6 - Secondary'!NLE22</f>
        <v>0</v>
      </c>
      <c r="NLN12" s="2432">
        <f>'GC Table 5 - Worker Training'!NLE20</f>
        <v>0</v>
      </c>
      <c r="NLO12" s="2432">
        <f>'GC Table 4 - Tertiary'!NLD17</f>
        <v>0</v>
      </c>
      <c r="NLP12" s="4064">
        <f>SUM(NLL12:NLO12)</f>
        <v>0</v>
      </c>
      <c r="NLQ12" s="4061">
        <v>2014</v>
      </c>
      <c r="NLR12" s="4062">
        <f>'GC Table 8 - Primary'!NLU8</f>
        <v>0</v>
      </c>
      <c r="NLS12" s="2432">
        <f>'GC Table 6 - Secondary'!NLU8</f>
        <v>0</v>
      </c>
      <c r="NLT12" s="2432">
        <f>'GC Table 5 - Worker Training'!NLU8</f>
        <v>0</v>
      </c>
      <c r="NLU12" s="2432">
        <f>'GC Table 4 - Tertiary'!NLT8</f>
        <v>0</v>
      </c>
      <c r="NLV12" s="4063">
        <f>SUM(NLR12:NLU12)</f>
        <v>0</v>
      </c>
      <c r="NLW12" s="2433">
        <f>'GC Table 8 - Primary'!NLU12</f>
        <v>0</v>
      </c>
      <c r="NLX12" s="2432">
        <f>'GC Table 6 - Secondary'!NLU14</f>
        <v>0</v>
      </c>
      <c r="NLY12" s="2434">
        <f>'GC Table 5 - Worker Training'!NLU12</f>
        <v>0</v>
      </c>
      <c r="NLZ12" s="2432">
        <f>'GC Table 4 - Tertiary'!NLT9</f>
        <v>0</v>
      </c>
      <c r="NMA12" s="2435">
        <f>SUM(NLW12:NLZ12)</f>
        <v>0</v>
      </c>
      <c r="NMB12" s="4062">
        <f>'GC Table 8 - Primary'!NLU20</f>
        <v>0</v>
      </c>
      <c r="NMC12" s="2432">
        <f>'GC Table 6 - Secondary'!NLU22</f>
        <v>0</v>
      </c>
      <c r="NMD12" s="2432">
        <f>'GC Table 5 - Worker Training'!NLU20</f>
        <v>0</v>
      </c>
      <c r="NME12" s="2432">
        <f>'GC Table 4 - Tertiary'!NLT17</f>
        <v>0</v>
      </c>
      <c r="NMF12" s="4064">
        <f>SUM(NMB12:NME12)</f>
        <v>0</v>
      </c>
      <c r="NMG12" s="4061">
        <v>2014</v>
      </c>
      <c r="NMH12" s="4062">
        <f>'GC Table 8 - Primary'!NMK8</f>
        <v>0</v>
      </c>
      <c r="NMI12" s="2432">
        <f>'GC Table 6 - Secondary'!NMK8</f>
        <v>0</v>
      </c>
      <c r="NMJ12" s="2432">
        <f>'GC Table 5 - Worker Training'!NMK8</f>
        <v>0</v>
      </c>
      <c r="NMK12" s="2432">
        <f>'GC Table 4 - Tertiary'!NMJ8</f>
        <v>0</v>
      </c>
      <c r="NML12" s="4063">
        <f>SUM(NMH12:NMK12)</f>
        <v>0</v>
      </c>
      <c r="NMM12" s="2433">
        <f>'GC Table 8 - Primary'!NMK12</f>
        <v>0</v>
      </c>
      <c r="NMN12" s="2432">
        <f>'GC Table 6 - Secondary'!NMK14</f>
        <v>0</v>
      </c>
      <c r="NMO12" s="2434">
        <f>'GC Table 5 - Worker Training'!NMK12</f>
        <v>0</v>
      </c>
      <c r="NMP12" s="2432">
        <f>'GC Table 4 - Tertiary'!NMJ9</f>
        <v>0</v>
      </c>
      <c r="NMQ12" s="2435">
        <f>SUM(NMM12:NMP12)</f>
        <v>0</v>
      </c>
      <c r="NMR12" s="4062">
        <f>'GC Table 8 - Primary'!NMK20</f>
        <v>0</v>
      </c>
      <c r="NMS12" s="2432">
        <f>'GC Table 6 - Secondary'!NMK22</f>
        <v>0</v>
      </c>
      <c r="NMT12" s="2432">
        <f>'GC Table 5 - Worker Training'!NMK20</f>
        <v>0</v>
      </c>
      <c r="NMU12" s="2432">
        <f>'GC Table 4 - Tertiary'!NMJ17</f>
        <v>0</v>
      </c>
      <c r="NMV12" s="4064">
        <f>SUM(NMR12:NMU12)</f>
        <v>0</v>
      </c>
      <c r="NMW12" s="4061">
        <v>2014</v>
      </c>
      <c r="NMX12" s="4062">
        <f>'GC Table 8 - Primary'!NNA8</f>
        <v>0</v>
      </c>
      <c r="NMY12" s="2432">
        <f>'GC Table 6 - Secondary'!NNA8</f>
        <v>0</v>
      </c>
      <c r="NMZ12" s="2432">
        <f>'GC Table 5 - Worker Training'!NNA8</f>
        <v>0</v>
      </c>
      <c r="NNA12" s="2432">
        <f>'GC Table 4 - Tertiary'!NMZ8</f>
        <v>0</v>
      </c>
      <c r="NNB12" s="4063">
        <f>SUM(NMX12:NNA12)</f>
        <v>0</v>
      </c>
      <c r="NNC12" s="2433">
        <f>'GC Table 8 - Primary'!NNA12</f>
        <v>0</v>
      </c>
      <c r="NND12" s="2432">
        <f>'GC Table 6 - Secondary'!NNA14</f>
        <v>0</v>
      </c>
      <c r="NNE12" s="2434">
        <f>'GC Table 5 - Worker Training'!NNA12</f>
        <v>0</v>
      </c>
      <c r="NNF12" s="2432">
        <f>'GC Table 4 - Tertiary'!NMZ9</f>
        <v>0</v>
      </c>
      <c r="NNG12" s="2435">
        <f>SUM(NNC12:NNF12)</f>
        <v>0</v>
      </c>
      <c r="NNH12" s="4062">
        <f>'GC Table 8 - Primary'!NNA20</f>
        <v>0</v>
      </c>
      <c r="NNI12" s="2432">
        <f>'GC Table 6 - Secondary'!NNA22</f>
        <v>0</v>
      </c>
      <c r="NNJ12" s="2432">
        <f>'GC Table 5 - Worker Training'!NNA20</f>
        <v>0</v>
      </c>
      <c r="NNK12" s="2432">
        <f>'GC Table 4 - Tertiary'!NMZ17</f>
        <v>0</v>
      </c>
      <c r="NNL12" s="4064">
        <f>SUM(NNH12:NNK12)</f>
        <v>0</v>
      </c>
      <c r="NNM12" s="4061">
        <v>2014</v>
      </c>
      <c r="NNN12" s="4062">
        <f>'GC Table 8 - Primary'!NNQ8</f>
        <v>0</v>
      </c>
      <c r="NNO12" s="2432">
        <f>'GC Table 6 - Secondary'!NNQ8</f>
        <v>0</v>
      </c>
      <c r="NNP12" s="2432">
        <f>'GC Table 5 - Worker Training'!NNQ8</f>
        <v>0</v>
      </c>
      <c r="NNQ12" s="2432">
        <f>'GC Table 4 - Tertiary'!NNP8</f>
        <v>0</v>
      </c>
      <c r="NNR12" s="4063">
        <f>SUM(NNN12:NNQ12)</f>
        <v>0</v>
      </c>
      <c r="NNS12" s="2433">
        <f>'GC Table 8 - Primary'!NNQ12</f>
        <v>0</v>
      </c>
      <c r="NNT12" s="2432">
        <f>'GC Table 6 - Secondary'!NNQ14</f>
        <v>0</v>
      </c>
      <c r="NNU12" s="2434">
        <f>'GC Table 5 - Worker Training'!NNQ12</f>
        <v>0</v>
      </c>
      <c r="NNV12" s="2432">
        <f>'GC Table 4 - Tertiary'!NNP9</f>
        <v>0</v>
      </c>
      <c r="NNW12" s="2435">
        <f>SUM(NNS12:NNV12)</f>
        <v>0</v>
      </c>
      <c r="NNX12" s="4062">
        <f>'GC Table 8 - Primary'!NNQ20</f>
        <v>0</v>
      </c>
      <c r="NNY12" s="2432">
        <f>'GC Table 6 - Secondary'!NNQ22</f>
        <v>0</v>
      </c>
      <c r="NNZ12" s="2432">
        <f>'GC Table 5 - Worker Training'!NNQ20</f>
        <v>0</v>
      </c>
      <c r="NOA12" s="2432">
        <f>'GC Table 4 - Tertiary'!NNP17</f>
        <v>0</v>
      </c>
      <c r="NOB12" s="4064">
        <f>SUM(NNX12:NOA12)</f>
        <v>0</v>
      </c>
      <c r="NOC12" s="4061">
        <v>2014</v>
      </c>
      <c r="NOD12" s="4062">
        <f>'GC Table 8 - Primary'!NOG8</f>
        <v>0</v>
      </c>
      <c r="NOE12" s="2432">
        <f>'GC Table 6 - Secondary'!NOG8</f>
        <v>0</v>
      </c>
      <c r="NOF12" s="2432">
        <f>'GC Table 5 - Worker Training'!NOG8</f>
        <v>0</v>
      </c>
      <c r="NOG12" s="2432">
        <f>'GC Table 4 - Tertiary'!NOF8</f>
        <v>0</v>
      </c>
      <c r="NOH12" s="4063">
        <f>SUM(NOD12:NOG12)</f>
        <v>0</v>
      </c>
      <c r="NOI12" s="2433">
        <f>'GC Table 8 - Primary'!NOG12</f>
        <v>0</v>
      </c>
      <c r="NOJ12" s="2432">
        <f>'GC Table 6 - Secondary'!NOG14</f>
        <v>0</v>
      </c>
      <c r="NOK12" s="2434">
        <f>'GC Table 5 - Worker Training'!NOG12</f>
        <v>0</v>
      </c>
      <c r="NOL12" s="2432">
        <f>'GC Table 4 - Tertiary'!NOF9</f>
        <v>0</v>
      </c>
      <c r="NOM12" s="2435">
        <f>SUM(NOI12:NOL12)</f>
        <v>0</v>
      </c>
      <c r="NON12" s="4062">
        <f>'GC Table 8 - Primary'!NOG20</f>
        <v>0</v>
      </c>
      <c r="NOO12" s="2432">
        <f>'GC Table 6 - Secondary'!NOG22</f>
        <v>0</v>
      </c>
      <c r="NOP12" s="2432">
        <f>'GC Table 5 - Worker Training'!NOG20</f>
        <v>0</v>
      </c>
      <c r="NOQ12" s="2432">
        <f>'GC Table 4 - Tertiary'!NOF17</f>
        <v>0</v>
      </c>
      <c r="NOR12" s="4064">
        <f>SUM(NON12:NOQ12)</f>
        <v>0</v>
      </c>
      <c r="NOS12" s="4061">
        <v>2014</v>
      </c>
      <c r="NOT12" s="4062">
        <f>'GC Table 8 - Primary'!NOW8</f>
        <v>0</v>
      </c>
      <c r="NOU12" s="2432">
        <f>'GC Table 6 - Secondary'!NOW8</f>
        <v>0</v>
      </c>
      <c r="NOV12" s="2432">
        <f>'GC Table 5 - Worker Training'!NOW8</f>
        <v>0</v>
      </c>
      <c r="NOW12" s="2432">
        <f>'GC Table 4 - Tertiary'!NOV8</f>
        <v>0</v>
      </c>
      <c r="NOX12" s="4063">
        <f>SUM(NOT12:NOW12)</f>
        <v>0</v>
      </c>
      <c r="NOY12" s="2433">
        <f>'GC Table 8 - Primary'!NOW12</f>
        <v>0</v>
      </c>
      <c r="NOZ12" s="2432">
        <f>'GC Table 6 - Secondary'!NOW14</f>
        <v>0</v>
      </c>
      <c r="NPA12" s="2434">
        <f>'GC Table 5 - Worker Training'!NOW12</f>
        <v>0</v>
      </c>
      <c r="NPB12" s="2432">
        <f>'GC Table 4 - Tertiary'!NOV9</f>
        <v>0</v>
      </c>
      <c r="NPC12" s="2435">
        <f>SUM(NOY12:NPB12)</f>
        <v>0</v>
      </c>
      <c r="NPD12" s="4062">
        <f>'GC Table 8 - Primary'!NOW20</f>
        <v>0</v>
      </c>
      <c r="NPE12" s="2432">
        <f>'GC Table 6 - Secondary'!NOW22</f>
        <v>0</v>
      </c>
      <c r="NPF12" s="2432">
        <f>'GC Table 5 - Worker Training'!NOW20</f>
        <v>0</v>
      </c>
      <c r="NPG12" s="2432">
        <f>'GC Table 4 - Tertiary'!NOV17</f>
        <v>0</v>
      </c>
      <c r="NPH12" s="4064">
        <f>SUM(NPD12:NPG12)</f>
        <v>0</v>
      </c>
      <c r="NPI12" s="4061">
        <v>2014</v>
      </c>
      <c r="NPJ12" s="4062">
        <f>'GC Table 8 - Primary'!NPM8</f>
        <v>0</v>
      </c>
      <c r="NPK12" s="2432">
        <f>'GC Table 6 - Secondary'!NPM8</f>
        <v>0</v>
      </c>
      <c r="NPL12" s="2432">
        <f>'GC Table 5 - Worker Training'!NPM8</f>
        <v>0</v>
      </c>
      <c r="NPM12" s="2432">
        <f>'GC Table 4 - Tertiary'!NPL8</f>
        <v>0</v>
      </c>
      <c r="NPN12" s="4063">
        <f>SUM(NPJ12:NPM12)</f>
        <v>0</v>
      </c>
      <c r="NPO12" s="2433">
        <f>'GC Table 8 - Primary'!NPM12</f>
        <v>0</v>
      </c>
      <c r="NPP12" s="2432">
        <f>'GC Table 6 - Secondary'!NPM14</f>
        <v>0</v>
      </c>
      <c r="NPQ12" s="2434">
        <f>'GC Table 5 - Worker Training'!NPM12</f>
        <v>0</v>
      </c>
      <c r="NPR12" s="2432">
        <f>'GC Table 4 - Tertiary'!NPL9</f>
        <v>0</v>
      </c>
      <c r="NPS12" s="2435">
        <f>SUM(NPO12:NPR12)</f>
        <v>0</v>
      </c>
      <c r="NPT12" s="4062">
        <f>'GC Table 8 - Primary'!NPM20</f>
        <v>0</v>
      </c>
      <c r="NPU12" s="2432">
        <f>'GC Table 6 - Secondary'!NPM22</f>
        <v>0</v>
      </c>
      <c r="NPV12" s="2432">
        <f>'GC Table 5 - Worker Training'!NPM20</f>
        <v>0</v>
      </c>
      <c r="NPW12" s="2432">
        <f>'GC Table 4 - Tertiary'!NPL17</f>
        <v>0</v>
      </c>
      <c r="NPX12" s="4064">
        <f>SUM(NPT12:NPW12)</f>
        <v>0</v>
      </c>
      <c r="NPY12" s="4061">
        <v>2014</v>
      </c>
      <c r="NPZ12" s="4062">
        <f>'GC Table 8 - Primary'!NQC8</f>
        <v>0</v>
      </c>
      <c r="NQA12" s="2432">
        <f>'GC Table 6 - Secondary'!NQC8</f>
        <v>0</v>
      </c>
      <c r="NQB12" s="2432">
        <f>'GC Table 5 - Worker Training'!NQC8</f>
        <v>0</v>
      </c>
      <c r="NQC12" s="2432">
        <f>'GC Table 4 - Tertiary'!NQB8</f>
        <v>0</v>
      </c>
      <c r="NQD12" s="4063">
        <f>SUM(NPZ12:NQC12)</f>
        <v>0</v>
      </c>
      <c r="NQE12" s="2433">
        <f>'GC Table 8 - Primary'!NQC12</f>
        <v>0</v>
      </c>
      <c r="NQF12" s="2432">
        <f>'GC Table 6 - Secondary'!NQC14</f>
        <v>0</v>
      </c>
      <c r="NQG12" s="2434">
        <f>'GC Table 5 - Worker Training'!NQC12</f>
        <v>0</v>
      </c>
      <c r="NQH12" s="2432">
        <f>'GC Table 4 - Tertiary'!NQB9</f>
        <v>0</v>
      </c>
      <c r="NQI12" s="2435">
        <f>SUM(NQE12:NQH12)</f>
        <v>0</v>
      </c>
      <c r="NQJ12" s="4062">
        <f>'GC Table 8 - Primary'!NQC20</f>
        <v>0</v>
      </c>
      <c r="NQK12" s="2432">
        <f>'GC Table 6 - Secondary'!NQC22</f>
        <v>0</v>
      </c>
      <c r="NQL12" s="2432">
        <f>'GC Table 5 - Worker Training'!NQC20</f>
        <v>0</v>
      </c>
      <c r="NQM12" s="2432">
        <f>'GC Table 4 - Tertiary'!NQB17</f>
        <v>0</v>
      </c>
      <c r="NQN12" s="4064">
        <f>SUM(NQJ12:NQM12)</f>
        <v>0</v>
      </c>
      <c r="NQO12" s="4061">
        <v>2014</v>
      </c>
      <c r="NQP12" s="4062">
        <f>'GC Table 8 - Primary'!NQS8</f>
        <v>0</v>
      </c>
      <c r="NQQ12" s="2432">
        <f>'GC Table 6 - Secondary'!NQS8</f>
        <v>0</v>
      </c>
      <c r="NQR12" s="2432">
        <f>'GC Table 5 - Worker Training'!NQS8</f>
        <v>0</v>
      </c>
      <c r="NQS12" s="2432">
        <f>'GC Table 4 - Tertiary'!NQR8</f>
        <v>0</v>
      </c>
      <c r="NQT12" s="4063">
        <f>SUM(NQP12:NQS12)</f>
        <v>0</v>
      </c>
      <c r="NQU12" s="2433">
        <f>'GC Table 8 - Primary'!NQS12</f>
        <v>0</v>
      </c>
      <c r="NQV12" s="2432">
        <f>'GC Table 6 - Secondary'!NQS14</f>
        <v>0</v>
      </c>
      <c r="NQW12" s="2434">
        <f>'GC Table 5 - Worker Training'!NQS12</f>
        <v>0</v>
      </c>
      <c r="NQX12" s="2432">
        <f>'GC Table 4 - Tertiary'!NQR9</f>
        <v>0</v>
      </c>
      <c r="NQY12" s="2435">
        <f>SUM(NQU12:NQX12)</f>
        <v>0</v>
      </c>
      <c r="NQZ12" s="4062">
        <f>'GC Table 8 - Primary'!NQS20</f>
        <v>0</v>
      </c>
      <c r="NRA12" s="2432">
        <f>'GC Table 6 - Secondary'!NQS22</f>
        <v>0</v>
      </c>
      <c r="NRB12" s="2432">
        <f>'GC Table 5 - Worker Training'!NQS20</f>
        <v>0</v>
      </c>
      <c r="NRC12" s="2432">
        <f>'GC Table 4 - Tertiary'!NQR17</f>
        <v>0</v>
      </c>
      <c r="NRD12" s="4064">
        <f>SUM(NQZ12:NRC12)</f>
        <v>0</v>
      </c>
      <c r="NRE12" s="4061">
        <v>2014</v>
      </c>
      <c r="NRF12" s="4062">
        <f>'GC Table 8 - Primary'!NRI8</f>
        <v>0</v>
      </c>
      <c r="NRG12" s="2432">
        <f>'GC Table 6 - Secondary'!NRI8</f>
        <v>0</v>
      </c>
      <c r="NRH12" s="2432">
        <f>'GC Table 5 - Worker Training'!NRI8</f>
        <v>0</v>
      </c>
      <c r="NRI12" s="2432">
        <f>'GC Table 4 - Tertiary'!NRH8</f>
        <v>0</v>
      </c>
      <c r="NRJ12" s="4063">
        <f>SUM(NRF12:NRI12)</f>
        <v>0</v>
      </c>
      <c r="NRK12" s="2433">
        <f>'GC Table 8 - Primary'!NRI12</f>
        <v>0</v>
      </c>
      <c r="NRL12" s="2432">
        <f>'GC Table 6 - Secondary'!NRI14</f>
        <v>0</v>
      </c>
      <c r="NRM12" s="2434">
        <f>'GC Table 5 - Worker Training'!NRI12</f>
        <v>0</v>
      </c>
      <c r="NRN12" s="2432">
        <f>'GC Table 4 - Tertiary'!NRH9</f>
        <v>0</v>
      </c>
      <c r="NRO12" s="2435">
        <f>SUM(NRK12:NRN12)</f>
        <v>0</v>
      </c>
      <c r="NRP12" s="4062">
        <f>'GC Table 8 - Primary'!NRI20</f>
        <v>0</v>
      </c>
      <c r="NRQ12" s="2432">
        <f>'GC Table 6 - Secondary'!NRI22</f>
        <v>0</v>
      </c>
      <c r="NRR12" s="2432">
        <f>'GC Table 5 - Worker Training'!NRI20</f>
        <v>0</v>
      </c>
      <c r="NRS12" s="2432">
        <f>'GC Table 4 - Tertiary'!NRH17</f>
        <v>0</v>
      </c>
      <c r="NRT12" s="4064">
        <f>SUM(NRP12:NRS12)</f>
        <v>0</v>
      </c>
      <c r="NRU12" s="4061">
        <v>2014</v>
      </c>
      <c r="NRV12" s="4062">
        <f>'GC Table 8 - Primary'!NRY8</f>
        <v>0</v>
      </c>
      <c r="NRW12" s="2432">
        <f>'GC Table 6 - Secondary'!NRY8</f>
        <v>0</v>
      </c>
      <c r="NRX12" s="2432">
        <f>'GC Table 5 - Worker Training'!NRY8</f>
        <v>0</v>
      </c>
      <c r="NRY12" s="2432">
        <f>'GC Table 4 - Tertiary'!NRX8</f>
        <v>0</v>
      </c>
      <c r="NRZ12" s="4063">
        <f>SUM(NRV12:NRY12)</f>
        <v>0</v>
      </c>
      <c r="NSA12" s="2433">
        <f>'GC Table 8 - Primary'!NRY12</f>
        <v>0</v>
      </c>
      <c r="NSB12" s="2432">
        <f>'GC Table 6 - Secondary'!NRY14</f>
        <v>0</v>
      </c>
      <c r="NSC12" s="2434">
        <f>'GC Table 5 - Worker Training'!NRY12</f>
        <v>0</v>
      </c>
      <c r="NSD12" s="2432">
        <f>'GC Table 4 - Tertiary'!NRX9</f>
        <v>0</v>
      </c>
      <c r="NSE12" s="2435">
        <f>SUM(NSA12:NSD12)</f>
        <v>0</v>
      </c>
      <c r="NSF12" s="4062">
        <f>'GC Table 8 - Primary'!NRY20</f>
        <v>0</v>
      </c>
      <c r="NSG12" s="2432">
        <f>'GC Table 6 - Secondary'!NRY22</f>
        <v>0</v>
      </c>
      <c r="NSH12" s="2432">
        <f>'GC Table 5 - Worker Training'!NRY20</f>
        <v>0</v>
      </c>
      <c r="NSI12" s="2432">
        <f>'GC Table 4 - Tertiary'!NRX17</f>
        <v>0</v>
      </c>
      <c r="NSJ12" s="4064">
        <f>SUM(NSF12:NSI12)</f>
        <v>0</v>
      </c>
      <c r="NSK12" s="4061">
        <v>2014</v>
      </c>
      <c r="NSL12" s="4062">
        <f>'GC Table 8 - Primary'!NSO8</f>
        <v>0</v>
      </c>
      <c r="NSM12" s="2432">
        <f>'GC Table 6 - Secondary'!NSO8</f>
        <v>0</v>
      </c>
      <c r="NSN12" s="2432">
        <f>'GC Table 5 - Worker Training'!NSO8</f>
        <v>0</v>
      </c>
      <c r="NSO12" s="2432">
        <f>'GC Table 4 - Tertiary'!NSN8</f>
        <v>0</v>
      </c>
      <c r="NSP12" s="4063">
        <f>SUM(NSL12:NSO12)</f>
        <v>0</v>
      </c>
      <c r="NSQ12" s="2433">
        <f>'GC Table 8 - Primary'!NSO12</f>
        <v>0</v>
      </c>
      <c r="NSR12" s="2432">
        <f>'GC Table 6 - Secondary'!NSO14</f>
        <v>0</v>
      </c>
      <c r="NSS12" s="2434">
        <f>'GC Table 5 - Worker Training'!NSO12</f>
        <v>0</v>
      </c>
      <c r="NST12" s="2432">
        <f>'GC Table 4 - Tertiary'!NSN9</f>
        <v>0</v>
      </c>
      <c r="NSU12" s="2435">
        <f>SUM(NSQ12:NST12)</f>
        <v>0</v>
      </c>
      <c r="NSV12" s="4062">
        <f>'GC Table 8 - Primary'!NSO20</f>
        <v>0</v>
      </c>
      <c r="NSW12" s="2432">
        <f>'GC Table 6 - Secondary'!NSO22</f>
        <v>0</v>
      </c>
      <c r="NSX12" s="2432">
        <f>'GC Table 5 - Worker Training'!NSO20</f>
        <v>0</v>
      </c>
      <c r="NSY12" s="2432">
        <f>'GC Table 4 - Tertiary'!NSN17</f>
        <v>0</v>
      </c>
      <c r="NSZ12" s="4064">
        <f>SUM(NSV12:NSY12)</f>
        <v>0</v>
      </c>
      <c r="NTA12" s="4061">
        <v>2014</v>
      </c>
      <c r="NTB12" s="4062">
        <f>'GC Table 8 - Primary'!NTE8</f>
        <v>0</v>
      </c>
      <c r="NTC12" s="2432">
        <f>'GC Table 6 - Secondary'!NTE8</f>
        <v>0</v>
      </c>
      <c r="NTD12" s="2432">
        <f>'GC Table 5 - Worker Training'!NTE8</f>
        <v>0</v>
      </c>
      <c r="NTE12" s="2432">
        <f>'GC Table 4 - Tertiary'!NTD8</f>
        <v>0</v>
      </c>
      <c r="NTF12" s="4063">
        <f>SUM(NTB12:NTE12)</f>
        <v>0</v>
      </c>
      <c r="NTG12" s="2433">
        <f>'GC Table 8 - Primary'!NTE12</f>
        <v>0</v>
      </c>
      <c r="NTH12" s="2432">
        <f>'GC Table 6 - Secondary'!NTE14</f>
        <v>0</v>
      </c>
      <c r="NTI12" s="2434">
        <f>'GC Table 5 - Worker Training'!NTE12</f>
        <v>0</v>
      </c>
      <c r="NTJ12" s="2432">
        <f>'GC Table 4 - Tertiary'!NTD9</f>
        <v>0</v>
      </c>
      <c r="NTK12" s="2435">
        <f>SUM(NTG12:NTJ12)</f>
        <v>0</v>
      </c>
      <c r="NTL12" s="4062">
        <f>'GC Table 8 - Primary'!NTE20</f>
        <v>0</v>
      </c>
      <c r="NTM12" s="2432">
        <f>'GC Table 6 - Secondary'!NTE22</f>
        <v>0</v>
      </c>
      <c r="NTN12" s="2432">
        <f>'GC Table 5 - Worker Training'!NTE20</f>
        <v>0</v>
      </c>
      <c r="NTO12" s="2432">
        <f>'GC Table 4 - Tertiary'!NTD17</f>
        <v>0</v>
      </c>
      <c r="NTP12" s="4064">
        <f>SUM(NTL12:NTO12)</f>
        <v>0</v>
      </c>
      <c r="NTQ12" s="4061">
        <v>2014</v>
      </c>
      <c r="NTR12" s="4062">
        <f>'GC Table 8 - Primary'!NTU8</f>
        <v>0</v>
      </c>
      <c r="NTS12" s="2432">
        <f>'GC Table 6 - Secondary'!NTU8</f>
        <v>0</v>
      </c>
      <c r="NTT12" s="2432">
        <f>'GC Table 5 - Worker Training'!NTU8</f>
        <v>0</v>
      </c>
      <c r="NTU12" s="2432">
        <f>'GC Table 4 - Tertiary'!NTT8</f>
        <v>0</v>
      </c>
      <c r="NTV12" s="4063">
        <f>SUM(NTR12:NTU12)</f>
        <v>0</v>
      </c>
      <c r="NTW12" s="2433">
        <f>'GC Table 8 - Primary'!NTU12</f>
        <v>0</v>
      </c>
      <c r="NTX12" s="2432">
        <f>'GC Table 6 - Secondary'!NTU14</f>
        <v>0</v>
      </c>
      <c r="NTY12" s="2434">
        <f>'GC Table 5 - Worker Training'!NTU12</f>
        <v>0</v>
      </c>
      <c r="NTZ12" s="2432">
        <f>'GC Table 4 - Tertiary'!NTT9</f>
        <v>0</v>
      </c>
      <c r="NUA12" s="2435">
        <f>SUM(NTW12:NTZ12)</f>
        <v>0</v>
      </c>
      <c r="NUB12" s="4062">
        <f>'GC Table 8 - Primary'!NTU20</f>
        <v>0</v>
      </c>
      <c r="NUC12" s="2432">
        <f>'GC Table 6 - Secondary'!NTU22</f>
        <v>0</v>
      </c>
      <c r="NUD12" s="2432">
        <f>'GC Table 5 - Worker Training'!NTU20</f>
        <v>0</v>
      </c>
      <c r="NUE12" s="2432">
        <f>'GC Table 4 - Tertiary'!NTT17</f>
        <v>0</v>
      </c>
      <c r="NUF12" s="4064">
        <f>SUM(NUB12:NUE12)</f>
        <v>0</v>
      </c>
      <c r="NUG12" s="4061">
        <v>2014</v>
      </c>
      <c r="NUH12" s="4062">
        <f>'GC Table 8 - Primary'!NUK8</f>
        <v>0</v>
      </c>
      <c r="NUI12" s="2432">
        <f>'GC Table 6 - Secondary'!NUK8</f>
        <v>0</v>
      </c>
      <c r="NUJ12" s="2432">
        <f>'GC Table 5 - Worker Training'!NUK8</f>
        <v>0</v>
      </c>
      <c r="NUK12" s="2432">
        <f>'GC Table 4 - Tertiary'!NUJ8</f>
        <v>0</v>
      </c>
      <c r="NUL12" s="4063">
        <f>SUM(NUH12:NUK12)</f>
        <v>0</v>
      </c>
      <c r="NUM12" s="2433">
        <f>'GC Table 8 - Primary'!NUK12</f>
        <v>0</v>
      </c>
      <c r="NUN12" s="2432">
        <f>'GC Table 6 - Secondary'!NUK14</f>
        <v>0</v>
      </c>
      <c r="NUO12" s="2434">
        <f>'GC Table 5 - Worker Training'!NUK12</f>
        <v>0</v>
      </c>
      <c r="NUP12" s="2432">
        <f>'GC Table 4 - Tertiary'!NUJ9</f>
        <v>0</v>
      </c>
      <c r="NUQ12" s="2435">
        <f>SUM(NUM12:NUP12)</f>
        <v>0</v>
      </c>
      <c r="NUR12" s="4062">
        <f>'GC Table 8 - Primary'!NUK20</f>
        <v>0</v>
      </c>
      <c r="NUS12" s="2432">
        <f>'GC Table 6 - Secondary'!NUK22</f>
        <v>0</v>
      </c>
      <c r="NUT12" s="2432">
        <f>'GC Table 5 - Worker Training'!NUK20</f>
        <v>0</v>
      </c>
      <c r="NUU12" s="2432">
        <f>'GC Table 4 - Tertiary'!NUJ17</f>
        <v>0</v>
      </c>
      <c r="NUV12" s="4064">
        <f>SUM(NUR12:NUU12)</f>
        <v>0</v>
      </c>
      <c r="NUW12" s="4061">
        <v>2014</v>
      </c>
      <c r="NUX12" s="4062">
        <f>'GC Table 8 - Primary'!NVA8</f>
        <v>0</v>
      </c>
      <c r="NUY12" s="2432">
        <f>'GC Table 6 - Secondary'!NVA8</f>
        <v>0</v>
      </c>
      <c r="NUZ12" s="2432">
        <f>'GC Table 5 - Worker Training'!NVA8</f>
        <v>0</v>
      </c>
      <c r="NVA12" s="2432">
        <f>'GC Table 4 - Tertiary'!NUZ8</f>
        <v>0</v>
      </c>
      <c r="NVB12" s="4063">
        <f>SUM(NUX12:NVA12)</f>
        <v>0</v>
      </c>
      <c r="NVC12" s="2433">
        <f>'GC Table 8 - Primary'!NVA12</f>
        <v>0</v>
      </c>
      <c r="NVD12" s="2432">
        <f>'GC Table 6 - Secondary'!NVA14</f>
        <v>0</v>
      </c>
      <c r="NVE12" s="2434">
        <f>'GC Table 5 - Worker Training'!NVA12</f>
        <v>0</v>
      </c>
      <c r="NVF12" s="2432">
        <f>'GC Table 4 - Tertiary'!NUZ9</f>
        <v>0</v>
      </c>
      <c r="NVG12" s="2435">
        <f>SUM(NVC12:NVF12)</f>
        <v>0</v>
      </c>
      <c r="NVH12" s="4062">
        <f>'GC Table 8 - Primary'!NVA20</f>
        <v>0</v>
      </c>
      <c r="NVI12" s="2432">
        <f>'GC Table 6 - Secondary'!NVA22</f>
        <v>0</v>
      </c>
      <c r="NVJ12" s="2432">
        <f>'GC Table 5 - Worker Training'!NVA20</f>
        <v>0</v>
      </c>
      <c r="NVK12" s="2432">
        <f>'GC Table 4 - Tertiary'!NUZ17</f>
        <v>0</v>
      </c>
      <c r="NVL12" s="4064">
        <f>SUM(NVH12:NVK12)</f>
        <v>0</v>
      </c>
      <c r="NVM12" s="4061">
        <v>2014</v>
      </c>
      <c r="NVN12" s="4062">
        <f>'GC Table 8 - Primary'!NVQ8</f>
        <v>0</v>
      </c>
      <c r="NVO12" s="2432">
        <f>'GC Table 6 - Secondary'!NVQ8</f>
        <v>0</v>
      </c>
      <c r="NVP12" s="2432">
        <f>'GC Table 5 - Worker Training'!NVQ8</f>
        <v>0</v>
      </c>
      <c r="NVQ12" s="2432">
        <f>'GC Table 4 - Tertiary'!NVP8</f>
        <v>0</v>
      </c>
      <c r="NVR12" s="4063">
        <f>SUM(NVN12:NVQ12)</f>
        <v>0</v>
      </c>
      <c r="NVS12" s="2433">
        <f>'GC Table 8 - Primary'!NVQ12</f>
        <v>0</v>
      </c>
      <c r="NVT12" s="2432">
        <f>'GC Table 6 - Secondary'!NVQ14</f>
        <v>0</v>
      </c>
      <c r="NVU12" s="2434">
        <f>'GC Table 5 - Worker Training'!NVQ12</f>
        <v>0</v>
      </c>
      <c r="NVV12" s="2432">
        <f>'GC Table 4 - Tertiary'!NVP9</f>
        <v>0</v>
      </c>
      <c r="NVW12" s="2435">
        <f>SUM(NVS12:NVV12)</f>
        <v>0</v>
      </c>
      <c r="NVX12" s="4062">
        <f>'GC Table 8 - Primary'!NVQ20</f>
        <v>0</v>
      </c>
      <c r="NVY12" s="2432">
        <f>'GC Table 6 - Secondary'!NVQ22</f>
        <v>0</v>
      </c>
      <c r="NVZ12" s="2432">
        <f>'GC Table 5 - Worker Training'!NVQ20</f>
        <v>0</v>
      </c>
      <c r="NWA12" s="2432">
        <f>'GC Table 4 - Tertiary'!NVP17</f>
        <v>0</v>
      </c>
      <c r="NWB12" s="4064">
        <f>SUM(NVX12:NWA12)</f>
        <v>0</v>
      </c>
      <c r="NWC12" s="4061">
        <v>2014</v>
      </c>
      <c r="NWD12" s="4062">
        <f>'GC Table 8 - Primary'!NWG8</f>
        <v>0</v>
      </c>
      <c r="NWE12" s="2432">
        <f>'GC Table 6 - Secondary'!NWG8</f>
        <v>0</v>
      </c>
      <c r="NWF12" s="2432">
        <f>'GC Table 5 - Worker Training'!NWG8</f>
        <v>0</v>
      </c>
      <c r="NWG12" s="2432">
        <f>'GC Table 4 - Tertiary'!NWF8</f>
        <v>0</v>
      </c>
      <c r="NWH12" s="4063">
        <f>SUM(NWD12:NWG12)</f>
        <v>0</v>
      </c>
      <c r="NWI12" s="2433">
        <f>'GC Table 8 - Primary'!NWG12</f>
        <v>0</v>
      </c>
      <c r="NWJ12" s="2432">
        <f>'GC Table 6 - Secondary'!NWG14</f>
        <v>0</v>
      </c>
      <c r="NWK12" s="2434">
        <f>'GC Table 5 - Worker Training'!NWG12</f>
        <v>0</v>
      </c>
      <c r="NWL12" s="2432">
        <f>'GC Table 4 - Tertiary'!NWF9</f>
        <v>0</v>
      </c>
      <c r="NWM12" s="2435">
        <f>SUM(NWI12:NWL12)</f>
        <v>0</v>
      </c>
      <c r="NWN12" s="4062">
        <f>'GC Table 8 - Primary'!NWG20</f>
        <v>0</v>
      </c>
      <c r="NWO12" s="2432">
        <f>'GC Table 6 - Secondary'!NWG22</f>
        <v>0</v>
      </c>
      <c r="NWP12" s="2432">
        <f>'GC Table 5 - Worker Training'!NWG20</f>
        <v>0</v>
      </c>
      <c r="NWQ12" s="2432">
        <f>'GC Table 4 - Tertiary'!NWF17</f>
        <v>0</v>
      </c>
      <c r="NWR12" s="4064">
        <f>SUM(NWN12:NWQ12)</f>
        <v>0</v>
      </c>
      <c r="NWS12" s="4061">
        <v>2014</v>
      </c>
      <c r="NWT12" s="4062">
        <f>'GC Table 8 - Primary'!NWW8</f>
        <v>0</v>
      </c>
      <c r="NWU12" s="2432">
        <f>'GC Table 6 - Secondary'!NWW8</f>
        <v>0</v>
      </c>
      <c r="NWV12" s="2432">
        <f>'GC Table 5 - Worker Training'!NWW8</f>
        <v>0</v>
      </c>
      <c r="NWW12" s="2432">
        <f>'GC Table 4 - Tertiary'!NWV8</f>
        <v>0</v>
      </c>
      <c r="NWX12" s="4063">
        <f>SUM(NWT12:NWW12)</f>
        <v>0</v>
      </c>
      <c r="NWY12" s="2433">
        <f>'GC Table 8 - Primary'!NWW12</f>
        <v>0</v>
      </c>
      <c r="NWZ12" s="2432">
        <f>'GC Table 6 - Secondary'!NWW14</f>
        <v>0</v>
      </c>
      <c r="NXA12" s="2434">
        <f>'GC Table 5 - Worker Training'!NWW12</f>
        <v>0</v>
      </c>
      <c r="NXB12" s="2432">
        <f>'GC Table 4 - Tertiary'!NWV9</f>
        <v>0</v>
      </c>
      <c r="NXC12" s="2435">
        <f>SUM(NWY12:NXB12)</f>
        <v>0</v>
      </c>
      <c r="NXD12" s="4062">
        <f>'GC Table 8 - Primary'!NWW20</f>
        <v>0</v>
      </c>
      <c r="NXE12" s="2432">
        <f>'GC Table 6 - Secondary'!NWW22</f>
        <v>0</v>
      </c>
      <c r="NXF12" s="2432">
        <f>'GC Table 5 - Worker Training'!NWW20</f>
        <v>0</v>
      </c>
      <c r="NXG12" s="2432">
        <f>'GC Table 4 - Tertiary'!NWV17</f>
        <v>0</v>
      </c>
      <c r="NXH12" s="4064">
        <f>SUM(NXD12:NXG12)</f>
        <v>0</v>
      </c>
      <c r="NXI12" s="4061">
        <v>2014</v>
      </c>
      <c r="NXJ12" s="4062">
        <f>'GC Table 8 - Primary'!NXM8</f>
        <v>0</v>
      </c>
      <c r="NXK12" s="2432">
        <f>'GC Table 6 - Secondary'!NXM8</f>
        <v>0</v>
      </c>
      <c r="NXL12" s="2432">
        <f>'GC Table 5 - Worker Training'!NXM8</f>
        <v>0</v>
      </c>
      <c r="NXM12" s="2432">
        <f>'GC Table 4 - Tertiary'!NXL8</f>
        <v>0</v>
      </c>
      <c r="NXN12" s="4063">
        <f>SUM(NXJ12:NXM12)</f>
        <v>0</v>
      </c>
      <c r="NXO12" s="2433">
        <f>'GC Table 8 - Primary'!NXM12</f>
        <v>0</v>
      </c>
      <c r="NXP12" s="2432">
        <f>'GC Table 6 - Secondary'!NXM14</f>
        <v>0</v>
      </c>
      <c r="NXQ12" s="2434">
        <f>'GC Table 5 - Worker Training'!NXM12</f>
        <v>0</v>
      </c>
      <c r="NXR12" s="2432">
        <f>'GC Table 4 - Tertiary'!NXL9</f>
        <v>0</v>
      </c>
      <c r="NXS12" s="2435">
        <f>SUM(NXO12:NXR12)</f>
        <v>0</v>
      </c>
      <c r="NXT12" s="4062">
        <f>'GC Table 8 - Primary'!NXM20</f>
        <v>0</v>
      </c>
      <c r="NXU12" s="2432">
        <f>'GC Table 6 - Secondary'!NXM22</f>
        <v>0</v>
      </c>
      <c r="NXV12" s="2432">
        <f>'GC Table 5 - Worker Training'!NXM20</f>
        <v>0</v>
      </c>
      <c r="NXW12" s="2432">
        <f>'GC Table 4 - Tertiary'!NXL17</f>
        <v>0</v>
      </c>
      <c r="NXX12" s="4064">
        <f>SUM(NXT12:NXW12)</f>
        <v>0</v>
      </c>
      <c r="NXY12" s="4061">
        <v>2014</v>
      </c>
      <c r="NXZ12" s="4062">
        <f>'GC Table 8 - Primary'!NYC8</f>
        <v>0</v>
      </c>
      <c r="NYA12" s="2432">
        <f>'GC Table 6 - Secondary'!NYC8</f>
        <v>0</v>
      </c>
      <c r="NYB12" s="2432">
        <f>'GC Table 5 - Worker Training'!NYC8</f>
        <v>0</v>
      </c>
      <c r="NYC12" s="2432">
        <f>'GC Table 4 - Tertiary'!NYB8</f>
        <v>0</v>
      </c>
      <c r="NYD12" s="4063">
        <f>SUM(NXZ12:NYC12)</f>
        <v>0</v>
      </c>
      <c r="NYE12" s="2433">
        <f>'GC Table 8 - Primary'!NYC12</f>
        <v>0</v>
      </c>
      <c r="NYF12" s="2432">
        <f>'GC Table 6 - Secondary'!NYC14</f>
        <v>0</v>
      </c>
      <c r="NYG12" s="2434">
        <f>'GC Table 5 - Worker Training'!NYC12</f>
        <v>0</v>
      </c>
      <c r="NYH12" s="2432">
        <f>'GC Table 4 - Tertiary'!NYB9</f>
        <v>0</v>
      </c>
      <c r="NYI12" s="2435">
        <f>SUM(NYE12:NYH12)</f>
        <v>0</v>
      </c>
      <c r="NYJ12" s="4062">
        <f>'GC Table 8 - Primary'!NYC20</f>
        <v>0</v>
      </c>
      <c r="NYK12" s="2432">
        <f>'GC Table 6 - Secondary'!NYC22</f>
        <v>0</v>
      </c>
      <c r="NYL12" s="2432">
        <f>'GC Table 5 - Worker Training'!NYC20</f>
        <v>0</v>
      </c>
      <c r="NYM12" s="2432">
        <f>'GC Table 4 - Tertiary'!NYB17</f>
        <v>0</v>
      </c>
      <c r="NYN12" s="4064">
        <f>SUM(NYJ12:NYM12)</f>
        <v>0</v>
      </c>
      <c r="NYO12" s="4061">
        <v>2014</v>
      </c>
      <c r="NYP12" s="4062">
        <f>'GC Table 8 - Primary'!NYS8</f>
        <v>0</v>
      </c>
      <c r="NYQ12" s="2432">
        <f>'GC Table 6 - Secondary'!NYS8</f>
        <v>0</v>
      </c>
      <c r="NYR12" s="2432">
        <f>'GC Table 5 - Worker Training'!NYS8</f>
        <v>0</v>
      </c>
      <c r="NYS12" s="2432">
        <f>'GC Table 4 - Tertiary'!NYR8</f>
        <v>0</v>
      </c>
      <c r="NYT12" s="4063">
        <f>SUM(NYP12:NYS12)</f>
        <v>0</v>
      </c>
      <c r="NYU12" s="2433">
        <f>'GC Table 8 - Primary'!NYS12</f>
        <v>0</v>
      </c>
      <c r="NYV12" s="2432">
        <f>'GC Table 6 - Secondary'!NYS14</f>
        <v>0</v>
      </c>
      <c r="NYW12" s="2434">
        <f>'GC Table 5 - Worker Training'!NYS12</f>
        <v>0</v>
      </c>
      <c r="NYX12" s="2432">
        <f>'GC Table 4 - Tertiary'!NYR9</f>
        <v>0</v>
      </c>
      <c r="NYY12" s="2435">
        <f>SUM(NYU12:NYX12)</f>
        <v>0</v>
      </c>
      <c r="NYZ12" s="4062">
        <f>'GC Table 8 - Primary'!NYS20</f>
        <v>0</v>
      </c>
      <c r="NZA12" s="2432">
        <f>'GC Table 6 - Secondary'!NYS22</f>
        <v>0</v>
      </c>
      <c r="NZB12" s="2432">
        <f>'GC Table 5 - Worker Training'!NYS20</f>
        <v>0</v>
      </c>
      <c r="NZC12" s="2432">
        <f>'GC Table 4 - Tertiary'!NYR17</f>
        <v>0</v>
      </c>
      <c r="NZD12" s="4064">
        <f>SUM(NYZ12:NZC12)</f>
        <v>0</v>
      </c>
      <c r="NZE12" s="4061">
        <v>2014</v>
      </c>
      <c r="NZF12" s="4062">
        <f>'GC Table 8 - Primary'!NZI8</f>
        <v>0</v>
      </c>
      <c r="NZG12" s="2432">
        <f>'GC Table 6 - Secondary'!NZI8</f>
        <v>0</v>
      </c>
      <c r="NZH12" s="2432">
        <f>'GC Table 5 - Worker Training'!NZI8</f>
        <v>0</v>
      </c>
      <c r="NZI12" s="2432">
        <f>'GC Table 4 - Tertiary'!NZH8</f>
        <v>0</v>
      </c>
      <c r="NZJ12" s="4063">
        <f>SUM(NZF12:NZI12)</f>
        <v>0</v>
      </c>
      <c r="NZK12" s="2433">
        <f>'GC Table 8 - Primary'!NZI12</f>
        <v>0</v>
      </c>
      <c r="NZL12" s="2432">
        <f>'GC Table 6 - Secondary'!NZI14</f>
        <v>0</v>
      </c>
      <c r="NZM12" s="2434">
        <f>'GC Table 5 - Worker Training'!NZI12</f>
        <v>0</v>
      </c>
      <c r="NZN12" s="2432">
        <f>'GC Table 4 - Tertiary'!NZH9</f>
        <v>0</v>
      </c>
      <c r="NZO12" s="2435">
        <f>SUM(NZK12:NZN12)</f>
        <v>0</v>
      </c>
      <c r="NZP12" s="4062">
        <f>'GC Table 8 - Primary'!NZI20</f>
        <v>0</v>
      </c>
      <c r="NZQ12" s="2432">
        <f>'GC Table 6 - Secondary'!NZI22</f>
        <v>0</v>
      </c>
      <c r="NZR12" s="2432">
        <f>'GC Table 5 - Worker Training'!NZI20</f>
        <v>0</v>
      </c>
      <c r="NZS12" s="2432">
        <f>'GC Table 4 - Tertiary'!NZH17</f>
        <v>0</v>
      </c>
      <c r="NZT12" s="4064">
        <f>SUM(NZP12:NZS12)</f>
        <v>0</v>
      </c>
      <c r="NZU12" s="4061">
        <v>2014</v>
      </c>
      <c r="NZV12" s="4062">
        <f>'GC Table 8 - Primary'!NZY8</f>
        <v>0</v>
      </c>
      <c r="NZW12" s="2432">
        <f>'GC Table 6 - Secondary'!NZY8</f>
        <v>0</v>
      </c>
      <c r="NZX12" s="2432">
        <f>'GC Table 5 - Worker Training'!NZY8</f>
        <v>0</v>
      </c>
      <c r="NZY12" s="2432">
        <f>'GC Table 4 - Tertiary'!NZX8</f>
        <v>0</v>
      </c>
      <c r="NZZ12" s="4063">
        <f>SUM(NZV12:NZY12)</f>
        <v>0</v>
      </c>
      <c r="OAA12" s="2433">
        <f>'GC Table 8 - Primary'!NZY12</f>
        <v>0</v>
      </c>
      <c r="OAB12" s="2432">
        <f>'GC Table 6 - Secondary'!NZY14</f>
        <v>0</v>
      </c>
      <c r="OAC12" s="2434">
        <f>'GC Table 5 - Worker Training'!NZY12</f>
        <v>0</v>
      </c>
      <c r="OAD12" s="2432">
        <f>'GC Table 4 - Tertiary'!NZX9</f>
        <v>0</v>
      </c>
      <c r="OAE12" s="2435">
        <f>SUM(OAA12:OAD12)</f>
        <v>0</v>
      </c>
      <c r="OAF12" s="4062">
        <f>'GC Table 8 - Primary'!NZY20</f>
        <v>0</v>
      </c>
      <c r="OAG12" s="2432">
        <f>'GC Table 6 - Secondary'!NZY22</f>
        <v>0</v>
      </c>
      <c r="OAH12" s="2432">
        <f>'GC Table 5 - Worker Training'!NZY20</f>
        <v>0</v>
      </c>
      <c r="OAI12" s="2432">
        <f>'GC Table 4 - Tertiary'!NZX17</f>
        <v>0</v>
      </c>
      <c r="OAJ12" s="4064">
        <f>SUM(OAF12:OAI12)</f>
        <v>0</v>
      </c>
      <c r="OAK12" s="4061">
        <v>2014</v>
      </c>
      <c r="OAL12" s="4062">
        <f>'GC Table 8 - Primary'!OAO8</f>
        <v>0</v>
      </c>
      <c r="OAM12" s="2432">
        <f>'GC Table 6 - Secondary'!OAO8</f>
        <v>0</v>
      </c>
      <c r="OAN12" s="2432">
        <f>'GC Table 5 - Worker Training'!OAO8</f>
        <v>0</v>
      </c>
      <c r="OAO12" s="2432">
        <f>'GC Table 4 - Tertiary'!OAN8</f>
        <v>0</v>
      </c>
      <c r="OAP12" s="4063">
        <f>SUM(OAL12:OAO12)</f>
        <v>0</v>
      </c>
      <c r="OAQ12" s="2433">
        <f>'GC Table 8 - Primary'!OAO12</f>
        <v>0</v>
      </c>
      <c r="OAR12" s="2432">
        <f>'GC Table 6 - Secondary'!OAO14</f>
        <v>0</v>
      </c>
      <c r="OAS12" s="2434">
        <f>'GC Table 5 - Worker Training'!OAO12</f>
        <v>0</v>
      </c>
      <c r="OAT12" s="2432">
        <f>'GC Table 4 - Tertiary'!OAN9</f>
        <v>0</v>
      </c>
      <c r="OAU12" s="2435">
        <f>SUM(OAQ12:OAT12)</f>
        <v>0</v>
      </c>
      <c r="OAV12" s="4062">
        <f>'GC Table 8 - Primary'!OAO20</f>
        <v>0</v>
      </c>
      <c r="OAW12" s="2432">
        <f>'GC Table 6 - Secondary'!OAO22</f>
        <v>0</v>
      </c>
      <c r="OAX12" s="2432">
        <f>'GC Table 5 - Worker Training'!OAO20</f>
        <v>0</v>
      </c>
      <c r="OAY12" s="2432">
        <f>'GC Table 4 - Tertiary'!OAN17</f>
        <v>0</v>
      </c>
      <c r="OAZ12" s="4064">
        <f>SUM(OAV12:OAY12)</f>
        <v>0</v>
      </c>
      <c r="OBA12" s="4061">
        <v>2014</v>
      </c>
      <c r="OBB12" s="4062">
        <f>'GC Table 8 - Primary'!OBE8</f>
        <v>0</v>
      </c>
      <c r="OBC12" s="2432">
        <f>'GC Table 6 - Secondary'!OBE8</f>
        <v>0</v>
      </c>
      <c r="OBD12" s="2432">
        <f>'GC Table 5 - Worker Training'!OBE8</f>
        <v>0</v>
      </c>
      <c r="OBE12" s="2432">
        <f>'GC Table 4 - Tertiary'!OBD8</f>
        <v>0</v>
      </c>
      <c r="OBF12" s="4063">
        <f>SUM(OBB12:OBE12)</f>
        <v>0</v>
      </c>
      <c r="OBG12" s="2433">
        <f>'GC Table 8 - Primary'!OBE12</f>
        <v>0</v>
      </c>
      <c r="OBH12" s="2432">
        <f>'GC Table 6 - Secondary'!OBE14</f>
        <v>0</v>
      </c>
      <c r="OBI12" s="2434">
        <f>'GC Table 5 - Worker Training'!OBE12</f>
        <v>0</v>
      </c>
      <c r="OBJ12" s="2432">
        <f>'GC Table 4 - Tertiary'!OBD9</f>
        <v>0</v>
      </c>
      <c r="OBK12" s="2435">
        <f>SUM(OBG12:OBJ12)</f>
        <v>0</v>
      </c>
      <c r="OBL12" s="4062">
        <f>'GC Table 8 - Primary'!OBE20</f>
        <v>0</v>
      </c>
      <c r="OBM12" s="2432">
        <f>'GC Table 6 - Secondary'!OBE22</f>
        <v>0</v>
      </c>
      <c r="OBN12" s="2432">
        <f>'GC Table 5 - Worker Training'!OBE20</f>
        <v>0</v>
      </c>
      <c r="OBO12" s="2432">
        <f>'GC Table 4 - Tertiary'!OBD17</f>
        <v>0</v>
      </c>
      <c r="OBP12" s="4064">
        <f>SUM(OBL12:OBO12)</f>
        <v>0</v>
      </c>
      <c r="OBQ12" s="4061">
        <v>2014</v>
      </c>
      <c r="OBR12" s="4062">
        <f>'GC Table 8 - Primary'!OBU8</f>
        <v>0</v>
      </c>
      <c r="OBS12" s="2432">
        <f>'GC Table 6 - Secondary'!OBU8</f>
        <v>0</v>
      </c>
      <c r="OBT12" s="2432">
        <f>'GC Table 5 - Worker Training'!OBU8</f>
        <v>0</v>
      </c>
      <c r="OBU12" s="2432">
        <f>'GC Table 4 - Tertiary'!OBT8</f>
        <v>0</v>
      </c>
      <c r="OBV12" s="4063">
        <f>SUM(OBR12:OBU12)</f>
        <v>0</v>
      </c>
      <c r="OBW12" s="2433">
        <f>'GC Table 8 - Primary'!OBU12</f>
        <v>0</v>
      </c>
      <c r="OBX12" s="2432">
        <f>'GC Table 6 - Secondary'!OBU14</f>
        <v>0</v>
      </c>
      <c r="OBY12" s="2434">
        <f>'GC Table 5 - Worker Training'!OBU12</f>
        <v>0</v>
      </c>
      <c r="OBZ12" s="2432">
        <f>'GC Table 4 - Tertiary'!OBT9</f>
        <v>0</v>
      </c>
      <c r="OCA12" s="2435">
        <f>SUM(OBW12:OBZ12)</f>
        <v>0</v>
      </c>
      <c r="OCB12" s="4062">
        <f>'GC Table 8 - Primary'!OBU20</f>
        <v>0</v>
      </c>
      <c r="OCC12" s="2432">
        <f>'GC Table 6 - Secondary'!OBU22</f>
        <v>0</v>
      </c>
      <c r="OCD12" s="2432">
        <f>'GC Table 5 - Worker Training'!OBU20</f>
        <v>0</v>
      </c>
      <c r="OCE12" s="2432">
        <f>'GC Table 4 - Tertiary'!OBT17</f>
        <v>0</v>
      </c>
      <c r="OCF12" s="4064">
        <f>SUM(OCB12:OCE12)</f>
        <v>0</v>
      </c>
      <c r="OCG12" s="4061">
        <v>2014</v>
      </c>
      <c r="OCH12" s="4062">
        <f>'GC Table 8 - Primary'!OCK8</f>
        <v>0</v>
      </c>
      <c r="OCI12" s="2432">
        <f>'GC Table 6 - Secondary'!OCK8</f>
        <v>0</v>
      </c>
      <c r="OCJ12" s="2432">
        <f>'GC Table 5 - Worker Training'!OCK8</f>
        <v>0</v>
      </c>
      <c r="OCK12" s="2432">
        <f>'GC Table 4 - Tertiary'!OCJ8</f>
        <v>0</v>
      </c>
      <c r="OCL12" s="4063">
        <f>SUM(OCH12:OCK12)</f>
        <v>0</v>
      </c>
      <c r="OCM12" s="2433">
        <f>'GC Table 8 - Primary'!OCK12</f>
        <v>0</v>
      </c>
      <c r="OCN12" s="2432">
        <f>'GC Table 6 - Secondary'!OCK14</f>
        <v>0</v>
      </c>
      <c r="OCO12" s="2434">
        <f>'GC Table 5 - Worker Training'!OCK12</f>
        <v>0</v>
      </c>
      <c r="OCP12" s="2432">
        <f>'GC Table 4 - Tertiary'!OCJ9</f>
        <v>0</v>
      </c>
      <c r="OCQ12" s="2435">
        <f>SUM(OCM12:OCP12)</f>
        <v>0</v>
      </c>
      <c r="OCR12" s="4062">
        <f>'GC Table 8 - Primary'!OCK20</f>
        <v>0</v>
      </c>
      <c r="OCS12" s="2432">
        <f>'GC Table 6 - Secondary'!OCK22</f>
        <v>0</v>
      </c>
      <c r="OCT12" s="2432">
        <f>'GC Table 5 - Worker Training'!OCK20</f>
        <v>0</v>
      </c>
      <c r="OCU12" s="2432">
        <f>'GC Table 4 - Tertiary'!OCJ17</f>
        <v>0</v>
      </c>
      <c r="OCV12" s="4064">
        <f>SUM(OCR12:OCU12)</f>
        <v>0</v>
      </c>
      <c r="OCW12" s="4061">
        <v>2014</v>
      </c>
      <c r="OCX12" s="4062">
        <f>'GC Table 8 - Primary'!ODA8</f>
        <v>0</v>
      </c>
      <c r="OCY12" s="2432">
        <f>'GC Table 6 - Secondary'!ODA8</f>
        <v>0</v>
      </c>
      <c r="OCZ12" s="2432">
        <f>'GC Table 5 - Worker Training'!ODA8</f>
        <v>0</v>
      </c>
      <c r="ODA12" s="2432">
        <f>'GC Table 4 - Tertiary'!OCZ8</f>
        <v>0</v>
      </c>
      <c r="ODB12" s="4063">
        <f>SUM(OCX12:ODA12)</f>
        <v>0</v>
      </c>
      <c r="ODC12" s="2433">
        <f>'GC Table 8 - Primary'!ODA12</f>
        <v>0</v>
      </c>
      <c r="ODD12" s="2432">
        <f>'GC Table 6 - Secondary'!ODA14</f>
        <v>0</v>
      </c>
      <c r="ODE12" s="2434">
        <f>'GC Table 5 - Worker Training'!ODA12</f>
        <v>0</v>
      </c>
      <c r="ODF12" s="2432">
        <f>'GC Table 4 - Tertiary'!OCZ9</f>
        <v>0</v>
      </c>
      <c r="ODG12" s="2435">
        <f>SUM(ODC12:ODF12)</f>
        <v>0</v>
      </c>
      <c r="ODH12" s="4062">
        <f>'GC Table 8 - Primary'!ODA20</f>
        <v>0</v>
      </c>
      <c r="ODI12" s="2432">
        <f>'GC Table 6 - Secondary'!ODA22</f>
        <v>0</v>
      </c>
      <c r="ODJ12" s="2432">
        <f>'GC Table 5 - Worker Training'!ODA20</f>
        <v>0</v>
      </c>
      <c r="ODK12" s="2432">
        <f>'GC Table 4 - Tertiary'!OCZ17</f>
        <v>0</v>
      </c>
      <c r="ODL12" s="4064">
        <f>SUM(ODH12:ODK12)</f>
        <v>0</v>
      </c>
      <c r="ODM12" s="4061">
        <v>2014</v>
      </c>
      <c r="ODN12" s="4062">
        <f>'GC Table 8 - Primary'!ODQ8</f>
        <v>0</v>
      </c>
      <c r="ODO12" s="2432">
        <f>'GC Table 6 - Secondary'!ODQ8</f>
        <v>0</v>
      </c>
      <c r="ODP12" s="2432">
        <f>'GC Table 5 - Worker Training'!ODQ8</f>
        <v>0</v>
      </c>
      <c r="ODQ12" s="2432">
        <f>'GC Table 4 - Tertiary'!ODP8</f>
        <v>0</v>
      </c>
      <c r="ODR12" s="4063">
        <f>SUM(ODN12:ODQ12)</f>
        <v>0</v>
      </c>
      <c r="ODS12" s="2433">
        <f>'GC Table 8 - Primary'!ODQ12</f>
        <v>0</v>
      </c>
      <c r="ODT12" s="2432">
        <f>'GC Table 6 - Secondary'!ODQ14</f>
        <v>0</v>
      </c>
      <c r="ODU12" s="2434">
        <f>'GC Table 5 - Worker Training'!ODQ12</f>
        <v>0</v>
      </c>
      <c r="ODV12" s="2432">
        <f>'GC Table 4 - Tertiary'!ODP9</f>
        <v>0</v>
      </c>
      <c r="ODW12" s="2435">
        <f>SUM(ODS12:ODV12)</f>
        <v>0</v>
      </c>
      <c r="ODX12" s="4062">
        <f>'GC Table 8 - Primary'!ODQ20</f>
        <v>0</v>
      </c>
      <c r="ODY12" s="2432">
        <f>'GC Table 6 - Secondary'!ODQ22</f>
        <v>0</v>
      </c>
      <c r="ODZ12" s="2432">
        <f>'GC Table 5 - Worker Training'!ODQ20</f>
        <v>0</v>
      </c>
      <c r="OEA12" s="2432">
        <f>'GC Table 4 - Tertiary'!ODP17</f>
        <v>0</v>
      </c>
      <c r="OEB12" s="4064">
        <f>SUM(ODX12:OEA12)</f>
        <v>0</v>
      </c>
      <c r="OEC12" s="4061">
        <v>2014</v>
      </c>
      <c r="OED12" s="4062">
        <f>'GC Table 8 - Primary'!OEG8</f>
        <v>0</v>
      </c>
      <c r="OEE12" s="2432">
        <f>'GC Table 6 - Secondary'!OEG8</f>
        <v>0</v>
      </c>
      <c r="OEF12" s="2432">
        <f>'GC Table 5 - Worker Training'!OEG8</f>
        <v>0</v>
      </c>
      <c r="OEG12" s="2432">
        <f>'GC Table 4 - Tertiary'!OEF8</f>
        <v>0</v>
      </c>
      <c r="OEH12" s="4063">
        <f>SUM(OED12:OEG12)</f>
        <v>0</v>
      </c>
      <c r="OEI12" s="2433">
        <f>'GC Table 8 - Primary'!OEG12</f>
        <v>0</v>
      </c>
      <c r="OEJ12" s="2432">
        <f>'GC Table 6 - Secondary'!OEG14</f>
        <v>0</v>
      </c>
      <c r="OEK12" s="2434">
        <f>'GC Table 5 - Worker Training'!OEG12</f>
        <v>0</v>
      </c>
      <c r="OEL12" s="2432">
        <f>'GC Table 4 - Tertiary'!OEF9</f>
        <v>0</v>
      </c>
      <c r="OEM12" s="2435">
        <f>SUM(OEI12:OEL12)</f>
        <v>0</v>
      </c>
      <c r="OEN12" s="4062">
        <f>'GC Table 8 - Primary'!OEG20</f>
        <v>0</v>
      </c>
      <c r="OEO12" s="2432">
        <f>'GC Table 6 - Secondary'!OEG22</f>
        <v>0</v>
      </c>
      <c r="OEP12" s="2432">
        <f>'GC Table 5 - Worker Training'!OEG20</f>
        <v>0</v>
      </c>
      <c r="OEQ12" s="2432">
        <f>'GC Table 4 - Tertiary'!OEF17</f>
        <v>0</v>
      </c>
      <c r="OER12" s="4064">
        <f>SUM(OEN12:OEQ12)</f>
        <v>0</v>
      </c>
      <c r="OES12" s="4061">
        <v>2014</v>
      </c>
      <c r="OET12" s="4062">
        <f>'GC Table 8 - Primary'!OEW8</f>
        <v>0</v>
      </c>
      <c r="OEU12" s="2432">
        <f>'GC Table 6 - Secondary'!OEW8</f>
        <v>0</v>
      </c>
      <c r="OEV12" s="2432">
        <f>'GC Table 5 - Worker Training'!OEW8</f>
        <v>0</v>
      </c>
      <c r="OEW12" s="2432">
        <f>'GC Table 4 - Tertiary'!OEV8</f>
        <v>0</v>
      </c>
      <c r="OEX12" s="4063">
        <f>SUM(OET12:OEW12)</f>
        <v>0</v>
      </c>
      <c r="OEY12" s="2433">
        <f>'GC Table 8 - Primary'!OEW12</f>
        <v>0</v>
      </c>
      <c r="OEZ12" s="2432">
        <f>'GC Table 6 - Secondary'!OEW14</f>
        <v>0</v>
      </c>
      <c r="OFA12" s="2434">
        <f>'GC Table 5 - Worker Training'!OEW12</f>
        <v>0</v>
      </c>
      <c r="OFB12" s="2432">
        <f>'GC Table 4 - Tertiary'!OEV9</f>
        <v>0</v>
      </c>
      <c r="OFC12" s="2435">
        <f>SUM(OEY12:OFB12)</f>
        <v>0</v>
      </c>
      <c r="OFD12" s="4062">
        <f>'GC Table 8 - Primary'!OEW20</f>
        <v>0</v>
      </c>
      <c r="OFE12" s="2432">
        <f>'GC Table 6 - Secondary'!OEW22</f>
        <v>0</v>
      </c>
      <c r="OFF12" s="2432">
        <f>'GC Table 5 - Worker Training'!OEW20</f>
        <v>0</v>
      </c>
      <c r="OFG12" s="2432">
        <f>'GC Table 4 - Tertiary'!OEV17</f>
        <v>0</v>
      </c>
      <c r="OFH12" s="4064">
        <f>SUM(OFD12:OFG12)</f>
        <v>0</v>
      </c>
      <c r="OFI12" s="4061">
        <v>2014</v>
      </c>
      <c r="OFJ12" s="4062">
        <f>'GC Table 8 - Primary'!OFM8</f>
        <v>0</v>
      </c>
      <c r="OFK12" s="2432">
        <f>'GC Table 6 - Secondary'!OFM8</f>
        <v>0</v>
      </c>
      <c r="OFL12" s="2432">
        <f>'GC Table 5 - Worker Training'!OFM8</f>
        <v>0</v>
      </c>
      <c r="OFM12" s="2432">
        <f>'GC Table 4 - Tertiary'!OFL8</f>
        <v>0</v>
      </c>
      <c r="OFN12" s="4063">
        <f>SUM(OFJ12:OFM12)</f>
        <v>0</v>
      </c>
      <c r="OFO12" s="2433">
        <f>'GC Table 8 - Primary'!OFM12</f>
        <v>0</v>
      </c>
      <c r="OFP12" s="2432">
        <f>'GC Table 6 - Secondary'!OFM14</f>
        <v>0</v>
      </c>
      <c r="OFQ12" s="2434">
        <f>'GC Table 5 - Worker Training'!OFM12</f>
        <v>0</v>
      </c>
      <c r="OFR12" s="2432">
        <f>'GC Table 4 - Tertiary'!OFL9</f>
        <v>0</v>
      </c>
      <c r="OFS12" s="2435">
        <f>SUM(OFO12:OFR12)</f>
        <v>0</v>
      </c>
      <c r="OFT12" s="4062">
        <f>'GC Table 8 - Primary'!OFM20</f>
        <v>0</v>
      </c>
      <c r="OFU12" s="2432">
        <f>'GC Table 6 - Secondary'!OFM22</f>
        <v>0</v>
      </c>
      <c r="OFV12" s="2432">
        <f>'GC Table 5 - Worker Training'!OFM20</f>
        <v>0</v>
      </c>
      <c r="OFW12" s="2432">
        <f>'GC Table 4 - Tertiary'!OFL17</f>
        <v>0</v>
      </c>
      <c r="OFX12" s="4064">
        <f>SUM(OFT12:OFW12)</f>
        <v>0</v>
      </c>
      <c r="OFY12" s="4061">
        <v>2014</v>
      </c>
      <c r="OFZ12" s="4062">
        <f>'GC Table 8 - Primary'!OGC8</f>
        <v>0</v>
      </c>
      <c r="OGA12" s="2432">
        <f>'GC Table 6 - Secondary'!OGC8</f>
        <v>0</v>
      </c>
      <c r="OGB12" s="2432">
        <f>'GC Table 5 - Worker Training'!OGC8</f>
        <v>0</v>
      </c>
      <c r="OGC12" s="2432">
        <f>'GC Table 4 - Tertiary'!OGB8</f>
        <v>0</v>
      </c>
      <c r="OGD12" s="4063">
        <f>SUM(OFZ12:OGC12)</f>
        <v>0</v>
      </c>
      <c r="OGE12" s="2433">
        <f>'GC Table 8 - Primary'!OGC12</f>
        <v>0</v>
      </c>
      <c r="OGF12" s="2432">
        <f>'GC Table 6 - Secondary'!OGC14</f>
        <v>0</v>
      </c>
      <c r="OGG12" s="2434">
        <f>'GC Table 5 - Worker Training'!OGC12</f>
        <v>0</v>
      </c>
      <c r="OGH12" s="2432">
        <f>'GC Table 4 - Tertiary'!OGB9</f>
        <v>0</v>
      </c>
      <c r="OGI12" s="2435">
        <f>SUM(OGE12:OGH12)</f>
        <v>0</v>
      </c>
      <c r="OGJ12" s="4062">
        <f>'GC Table 8 - Primary'!OGC20</f>
        <v>0</v>
      </c>
      <c r="OGK12" s="2432">
        <f>'GC Table 6 - Secondary'!OGC22</f>
        <v>0</v>
      </c>
      <c r="OGL12" s="2432">
        <f>'GC Table 5 - Worker Training'!OGC20</f>
        <v>0</v>
      </c>
      <c r="OGM12" s="2432">
        <f>'GC Table 4 - Tertiary'!OGB17</f>
        <v>0</v>
      </c>
      <c r="OGN12" s="4064">
        <f>SUM(OGJ12:OGM12)</f>
        <v>0</v>
      </c>
      <c r="OGO12" s="4061">
        <v>2014</v>
      </c>
      <c r="OGP12" s="4062">
        <f>'GC Table 8 - Primary'!OGS8</f>
        <v>0</v>
      </c>
      <c r="OGQ12" s="2432">
        <f>'GC Table 6 - Secondary'!OGS8</f>
        <v>0</v>
      </c>
      <c r="OGR12" s="2432">
        <f>'GC Table 5 - Worker Training'!OGS8</f>
        <v>0</v>
      </c>
      <c r="OGS12" s="2432">
        <f>'GC Table 4 - Tertiary'!OGR8</f>
        <v>0</v>
      </c>
      <c r="OGT12" s="4063">
        <f>SUM(OGP12:OGS12)</f>
        <v>0</v>
      </c>
      <c r="OGU12" s="2433">
        <f>'GC Table 8 - Primary'!OGS12</f>
        <v>0</v>
      </c>
      <c r="OGV12" s="2432">
        <f>'GC Table 6 - Secondary'!OGS14</f>
        <v>0</v>
      </c>
      <c r="OGW12" s="2434">
        <f>'GC Table 5 - Worker Training'!OGS12</f>
        <v>0</v>
      </c>
      <c r="OGX12" s="2432">
        <f>'GC Table 4 - Tertiary'!OGR9</f>
        <v>0</v>
      </c>
      <c r="OGY12" s="2435">
        <f>SUM(OGU12:OGX12)</f>
        <v>0</v>
      </c>
      <c r="OGZ12" s="4062">
        <f>'GC Table 8 - Primary'!OGS20</f>
        <v>0</v>
      </c>
      <c r="OHA12" s="2432">
        <f>'GC Table 6 - Secondary'!OGS22</f>
        <v>0</v>
      </c>
      <c r="OHB12" s="2432">
        <f>'GC Table 5 - Worker Training'!OGS20</f>
        <v>0</v>
      </c>
      <c r="OHC12" s="2432">
        <f>'GC Table 4 - Tertiary'!OGR17</f>
        <v>0</v>
      </c>
      <c r="OHD12" s="4064">
        <f>SUM(OGZ12:OHC12)</f>
        <v>0</v>
      </c>
      <c r="OHE12" s="4061">
        <v>2014</v>
      </c>
      <c r="OHF12" s="4062">
        <f>'GC Table 8 - Primary'!OHI8</f>
        <v>0</v>
      </c>
      <c r="OHG12" s="2432">
        <f>'GC Table 6 - Secondary'!OHI8</f>
        <v>0</v>
      </c>
      <c r="OHH12" s="2432">
        <f>'GC Table 5 - Worker Training'!OHI8</f>
        <v>0</v>
      </c>
      <c r="OHI12" s="2432">
        <f>'GC Table 4 - Tertiary'!OHH8</f>
        <v>0</v>
      </c>
      <c r="OHJ12" s="4063">
        <f>SUM(OHF12:OHI12)</f>
        <v>0</v>
      </c>
      <c r="OHK12" s="2433">
        <f>'GC Table 8 - Primary'!OHI12</f>
        <v>0</v>
      </c>
      <c r="OHL12" s="2432">
        <f>'GC Table 6 - Secondary'!OHI14</f>
        <v>0</v>
      </c>
      <c r="OHM12" s="2434">
        <f>'GC Table 5 - Worker Training'!OHI12</f>
        <v>0</v>
      </c>
      <c r="OHN12" s="2432">
        <f>'GC Table 4 - Tertiary'!OHH9</f>
        <v>0</v>
      </c>
      <c r="OHO12" s="2435">
        <f>SUM(OHK12:OHN12)</f>
        <v>0</v>
      </c>
      <c r="OHP12" s="4062">
        <f>'GC Table 8 - Primary'!OHI20</f>
        <v>0</v>
      </c>
      <c r="OHQ12" s="2432">
        <f>'GC Table 6 - Secondary'!OHI22</f>
        <v>0</v>
      </c>
      <c r="OHR12" s="2432">
        <f>'GC Table 5 - Worker Training'!OHI20</f>
        <v>0</v>
      </c>
      <c r="OHS12" s="2432">
        <f>'GC Table 4 - Tertiary'!OHH17</f>
        <v>0</v>
      </c>
      <c r="OHT12" s="4064">
        <f>SUM(OHP12:OHS12)</f>
        <v>0</v>
      </c>
      <c r="OHU12" s="4061">
        <v>2014</v>
      </c>
      <c r="OHV12" s="4062">
        <f>'GC Table 8 - Primary'!OHY8</f>
        <v>0</v>
      </c>
      <c r="OHW12" s="2432">
        <f>'GC Table 6 - Secondary'!OHY8</f>
        <v>0</v>
      </c>
      <c r="OHX12" s="2432">
        <f>'GC Table 5 - Worker Training'!OHY8</f>
        <v>0</v>
      </c>
      <c r="OHY12" s="2432">
        <f>'GC Table 4 - Tertiary'!OHX8</f>
        <v>0</v>
      </c>
      <c r="OHZ12" s="4063">
        <f>SUM(OHV12:OHY12)</f>
        <v>0</v>
      </c>
      <c r="OIA12" s="2433">
        <f>'GC Table 8 - Primary'!OHY12</f>
        <v>0</v>
      </c>
      <c r="OIB12" s="2432">
        <f>'GC Table 6 - Secondary'!OHY14</f>
        <v>0</v>
      </c>
      <c r="OIC12" s="2434">
        <f>'GC Table 5 - Worker Training'!OHY12</f>
        <v>0</v>
      </c>
      <c r="OID12" s="2432">
        <f>'GC Table 4 - Tertiary'!OHX9</f>
        <v>0</v>
      </c>
      <c r="OIE12" s="2435">
        <f>SUM(OIA12:OID12)</f>
        <v>0</v>
      </c>
      <c r="OIF12" s="4062">
        <f>'GC Table 8 - Primary'!OHY20</f>
        <v>0</v>
      </c>
      <c r="OIG12" s="2432">
        <f>'GC Table 6 - Secondary'!OHY22</f>
        <v>0</v>
      </c>
      <c r="OIH12" s="2432">
        <f>'GC Table 5 - Worker Training'!OHY20</f>
        <v>0</v>
      </c>
      <c r="OII12" s="2432">
        <f>'GC Table 4 - Tertiary'!OHX17</f>
        <v>0</v>
      </c>
      <c r="OIJ12" s="4064">
        <f>SUM(OIF12:OII12)</f>
        <v>0</v>
      </c>
      <c r="OIK12" s="4061">
        <v>2014</v>
      </c>
      <c r="OIL12" s="4062">
        <f>'GC Table 8 - Primary'!OIO8</f>
        <v>0</v>
      </c>
      <c r="OIM12" s="2432">
        <f>'GC Table 6 - Secondary'!OIO8</f>
        <v>0</v>
      </c>
      <c r="OIN12" s="2432">
        <f>'GC Table 5 - Worker Training'!OIO8</f>
        <v>0</v>
      </c>
      <c r="OIO12" s="2432">
        <f>'GC Table 4 - Tertiary'!OIN8</f>
        <v>0</v>
      </c>
      <c r="OIP12" s="4063">
        <f>SUM(OIL12:OIO12)</f>
        <v>0</v>
      </c>
      <c r="OIQ12" s="2433">
        <f>'GC Table 8 - Primary'!OIO12</f>
        <v>0</v>
      </c>
      <c r="OIR12" s="2432">
        <f>'GC Table 6 - Secondary'!OIO14</f>
        <v>0</v>
      </c>
      <c r="OIS12" s="2434">
        <f>'GC Table 5 - Worker Training'!OIO12</f>
        <v>0</v>
      </c>
      <c r="OIT12" s="2432">
        <f>'GC Table 4 - Tertiary'!OIN9</f>
        <v>0</v>
      </c>
      <c r="OIU12" s="2435">
        <f>SUM(OIQ12:OIT12)</f>
        <v>0</v>
      </c>
      <c r="OIV12" s="4062">
        <f>'GC Table 8 - Primary'!OIO20</f>
        <v>0</v>
      </c>
      <c r="OIW12" s="2432">
        <f>'GC Table 6 - Secondary'!OIO22</f>
        <v>0</v>
      </c>
      <c r="OIX12" s="2432">
        <f>'GC Table 5 - Worker Training'!OIO20</f>
        <v>0</v>
      </c>
      <c r="OIY12" s="2432">
        <f>'GC Table 4 - Tertiary'!OIN17</f>
        <v>0</v>
      </c>
      <c r="OIZ12" s="4064">
        <f>SUM(OIV12:OIY12)</f>
        <v>0</v>
      </c>
      <c r="OJA12" s="4061">
        <v>2014</v>
      </c>
      <c r="OJB12" s="4062">
        <f>'GC Table 8 - Primary'!OJE8</f>
        <v>0</v>
      </c>
      <c r="OJC12" s="2432">
        <f>'GC Table 6 - Secondary'!OJE8</f>
        <v>0</v>
      </c>
      <c r="OJD12" s="2432">
        <f>'GC Table 5 - Worker Training'!OJE8</f>
        <v>0</v>
      </c>
      <c r="OJE12" s="2432">
        <f>'GC Table 4 - Tertiary'!OJD8</f>
        <v>0</v>
      </c>
      <c r="OJF12" s="4063">
        <f>SUM(OJB12:OJE12)</f>
        <v>0</v>
      </c>
      <c r="OJG12" s="2433">
        <f>'GC Table 8 - Primary'!OJE12</f>
        <v>0</v>
      </c>
      <c r="OJH12" s="2432">
        <f>'GC Table 6 - Secondary'!OJE14</f>
        <v>0</v>
      </c>
      <c r="OJI12" s="2434">
        <f>'GC Table 5 - Worker Training'!OJE12</f>
        <v>0</v>
      </c>
      <c r="OJJ12" s="2432">
        <f>'GC Table 4 - Tertiary'!OJD9</f>
        <v>0</v>
      </c>
      <c r="OJK12" s="2435">
        <f>SUM(OJG12:OJJ12)</f>
        <v>0</v>
      </c>
      <c r="OJL12" s="4062">
        <f>'GC Table 8 - Primary'!OJE20</f>
        <v>0</v>
      </c>
      <c r="OJM12" s="2432">
        <f>'GC Table 6 - Secondary'!OJE22</f>
        <v>0</v>
      </c>
      <c r="OJN12" s="2432">
        <f>'GC Table 5 - Worker Training'!OJE20</f>
        <v>0</v>
      </c>
      <c r="OJO12" s="2432">
        <f>'GC Table 4 - Tertiary'!OJD17</f>
        <v>0</v>
      </c>
      <c r="OJP12" s="4064">
        <f>SUM(OJL12:OJO12)</f>
        <v>0</v>
      </c>
      <c r="OJQ12" s="4061">
        <v>2014</v>
      </c>
      <c r="OJR12" s="4062">
        <f>'GC Table 8 - Primary'!OJU8</f>
        <v>0</v>
      </c>
      <c r="OJS12" s="2432">
        <f>'GC Table 6 - Secondary'!OJU8</f>
        <v>0</v>
      </c>
      <c r="OJT12" s="2432">
        <f>'GC Table 5 - Worker Training'!OJU8</f>
        <v>0</v>
      </c>
      <c r="OJU12" s="2432">
        <f>'GC Table 4 - Tertiary'!OJT8</f>
        <v>0</v>
      </c>
      <c r="OJV12" s="4063">
        <f>SUM(OJR12:OJU12)</f>
        <v>0</v>
      </c>
      <c r="OJW12" s="2433">
        <f>'GC Table 8 - Primary'!OJU12</f>
        <v>0</v>
      </c>
      <c r="OJX12" s="2432">
        <f>'GC Table 6 - Secondary'!OJU14</f>
        <v>0</v>
      </c>
      <c r="OJY12" s="2434">
        <f>'GC Table 5 - Worker Training'!OJU12</f>
        <v>0</v>
      </c>
      <c r="OJZ12" s="2432">
        <f>'GC Table 4 - Tertiary'!OJT9</f>
        <v>0</v>
      </c>
      <c r="OKA12" s="2435">
        <f>SUM(OJW12:OJZ12)</f>
        <v>0</v>
      </c>
      <c r="OKB12" s="4062">
        <f>'GC Table 8 - Primary'!OJU20</f>
        <v>0</v>
      </c>
      <c r="OKC12" s="2432">
        <f>'GC Table 6 - Secondary'!OJU22</f>
        <v>0</v>
      </c>
      <c r="OKD12" s="2432">
        <f>'GC Table 5 - Worker Training'!OJU20</f>
        <v>0</v>
      </c>
      <c r="OKE12" s="2432">
        <f>'GC Table 4 - Tertiary'!OJT17</f>
        <v>0</v>
      </c>
      <c r="OKF12" s="4064">
        <f>SUM(OKB12:OKE12)</f>
        <v>0</v>
      </c>
      <c r="OKG12" s="4061">
        <v>2014</v>
      </c>
      <c r="OKH12" s="4062">
        <f>'GC Table 8 - Primary'!OKK8</f>
        <v>0</v>
      </c>
      <c r="OKI12" s="2432">
        <f>'GC Table 6 - Secondary'!OKK8</f>
        <v>0</v>
      </c>
      <c r="OKJ12" s="2432">
        <f>'GC Table 5 - Worker Training'!OKK8</f>
        <v>0</v>
      </c>
      <c r="OKK12" s="2432">
        <f>'GC Table 4 - Tertiary'!OKJ8</f>
        <v>0</v>
      </c>
      <c r="OKL12" s="4063">
        <f>SUM(OKH12:OKK12)</f>
        <v>0</v>
      </c>
      <c r="OKM12" s="2433">
        <f>'GC Table 8 - Primary'!OKK12</f>
        <v>0</v>
      </c>
      <c r="OKN12" s="2432">
        <f>'GC Table 6 - Secondary'!OKK14</f>
        <v>0</v>
      </c>
      <c r="OKO12" s="2434">
        <f>'GC Table 5 - Worker Training'!OKK12</f>
        <v>0</v>
      </c>
      <c r="OKP12" s="2432">
        <f>'GC Table 4 - Tertiary'!OKJ9</f>
        <v>0</v>
      </c>
      <c r="OKQ12" s="2435">
        <f>SUM(OKM12:OKP12)</f>
        <v>0</v>
      </c>
      <c r="OKR12" s="4062">
        <f>'GC Table 8 - Primary'!OKK20</f>
        <v>0</v>
      </c>
      <c r="OKS12" s="2432">
        <f>'GC Table 6 - Secondary'!OKK22</f>
        <v>0</v>
      </c>
      <c r="OKT12" s="2432">
        <f>'GC Table 5 - Worker Training'!OKK20</f>
        <v>0</v>
      </c>
      <c r="OKU12" s="2432">
        <f>'GC Table 4 - Tertiary'!OKJ17</f>
        <v>0</v>
      </c>
      <c r="OKV12" s="4064">
        <f>SUM(OKR12:OKU12)</f>
        <v>0</v>
      </c>
      <c r="OKW12" s="4061">
        <v>2014</v>
      </c>
      <c r="OKX12" s="4062">
        <f>'GC Table 8 - Primary'!OLA8</f>
        <v>0</v>
      </c>
      <c r="OKY12" s="2432">
        <f>'GC Table 6 - Secondary'!OLA8</f>
        <v>0</v>
      </c>
      <c r="OKZ12" s="2432">
        <f>'GC Table 5 - Worker Training'!OLA8</f>
        <v>0</v>
      </c>
      <c r="OLA12" s="2432">
        <f>'GC Table 4 - Tertiary'!OKZ8</f>
        <v>0</v>
      </c>
      <c r="OLB12" s="4063">
        <f>SUM(OKX12:OLA12)</f>
        <v>0</v>
      </c>
      <c r="OLC12" s="2433">
        <f>'GC Table 8 - Primary'!OLA12</f>
        <v>0</v>
      </c>
      <c r="OLD12" s="2432">
        <f>'GC Table 6 - Secondary'!OLA14</f>
        <v>0</v>
      </c>
      <c r="OLE12" s="2434">
        <f>'GC Table 5 - Worker Training'!OLA12</f>
        <v>0</v>
      </c>
      <c r="OLF12" s="2432">
        <f>'GC Table 4 - Tertiary'!OKZ9</f>
        <v>0</v>
      </c>
      <c r="OLG12" s="2435">
        <f>SUM(OLC12:OLF12)</f>
        <v>0</v>
      </c>
      <c r="OLH12" s="4062">
        <f>'GC Table 8 - Primary'!OLA20</f>
        <v>0</v>
      </c>
      <c r="OLI12" s="2432">
        <f>'GC Table 6 - Secondary'!OLA22</f>
        <v>0</v>
      </c>
      <c r="OLJ12" s="2432">
        <f>'GC Table 5 - Worker Training'!OLA20</f>
        <v>0</v>
      </c>
      <c r="OLK12" s="2432">
        <f>'GC Table 4 - Tertiary'!OKZ17</f>
        <v>0</v>
      </c>
      <c r="OLL12" s="4064">
        <f>SUM(OLH12:OLK12)</f>
        <v>0</v>
      </c>
      <c r="OLM12" s="4061">
        <v>2014</v>
      </c>
      <c r="OLN12" s="4062">
        <f>'GC Table 8 - Primary'!OLQ8</f>
        <v>0</v>
      </c>
      <c r="OLO12" s="2432">
        <f>'GC Table 6 - Secondary'!OLQ8</f>
        <v>0</v>
      </c>
      <c r="OLP12" s="2432">
        <f>'GC Table 5 - Worker Training'!OLQ8</f>
        <v>0</v>
      </c>
      <c r="OLQ12" s="2432">
        <f>'GC Table 4 - Tertiary'!OLP8</f>
        <v>0</v>
      </c>
      <c r="OLR12" s="4063">
        <f>SUM(OLN12:OLQ12)</f>
        <v>0</v>
      </c>
      <c r="OLS12" s="2433">
        <f>'GC Table 8 - Primary'!OLQ12</f>
        <v>0</v>
      </c>
      <c r="OLT12" s="2432">
        <f>'GC Table 6 - Secondary'!OLQ14</f>
        <v>0</v>
      </c>
      <c r="OLU12" s="2434">
        <f>'GC Table 5 - Worker Training'!OLQ12</f>
        <v>0</v>
      </c>
      <c r="OLV12" s="2432">
        <f>'GC Table 4 - Tertiary'!OLP9</f>
        <v>0</v>
      </c>
      <c r="OLW12" s="2435">
        <f>SUM(OLS12:OLV12)</f>
        <v>0</v>
      </c>
      <c r="OLX12" s="4062">
        <f>'GC Table 8 - Primary'!OLQ20</f>
        <v>0</v>
      </c>
      <c r="OLY12" s="2432">
        <f>'GC Table 6 - Secondary'!OLQ22</f>
        <v>0</v>
      </c>
      <c r="OLZ12" s="2432">
        <f>'GC Table 5 - Worker Training'!OLQ20</f>
        <v>0</v>
      </c>
      <c r="OMA12" s="2432">
        <f>'GC Table 4 - Tertiary'!OLP17</f>
        <v>0</v>
      </c>
      <c r="OMB12" s="4064">
        <f>SUM(OLX12:OMA12)</f>
        <v>0</v>
      </c>
      <c r="OMC12" s="4061">
        <v>2014</v>
      </c>
      <c r="OMD12" s="4062">
        <f>'GC Table 8 - Primary'!OMG8</f>
        <v>0</v>
      </c>
      <c r="OME12" s="2432">
        <f>'GC Table 6 - Secondary'!OMG8</f>
        <v>0</v>
      </c>
      <c r="OMF12" s="2432">
        <f>'GC Table 5 - Worker Training'!OMG8</f>
        <v>0</v>
      </c>
      <c r="OMG12" s="2432">
        <f>'GC Table 4 - Tertiary'!OMF8</f>
        <v>0</v>
      </c>
      <c r="OMH12" s="4063">
        <f>SUM(OMD12:OMG12)</f>
        <v>0</v>
      </c>
      <c r="OMI12" s="2433">
        <f>'GC Table 8 - Primary'!OMG12</f>
        <v>0</v>
      </c>
      <c r="OMJ12" s="2432">
        <f>'GC Table 6 - Secondary'!OMG14</f>
        <v>0</v>
      </c>
      <c r="OMK12" s="2434">
        <f>'GC Table 5 - Worker Training'!OMG12</f>
        <v>0</v>
      </c>
      <c r="OML12" s="2432">
        <f>'GC Table 4 - Tertiary'!OMF9</f>
        <v>0</v>
      </c>
      <c r="OMM12" s="2435">
        <f>SUM(OMI12:OML12)</f>
        <v>0</v>
      </c>
      <c r="OMN12" s="4062">
        <f>'GC Table 8 - Primary'!OMG20</f>
        <v>0</v>
      </c>
      <c r="OMO12" s="2432">
        <f>'GC Table 6 - Secondary'!OMG22</f>
        <v>0</v>
      </c>
      <c r="OMP12" s="2432">
        <f>'GC Table 5 - Worker Training'!OMG20</f>
        <v>0</v>
      </c>
      <c r="OMQ12" s="2432">
        <f>'GC Table 4 - Tertiary'!OMF17</f>
        <v>0</v>
      </c>
      <c r="OMR12" s="4064">
        <f>SUM(OMN12:OMQ12)</f>
        <v>0</v>
      </c>
      <c r="OMS12" s="4061">
        <v>2014</v>
      </c>
      <c r="OMT12" s="4062">
        <f>'GC Table 8 - Primary'!OMW8</f>
        <v>0</v>
      </c>
      <c r="OMU12" s="2432">
        <f>'GC Table 6 - Secondary'!OMW8</f>
        <v>0</v>
      </c>
      <c r="OMV12" s="2432">
        <f>'GC Table 5 - Worker Training'!OMW8</f>
        <v>0</v>
      </c>
      <c r="OMW12" s="2432">
        <f>'GC Table 4 - Tertiary'!OMV8</f>
        <v>0</v>
      </c>
      <c r="OMX12" s="4063">
        <f>SUM(OMT12:OMW12)</f>
        <v>0</v>
      </c>
      <c r="OMY12" s="2433">
        <f>'GC Table 8 - Primary'!OMW12</f>
        <v>0</v>
      </c>
      <c r="OMZ12" s="2432">
        <f>'GC Table 6 - Secondary'!OMW14</f>
        <v>0</v>
      </c>
      <c r="ONA12" s="2434">
        <f>'GC Table 5 - Worker Training'!OMW12</f>
        <v>0</v>
      </c>
      <c r="ONB12" s="2432">
        <f>'GC Table 4 - Tertiary'!OMV9</f>
        <v>0</v>
      </c>
      <c r="ONC12" s="2435">
        <f>SUM(OMY12:ONB12)</f>
        <v>0</v>
      </c>
      <c r="OND12" s="4062">
        <f>'GC Table 8 - Primary'!OMW20</f>
        <v>0</v>
      </c>
      <c r="ONE12" s="2432">
        <f>'GC Table 6 - Secondary'!OMW22</f>
        <v>0</v>
      </c>
      <c r="ONF12" s="2432">
        <f>'GC Table 5 - Worker Training'!OMW20</f>
        <v>0</v>
      </c>
      <c r="ONG12" s="2432">
        <f>'GC Table 4 - Tertiary'!OMV17</f>
        <v>0</v>
      </c>
      <c r="ONH12" s="4064">
        <f>SUM(OND12:ONG12)</f>
        <v>0</v>
      </c>
      <c r="ONI12" s="4061">
        <v>2014</v>
      </c>
      <c r="ONJ12" s="4062">
        <f>'GC Table 8 - Primary'!ONM8</f>
        <v>0</v>
      </c>
      <c r="ONK12" s="2432">
        <f>'GC Table 6 - Secondary'!ONM8</f>
        <v>0</v>
      </c>
      <c r="ONL12" s="2432">
        <f>'GC Table 5 - Worker Training'!ONM8</f>
        <v>0</v>
      </c>
      <c r="ONM12" s="2432">
        <f>'GC Table 4 - Tertiary'!ONL8</f>
        <v>0</v>
      </c>
      <c r="ONN12" s="4063">
        <f>SUM(ONJ12:ONM12)</f>
        <v>0</v>
      </c>
      <c r="ONO12" s="2433">
        <f>'GC Table 8 - Primary'!ONM12</f>
        <v>0</v>
      </c>
      <c r="ONP12" s="2432">
        <f>'GC Table 6 - Secondary'!ONM14</f>
        <v>0</v>
      </c>
      <c r="ONQ12" s="2434">
        <f>'GC Table 5 - Worker Training'!ONM12</f>
        <v>0</v>
      </c>
      <c r="ONR12" s="2432">
        <f>'GC Table 4 - Tertiary'!ONL9</f>
        <v>0</v>
      </c>
      <c r="ONS12" s="2435">
        <f>SUM(ONO12:ONR12)</f>
        <v>0</v>
      </c>
      <c r="ONT12" s="4062">
        <f>'GC Table 8 - Primary'!ONM20</f>
        <v>0</v>
      </c>
      <c r="ONU12" s="2432">
        <f>'GC Table 6 - Secondary'!ONM22</f>
        <v>0</v>
      </c>
      <c r="ONV12" s="2432">
        <f>'GC Table 5 - Worker Training'!ONM20</f>
        <v>0</v>
      </c>
      <c r="ONW12" s="2432">
        <f>'GC Table 4 - Tertiary'!ONL17</f>
        <v>0</v>
      </c>
      <c r="ONX12" s="4064">
        <f>SUM(ONT12:ONW12)</f>
        <v>0</v>
      </c>
      <c r="ONY12" s="4061">
        <v>2014</v>
      </c>
      <c r="ONZ12" s="4062">
        <f>'GC Table 8 - Primary'!OOC8</f>
        <v>0</v>
      </c>
      <c r="OOA12" s="2432">
        <f>'GC Table 6 - Secondary'!OOC8</f>
        <v>0</v>
      </c>
      <c r="OOB12" s="2432">
        <f>'GC Table 5 - Worker Training'!OOC8</f>
        <v>0</v>
      </c>
      <c r="OOC12" s="2432">
        <f>'GC Table 4 - Tertiary'!OOB8</f>
        <v>0</v>
      </c>
      <c r="OOD12" s="4063">
        <f>SUM(ONZ12:OOC12)</f>
        <v>0</v>
      </c>
      <c r="OOE12" s="2433">
        <f>'GC Table 8 - Primary'!OOC12</f>
        <v>0</v>
      </c>
      <c r="OOF12" s="2432">
        <f>'GC Table 6 - Secondary'!OOC14</f>
        <v>0</v>
      </c>
      <c r="OOG12" s="2434">
        <f>'GC Table 5 - Worker Training'!OOC12</f>
        <v>0</v>
      </c>
      <c r="OOH12" s="2432">
        <f>'GC Table 4 - Tertiary'!OOB9</f>
        <v>0</v>
      </c>
      <c r="OOI12" s="2435">
        <f>SUM(OOE12:OOH12)</f>
        <v>0</v>
      </c>
      <c r="OOJ12" s="4062">
        <f>'GC Table 8 - Primary'!OOC20</f>
        <v>0</v>
      </c>
      <c r="OOK12" s="2432">
        <f>'GC Table 6 - Secondary'!OOC22</f>
        <v>0</v>
      </c>
      <c r="OOL12" s="2432">
        <f>'GC Table 5 - Worker Training'!OOC20</f>
        <v>0</v>
      </c>
      <c r="OOM12" s="2432">
        <f>'GC Table 4 - Tertiary'!OOB17</f>
        <v>0</v>
      </c>
      <c r="OON12" s="4064">
        <f>SUM(OOJ12:OOM12)</f>
        <v>0</v>
      </c>
      <c r="OOO12" s="4061">
        <v>2014</v>
      </c>
      <c r="OOP12" s="4062">
        <f>'GC Table 8 - Primary'!OOS8</f>
        <v>0</v>
      </c>
      <c r="OOQ12" s="2432">
        <f>'GC Table 6 - Secondary'!OOS8</f>
        <v>0</v>
      </c>
      <c r="OOR12" s="2432">
        <f>'GC Table 5 - Worker Training'!OOS8</f>
        <v>0</v>
      </c>
      <c r="OOS12" s="2432">
        <f>'GC Table 4 - Tertiary'!OOR8</f>
        <v>0</v>
      </c>
      <c r="OOT12" s="4063">
        <f>SUM(OOP12:OOS12)</f>
        <v>0</v>
      </c>
      <c r="OOU12" s="2433">
        <f>'GC Table 8 - Primary'!OOS12</f>
        <v>0</v>
      </c>
      <c r="OOV12" s="2432">
        <f>'GC Table 6 - Secondary'!OOS14</f>
        <v>0</v>
      </c>
      <c r="OOW12" s="2434">
        <f>'GC Table 5 - Worker Training'!OOS12</f>
        <v>0</v>
      </c>
      <c r="OOX12" s="2432">
        <f>'GC Table 4 - Tertiary'!OOR9</f>
        <v>0</v>
      </c>
      <c r="OOY12" s="2435">
        <f>SUM(OOU12:OOX12)</f>
        <v>0</v>
      </c>
      <c r="OOZ12" s="4062">
        <f>'GC Table 8 - Primary'!OOS20</f>
        <v>0</v>
      </c>
      <c r="OPA12" s="2432">
        <f>'GC Table 6 - Secondary'!OOS22</f>
        <v>0</v>
      </c>
      <c r="OPB12" s="2432">
        <f>'GC Table 5 - Worker Training'!OOS20</f>
        <v>0</v>
      </c>
      <c r="OPC12" s="2432">
        <f>'GC Table 4 - Tertiary'!OOR17</f>
        <v>0</v>
      </c>
      <c r="OPD12" s="4064">
        <f>SUM(OOZ12:OPC12)</f>
        <v>0</v>
      </c>
      <c r="OPE12" s="4061">
        <v>2014</v>
      </c>
      <c r="OPF12" s="4062">
        <f>'GC Table 8 - Primary'!OPI8</f>
        <v>0</v>
      </c>
      <c r="OPG12" s="2432">
        <f>'GC Table 6 - Secondary'!OPI8</f>
        <v>0</v>
      </c>
      <c r="OPH12" s="2432">
        <f>'GC Table 5 - Worker Training'!OPI8</f>
        <v>0</v>
      </c>
      <c r="OPI12" s="2432">
        <f>'GC Table 4 - Tertiary'!OPH8</f>
        <v>0</v>
      </c>
      <c r="OPJ12" s="4063">
        <f>SUM(OPF12:OPI12)</f>
        <v>0</v>
      </c>
      <c r="OPK12" s="2433">
        <f>'GC Table 8 - Primary'!OPI12</f>
        <v>0</v>
      </c>
      <c r="OPL12" s="2432">
        <f>'GC Table 6 - Secondary'!OPI14</f>
        <v>0</v>
      </c>
      <c r="OPM12" s="2434">
        <f>'GC Table 5 - Worker Training'!OPI12</f>
        <v>0</v>
      </c>
      <c r="OPN12" s="2432">
        <f>'GC Table 4 - Tertiary'!OPH9</f>
        <v>0</v>
      </c>
      <c r="OPO12" s="2435">
        <f>SUM(OPK12:OPN12)</f>
        <v>0</v>
      </c>
      <c r="OPP12" s="4062">
        <f>'GC Table 8 - Primary'!OPI20</f>
        <v>0</v>
      </c>
      <c r="OPQ12" s="2432">
        <f>'GC Table 6 - Secondary'!OPI22</f>
        <v>0</v>
      </c>
      <c r="OPR12" s="2432">
        <f>'GC Table 5 - Worker Training'!OPI20</f>
        <v>0</v>
      </c>
      <c r="OPS12" s="2432">
        <f>'GC Table 4 - Tertiary'!OPH17</f>
        <v>0</v>
      </c>
      <c r="OPT12" s="4064">
        <f>SUM(OPP12:OPS12)</f>
        <v>0</v>
      </c>
      <c r="OPU12" s="4061">
        <v>2014</v>
      </c>
      <c r="OPV12" s="4062">
        <f>'GC Table 8 - Primary'!OPY8</f>
        <v>0</v>
      </c>
      <c r="OPW12" s="2432">
        <f>'GC Table 6 - Secondary'!OPY8</f>
        <v>0</v>
      </c>
      <c r="OPX12" s="2432">
        <f>'GC Table 5 - Worker Training'!OPY8</f>
        <v>0</v>
      </c>
      <c r="OPY12" s="2432">
        <f>'GC Table 4 - Tertiary'!OPX8</f>
        <v>0</v>
      </c>
      <c r="OPZ12" s="4063">
        <f>SUM(OPV12:OPY12)</f>
        <v>0</v>
      </c>
      <c r="OQA12" s="2433">
        <f>'GC Table 8 - Primary'!OPY12</f>
        <v>0</v>
      </c>
      <c r="OQB12" s="2432">
        <f>'GC Table 6 - Secondary'!OPY14</f>
        <v>0</v>
      </c>
      <c r="OQC12" s="2434">
        <f>'GC Table 5 - Worker Training'!OPY12</f>
        <v>0</v>
      </c>
      <c r="OQD12" s="2432">
        <f>'GC Table 4 - Tertiary'!OPX9</f>
        <v>0</v>
      </c>
      <c r="OQE12" s="2435">
        <f>SUM(OQA12:OQD12)</f>
        <v>0</v>
      </c>
      <c r="OQF12" s="4062">
        <f>'GC Table 8 - Primary'!OPY20</f>
        <v>0</v>
      </c>
      <c r="OQG12" s="2432">
        <f>'GC Table 6 - Secondary'!OPY22</f>
        <v>0</v>
      </c>
      <c r="OQH12" s="2432">
        <f>'GC Table 5 - Worker Training'!OPY20</f>
        <v>0</v>
      </c>
      <c r="OQI12" s="2432">
        <f>'GC Table 4 - Tertiary'!OPX17</f>
        <v>0</v>
      </c>
      <c r="OQJ12" s="4064">
        <f>SUM(OQF12:OQI12)</f>
        <v>0</v>
      </c>
      <c r="OQK12" s="4061">
        <v>2014</v>
      </c>
      <c r="OQL12" s="4062">
        <f>'GC Table 8 - Primary'!OQO8</f>
        <v>0</v>
      </c>
      <c r="OQM12" s="2432">
        <f>'GC Table 6 - Secondary'!OQO8</f>
        <v>0</v>
      </c>
      <c r="OQN12" s="2432">
        <f>'GC Table 5 - Worker Training'!OQO8</f>
        <v>0</v>
      </c>
      <c r="OQO12" s="2432">
        <f>'GC Table 4 - Tertiary'!OQN8</f>
        <v>0</v>
      </c>
      <c r="OQP12" s="4063">
        <f>SUM(OQL12:OQO12)</f>
        <v>0</v>
      </c>
      <c r="OQQ12" s="2433">
        <f>'GC Table 8 - Primary'!OQO12</f>
        <v>0</v>
      </c>
      <c r="OQR12" s="2432">
        <f>'GC Table 6 - Secondary'!OQO14</f>
        <v>0</v>
      </c>
      <c r="OQS12" s="2434">
        <f>'GC Table 5 - Worker Training'!OQO12</f>
        <v>0</v>
      </c>
      <c r="OQT12" s="2432">
        <f>'GC Table 4 - Tertiary'!OQN9</f>
        <v>0</v>
      </c>
      <c r="OQU12" s="2435">
        <f>SUM(OQQ12:OQT12)</f>
        <v>0</v>
      </c>
      <c r="OQV12" s="4062">
        <f>'GC Table 8 - Primary'!OQO20</f>
        <v>0</v>
      </c>
      <c r="OQW12" s="2432">
        <f>'GC Table 6 - Secondary'!OQO22</f>
        <v>0</v>
      </c>
      <c r="OQX12" s="2432">
        <f>'GC Table 5 - Worker Training'!OQO20</f>
        <v>0</v>
      </c>
      <c r="OQY12" s="2432">
        <f>'GC Table 4 - Tertiary'!OQN17</f>
        <v>0</v>
      </c>
      <c r="OQZ12" s="4064">
        <f>SUM(OQV12:OQY12)</f>
        <v>0</v>
      </c>
      <c r="ORA12" s="4061">
        <v>2014</v>
      </c>
      <c r="ORB12" s="4062">
        <f>'GC Table 8 - Primary'!ORE8</f>
        <v>0</v>
      </c>
      <c r="ORC12" s="2432">
        <f>'GC Table 6 - Secondary'!ORE8</f>
        <v>0</v>
      </c>
      <c r="ORD12" s="2432">
        <f>'GC Table 5 - Worker Training'!ORE8</f>
        <v>0</v>
      </c>
      <c r="ORE12" s="2432">
        <f>'GC Table 4 - Tertiary'!ORD8</f>
        <v>0</v>
      </c>
      <c r="ORF12" s="4063">
        <f>SUM(ORB12:ORE12)</f>
        <v>0</v>
      </c>
      <c r="ORG12" s="2433">
        <f>'GC Table 8 - Primary'!ORE12</f>
        <v>0</v>
      </c>
      <c r="ORH12" s="2432">
        <f>'GC Table 6 - Secondary'!ORE14</f>
        <v>0</v>
      </c>
      <c r="ORI12" s="2434">
        <f>'GC Table 5 - Worker Training'!ORE12</f>
        <v>0</v>
      </c>
      <c r="ORJ12" s="2432">
        <f>'GC Table 4 - Tertiary'!ORD9</f>
        <v>0</v>
      </c>
      <c r="ORK12" s="2435">
        <f>SUM(ORG12:ORJ12)</f>
        <v>0</v>
      </c>
      <c r="ORL12" s="4062">
        <f>'GC Table 8 - Primary'!ORE20</f>
        <v>0</v>
      </c>
      <c r="ORM12" s="2432">
        <f>'GC Table 6 - Secondary'!ORE22</f>
        <v>0</v>
      </c>
      <c r="ORN12" s="2432">
        <f>'GC Table 5 - Worker Training'!ORE20</f>
        <v>0</v>
      </c>
      <c r="ORO12" s="2432">
        <f>'GC Table 4 - Tertiary'!ORD17</f>
        <v>0</v>
      </c>
      <c r="ORP12" s="4064">
        <f>SUM(ORL12:ORO12)</f>
        <v>0</v>
      </c>
      <c r="ORQ12" s="4061">
        <v>2014</v>
      </c>
      <c r="ORR12" s="4062">
        <f>'GC Table 8 - Primary'!ORU8</f>
        <v>0</v>
      </c>
      <c r="ORS12" s="2432">
        <f>'GC Table 6 - Secondary'!ORU8</f>
        <v>0</v>
      </c>
      <c r="ORT12" s="2432">
        <f>'GC Table 5 - Worker Training'!ORU8</f>
        <v>0</v>
      </c>
      <c r="ORU12" s="2432">
        <f>'GC Table 4 - Tertiary'!ORT8</f>
        <v>0</v>
      </c>
      <c r="ORV12" s="4063">
        <f>SUM(ORR12:ORU12)</f>
        <v>0</v>
      </c>
      <c r="ORW12" s="2433">
        <f>'GC Table 8 - Primary'!ORU12</f>
        <v>0</v>
      </c>
      <c r="ORX12" s="2432">
        <f>'GC Table 6 - Secondary'!ORU14</f>
        <v>0</v>
      </c>
      <c r="ORY12" s="2434">
        <f>'GC Table 5 - Worker Training'!ORU12</f>
        <v>0</v>
      </c>
      <c r="ORZ12" s="2432">
        <f>'GC Table 4 - Tertiary'!ORT9</f>
        <v>0</v>
      </c>
      <c r="OSA12" s="2435">
        <f>SUM(ORW12:ORZ12)</f>
        <v>0</v>
      </c>
      <c r="OSB12" s="4062">
        <f>'GC Table 8 - Primary'!ORU20</f>
        <v>0</v>
      </c>
      <c r="OSC12" s="2432">
        <f>'GC Table 6 - Secondary'!ORU22</f>
        <v>0</v>
      </c>
      <c r="OSD12" s="2432">
        <f>'GC Table 5 - Worker Training'!ORU20</f>
        <v>0</v>
      </c>
      <c r="OSE12" s="2432">
        <f>'GC Table 4 - Tertiary'!ORT17</f>
        <v>0</v>
      </c>
      <c r="OSF12" s="4064">
        <f>SUM(OSB12:OSE12)</f>
        <v>0</v>
      </c>
      <c r="OSG12" s="4061">
        <v>2014</v>
      </c>
      <c r="OSH12" s="4062">
        <f>'GC Table 8 - Primary'!OSK8</f>
        <v>0</v>
      </c>
      <c r="OSI12" s="2432">
        <f>'GC Table 6 - Secondary'!OSK8</f>
        <v>0</v>
      </c>
      <c r="OSJ12" s="2432">
        <f>'GC Table 5 - Worker Training'!OSK8</f>
        <v>0</v>
      </c>
      <c r="OSK12" s="2432">
        <f>'GC Table 4 - Tertiary'!OSJ8</f>
        <v>0</v>
      </c>
      <c r="OSL12" s="4063">
        <f>SUM(OSH12:OSK12)</f>
        <v>0</v>
      </c>
      <c r="OSM12" s="2433">
        <f>'GC Table 8 - Primary'!OSK12</f>
        <v>0</v>
      </c>
      <c r="OSN12" s="2432">
        <f>'GC Table 6 - Secondary'!OSK14</f>
        <v>0</v>
      </c>
      <c r="OSO12" s="2434">
        <f>'GC Table 5 - Worker Training'!OSK12</f>
        <v>0</v>
      </c>
      <c r="OSP12" s="2432">
        <f>'GC Table 4 - Tertiary'!OSJ9</f>
        <v>0</v>
      </c>
      <c r="OSQ12" s="2435">
        <f>SUM(OSM12:OSP12)</f>
        <v>0</v>
      </c>
      <c r="OSR12" s="4062">
        <f>'GC Table 8 - Primary'!OSK20</f>
        <v>0</v>
      </c>
      <c r="OSS12" s="2432">
        <f>'GC Table 6 - Secondary'!OSK22</f>
        <v>0</v>
      </c>
      <c r="OST12" s="2432">
        <f>'GC Table 5 - Worker Training'!OSK20</f>
        <v>0</v>
      </c>
      <c r="OSU12" s="2432">
        <f>'GC Table 4 - Tertiary'!OSJ17</f>
        <v>0</v>
      </c>
      <c r="OSV12" s="4064">
        <f>SUM(OSR12:OSU12)</f>
        <v>0</v>
      </c>
      <c r="OSW12" s="4061">
        <v>2014</v>
      </c>
      <c r="OSX12" s="4062">
        <f>'GC Table 8 - Primary'!OTA8</f>
        <v>0</v>
      </c>
      <c r="OSY12" s="2432">
        <f>'GC Table 6 - Secondary'!OTA8</f>
        <v>0</v>
      </c>
      <c r="OSZ12" s="2432">
        <f>'GC Table 5 - Worker Training'!OTA8</f>
        <v>0</v>
      </c>
      <c r="OTA12" s="2432">
        <f>'GC Table 4 - Tertiary'!OSZ8</f>
        <v>0</v>
      </c>
      <c r="OTB12" s="4063">
        <f>SUM(OSX12:OTA12)</f>
        <v>0</v>
      </c>
      <c r="OTC12" s="2433">
        <f>'GC Table 8 - Primary'!OTA12</f>
        <v>0</v>
      </c>
      <c r="OTD12" s="2432">
        <f>'GC Table 6 - Secondary'!OTA14</f>
        <v>0</v>
      </c>
      <c r="OTE12" s="2434">
        <f>'GC Table 5 - Worker Training'!OTA12</f>
        <v>0</v>
      </c>
      <c r="OTF12" s="2432">
        <f>'GC Table 4 - Tertiary'!OSZ9</f>
        <v>0</v>
      </c>
      <c r="OTG12" s="2435">
        <f>SUM(OTC12:OTF12)</f>
        <v>0</v>
      </c>
      <c r="OTH12" s="4062">
        <f>'GC Table 8 - Primary'!OTA20</f>
        <v>0</v>
      </c>
      <c r="OTI12" s="2432">
        <f>'GC Table 6 - Secondary'!OTA22</f>
        <v>0</v>
      </c>
      <c r="OTJ12" s="2432">
        <f>'GC Table 5 - Worker Training'!OTA20</f>
        <v>0</v>
      </c>
      <c r="OTK12" s="2432">
        <f>'GC Table 4 - Tertiary'!OSZ17</f>
        <v>0</v>
      </c>
      <c r="OTL12" s="4064">
        <f>SUM(OTH12:OTK12)</f>
        <v>0</v>
      </c>
      <c r="OTM12" s="4061">
        <v>2014</v>
      </c>
      <c r="OTN12" s="4062">
        <f>'GC Table 8 - Primary'!OTQ8</f>
        <v>0</v>
      </c>
      <c r="OTO12" s="2432">
        <f>'GC Table 6 - Secondary'!OTQ8</f>
        <v>0</v>
      </c>
      <c r="OTP12" s="2432">
        <f>'GC Table 5 - Worker Training'!OTQ8</f>
        <v>0</v>
      </c>
      <c r="OTQ12" s="2432">
        <f>'GC Table 4 - Tertiary'!OTP8</f>
        <v>0</v>
      </c>
      <c r="OTR12" s="4063">
        <f>SUM(OTN12:OTQ12)</f>
        <v>0</v>
      </c>
      <c r="OTS12" s="2433">
        <f>'GC Table 8 - Primary'!OTQ12</f>
        <v>0</v>
      </c>
      <c r="OTT12" s="2432">
        <f>'GC Table 6 - Secondary'!OTQ14</f>
        <v>0</v>
      </c>
      <c r="OTU12" s="2434">
        <f>'GC Table 5 - Worker Training'!OTQ12</f>
        <v>0</v>
      </c>
      <c r="OTV12" s="2432">
        <f>'GC Table 4 - Tertiary'!OTP9</f>
        <v>0</v>
      </c>
      <c r="OTW12" s="2435">
        <f>SUM(OTS12:OTV12)</f>
        <v>0</v>
      </c>
      <c r="OTX12" s="4062">
        <f>'GC Table 8 - Primary'!OTQ20</f>
        <v>0</v>
      </c>
      <c r="OTY12" s="2432">
        <f>'GC Table 6 - Secondary'!OTQ22</f>
        <v>0</v>
      </c>
      <c r="OTZ12" s="2432">
        <f>'GC Table 5 - Worker Training'!OTQ20</f>
        <v>0</v>
      </c>
      <c r="OUA12" s="2432">
        <f>'GC Table 4 - Tertiary'!OTP17</f>
        <v>0</v>
      </c>
      <c r="OUB12" s="4064">
        <f>SUM(OTX12:OUA12)</f>
        <v>0</v>
      </c>
      <c r="OUC12" s="4061">
        <v>2014</v>
      </c>
      <c r="OUD12" s="4062">
        <f>'GC Table 8 - Primary'!OUG8</f>
        <v>0</v>
      </c>
      <c r="OUE12" s="2432">
        <f>'GC Table 6 - Secondary'!OUG8</f>
        <v>0</v>
      </c>
      <c r="OUF12" s="2432">
        <f>'GC Table 5 - Worker Training'!OUG8</f>
        <v>0</v>
      </c>
      <c r="OUG12" s="2432">
        <f>'GC Table 4 - Tertiary'!OUF8</f>
        <v>0</v>
      </c>
      <c r="OUH12" s="4063">
        <f>SUM(OUD12:OUG12)</f>
        <v>0</v>
      </c>
      <c r="OUI12" s="2433">
        <f>'GC Table 8 - Primary'!OUG12</f>
        <v>0</v>
      </c>
      <c r="OUJ12" s="2432">
        <f>'GC Table 6 - Secondary'!OUG14</f>
        <v>0</v>
      </c>
      <c r="OUK12" s="2434">
        <f>'GC Table 5 - Worker Training'!OUG12</f>
        <v>0</v>
      </c>
      <c r="OUL12" s="2432">
        <f>'GC Table 4 - Tertiary'!OUF9</f>
        <v>0</v>
      </c>
      <c r="OUM12" s="2435">
        <f>SUM(OUI12:OUL12)</f>
        <v>0</v>
      </c>
      <c r="OUN12" s="4062">
        <f>'GC Table 8 - Primary'!OUG20</f>
        <v>0</v>
      </c>
      <c r="OUO12" s="2432">
        <f>'GC Table 6 - Secondary'!OUG22</f>
        <v>0</v>
      </c>
      <c r="OUP12" s="2432">
        <f>'GC Table 5 - Worker Training'!OUG20</f>
        <v>0</v>
      </c>
      <c r="OUQ12" s="2432">
        <f>'GC Table 4 - Tertiary'!OUF17</f>
        <v>0</v>
      </c>
      <c r="OUR12" s="4064">
        <f>SUM(OUN12:OUQ12)</f>
        <v>0</v>
      </c>
      <c r="OUS12" s="4061">
        <v>2014</v>
      </c>
      <c r="OUT12" s="4062">
        <f>'GC Table 8 - Primary'!OUW8</f>
        <v>0</v>
      </c>
      <c r="OUU12" s="2432">
        <f>'GC Table 6 - Secondary'!OUW8</f>
        <v>0</v>
      </c>
      <c r="OUV12" s="2432">
        <f>'GC Table 5 - Worker Training'!OUW8</f>
        <v>0</v>
      </c>
      <c r="OUW12" s="2432">
        <f>'GC Table 4 - Tertiary'!OUV8</f>
        <v>0</v>
      </c>
      <c r="OUX12" s="4063">
        <f>SUM(OUT12:OUW12)</f>
        <v>0</v>
      </c>
      <c r="OUY12" s="2433">
        <f>'GC Table 8 - Primary'!OUW12</f>
        <v>0</v>
      </c>
      <c r="OUZ12" s="2432">
        <f>'GC Table 6 - Secondary'!OUW14</f>
        <v>0</v>
      </c>
      <c r="OVA12" s="2434">
        <f>'GC Table 5 - Worker Training'!OUW12</f>
        <v>0</v>
      </c>
      <c r="OVB12" s="2432">
        <f>'GC Table 4 - Tertiary'!OUV9</f>
        <v>0</v>
      </c>
      <c r="OVC12" s="2435">
        <f>SUM(OUY12:OVB12)</f>
        <v>0</v>
      </c>
      <c r="OVD12" s="4062">
        <f>'GC Table 8 - Primary'!OUW20</f>
        <v>0</v>
      </c>
      <c r="OVE12" s="2432">
        <f>'GC Table 6 - Secondary'!OUW22</f>
        <v>0</v>
      </c>
      <c r="OVF12" s="2432">
        <f>'GC Table 5 - Worker Training'!OUW20</f>
        <v>0</v>
      </c>
      <c r="OVG12" s="2432">
        <f>'GC Table 4 - Tertiary'!OUV17</f>
        <v>0</v>
      </c>
      <c r="OVH12" s="4064">
        <f>SUM(OVD12:OVG12)</f>
        <v>0</v>
      </c>
      <c r="OVI12" s="4061">
        <v>2014</v>
      </c>
      <c r="OVJ12" s="4062">
        <f>'GC Table 8 - Primary'!OVM8</f>
        <v>0</v>
      </c>
      <c r="OVK12" s="2432">
        <f>'GC Table 6 - Secondary'!OVM8</f>
        <v>0</v>
      </c>
      <c r="OVL12" s="2432">
        <f>'GC Table 5 - Worker Training'!OVM8</f>
        <v>0</v>
      </c>
      <c r="OVM12" s="2432">
        <f>'GC Table 4 - Tertiary'!OVL8</f>
        <v>0</v>
      </c>
      <c r="OVN12" s="4063">
        <f>SUM(OVJ12:OVM12)</f>
        <v>0</v>
      </c>
      <c r="OVO12" s="2433">
        <f>'GC Table 8 - Primary'!OVM12</f>
        <v>0</v>
      </c>
      <c r="OVP12" s="2432">
        <f>'GC Table 6 - Secondary'!OVM14</f>
        <v>0</v>
      </c>
      <c r="OVQ12" s="2434">
        <f>'GC Table 5 - Worker Training'!OVM12</f>
        <v>0</v>
      </c>
      <c r="OVR12" s="2432">
        <f>'GC Table 4 - Tertiary'!OVL9</f>
        <v>0</v>
      </c>
      <c r="OVS12" s="2435">
        <f>SUM(OVO12:OVR12)</f>
        <v>0</v>
      </c>
      <c r="OVT12" s="4062">
        <f>'GC Table 8 - Primary'!OVM20</f>
        <v>0</v>
      </c>
      <c r="OVU12" s="2432">
        <f>'GC Table 6 - Secondary'!OVM22</f>
        <v>0</v>
      </c>
      <c r="OVV12" s="2432">
        <f>'GC Table 5 - Worker Training'!OVM20</f>
        <v>0</v>
      </c>
      <c r="OVW12" s="2432">
        <f>'GC Table 4 - Tertiary'!OVL17</f>
        <v>0</v>
      </c>
      <c r="OVX12" s="4064">
        <f>SUM(OVT12:OVW12)</f>
        <v>0</v>
      </c>
      <c r="OVY12" s="4061">
        <v>2014</v>
      </c>
      <c r="OVZ12" s="4062">
        <f>'GC Table 8 - Primary'!OWC8</f>
        <v>0</v>
      </c>
      <c r="OWA12" s="2432">
        <f>'GC Table 6 - Secondary'!OWC8</f>
        <v>0</v>
      </c>
      <c r="OWB12" s="2432">
        <f>'GC Table 5 - Worker Training'!OWC8</f>
        <v>0</v>
      </c>
      <c r="OWC12" s="2432">
        <f>'GC Table 4 - Tertiary'!OWB8</f>
        <v>0</v>
      </c>
      <c r="OWD12" s="4063">
        <f>SUM(OVZ12:OWC12)</f>
        <v>0</v>
      </c>
      <c r="OWE12" s="2433">
        <f>'GC Table 8 - Primary'!OWC12</f>
        <v>0</v>
      </c>
      <c r="OWF12" s="2432">
        <f>'GC Table 6 - Secondary'!OWC14</f>
        <v>0</v>
      </c>
      <c r="OWG12" s="2434">
        <f>'GC Table 5 - Worker Training'!OWC12</f>
        <v>0</v>
      </c>
      <c r="OWH12" s="2432">
        <f>'GC Table 4 - Tertiary'!OWB9</f>
        <v>0</v>
      </c>
      <c r="OWI12" s="2435">
        <f>SUM(OWE12:OWH12)</f>
        <v>0</v>
      </c>
      <c r="OWJ12" s="4062">
        <f>'GC Table 8 - Primary'!OWC20</f>
        <v>0</v>
      </c>
      <c r="OWK12" s="2432">
        <f>'GC Table 6 - Secondary'!OWC22</f>
        <v>0</v>
      </c>
      <c r="OWL12" s="2432">
        <f>'GC Table 5 - Worker Training'!OWC20</f>
        <v>0</v>
      </c>
      <c r="OWM12" s="2432">
        <f>'GC Table 4 - Tertiary'!OWB17</f>
        <v>0</v>
      </c>
      <c r="OWN12" s="4064">
        <f>SUM(OWJ12:OWM12)</f>
        <v>0</v>
      </c>
      <c r="OWO12" s="4061">
        <v>2014</v>
      </c>
      <c r="OWP12" s="4062">
        <f>'GC Table 8 - Primary'!OWS8</f>
        <v>0</v>
      </c>
      <c r="OWQ12" s="2432">
        <f>'GC Table 6 - Secondary'!OWS8</f>
        <v>0</v>
      </c>
      <c r="OWR12" s="2432">
        <f>'GC Table 5 - Worker Training'!OWS8</f>
        <v>0</v>
      </c>
      <c r="OWS12" s="2432">
        <f>'GC Table 4 - Tertiary'!OWR8</f>
        <v>0</v>
      </c>
      <c r="OWT12" s="4063">
        <f>SUM(OWP12:OWS12)</f>
        <v>0</v>
      </c>
      <c r="OWU12" s="2433">
        <f>'GC Table 8 - Primary'!OWS12</f>
        <v>0</v>
      </c>
      <c r="OWV12" s="2432">
        <f>'GC Table 6 - Secondary'!OWS14</f>
        <v>0</v>
      </c>
      <c r="OWW12" s="2434">
        <f>'GC Table 5 - Worker Training'!OWS12</f>
        <v>0</v>
      </c>
      <c r="OWX12" s="2432">
        <f>'GC Table 4 - Tertiary'!OWR9</f>
        <v>0</v>
      </c>
      <c r="OWY12" s="2435">
        <f>SUM(OWU12:OWX12)</f>
        <v>0</v>
      </c>
      <c r="OWZ12" s="4062">
        <f>'GC Table 8 - Primary'!OWS20</f>
        <v>0</v>
      </c>
      <c r="OXA12" s="2432">
        <f>'GC Table 6 - Secondary'!OWS22</f>
        <v>0</v>
      </c>
      <c r="OXB12" s="2432">
        <f>'GC Table 5 - Worker Training'!OWS20</f>
        <v>0</v>
      </c>
      <c r="OXC12" s="2432">
        <f>'GC Table 4 - Tertiary'!OWR17</f>
        <v>0</v>
      </c>
      <c r="OXD12" s="4064">
        <f>SUM(OWZ12:OXC12)</f>
        <v>0</v>
      </c>
      <c r="OXE12" s="4061">
        <v>2014</v>
      </c>
      <c r="OXF12" s="4062">
        <f>'GC Table 8 - Primary'!OXI8</f>
        <v>0</v>
      </c>
      <c r="OXG12" s="2432">
        <f>'GC Table 6 - Secondary'!OXI8</f>
        <v>0</v>
      </c>
      <c r="OXH12" s="2432">
        <f>'GC Table 5 - Worker Training'!OXI8</f>
        <v>0</v>
      </c>
      <c r="OXI12" s="2432">
        <f>'GC Table 4 - Tertiary'!OXH8</f>
        <v>0</v>
      </c>
      <c r="OXJ12" s="4063">
        <f>SUM(OXF12:OXI12)</f>
        <v>0</v>
      </c>
      <c r="OXK12" s="2433">
        <f>'GC Table 8 - Primary'!OXI12</f>
        <v>0</v>
      </c>
      <c r="OXL12" s="2432">
        <f>'GC Table 6 - Secondary'!OXI14</f>
        <v>0</v>
      </c>
      <c r="OXM12" s="2434">
        <f>'GC Table 5 - Worker Training'!OXI12</f>
        <v>0</v>
      </c>
      <c r="OXN12" s="2432">
        <f>'GC Table 4 - Tertiary'!OXH9</f>
        <v>0</v>
      </c>
      <c r="OXO12" s="2435">
        <f>SUM(OXK12:OXN12)</f>
        <v>0</v>
      </c>
      <c r="OXP12" s="4062">
        <f>'GC Table 8 - Primary'!OXI20</f>
        <v>0</v>
      </c>
      <c r="OXQ12" s="2432">
        <f>'GC Table 6 - Secondary'!OXI22</f>
        <v>0</v>
      </c>
      <c r="OXR12" s="2432">
        <f>'GC Table 5 - Worker Training'!OXI20</f>
        <v>0</v>
      </c>
      <c r="OXS12" s="2432">
        <f>'GC Table 4 - Tertiary'!OXH17</f>
        <v>0</v>
      </c>
      <c r="OXT12" s="4064">
        <f>SUM(OXP12:OXS12)</f>
        <v>0</v>
      </c>
      <c r="OXU12" s="4061">
        <v>2014</v>
      </c>
      <c r="OXV12" s="4062">
        <f>'GC Table 8 - Primary'!OXY8</f>
        <v>0</v>
      </c>
      <c r="OXW12" s="2432">
        <f>'GC Table 6 - Secondary'!OXY8</f>
        <v>0</v>
      </c>
      <c r="OXX12" s="2432">
        <f>'GC Table 5 - Worker Training'!OXY8</f>
        <v>0</v>
      </c>
      <c r="OXY12" s="2432">
        <f>'GC Table 4 - Tertiary'!OXX8</f>
        <v>0</v>
      </c>
      <c r="OXZ12" s="4063">
        <f>SUM(OXV12:OXY12)</f>
        <v>0</v>
      </c>
      <c r="OYA12" s="2433">
        <f>'GC Table 8 - Primary'!OXY12</f>
        <v>0</v>
      </c>
      <c r="OYB12" s="2432">
        <f>'GC Table 6 - Secondary'!OXY14</f>
        <v>0</v>
      </c>
      <c r="OYC12" s="2434">
        <f>'GC Table 5 - Worker Training'!OXY12</f>
        <v>0</v>
      </c>
      <c r="OYD12" s="2432">
        <f>'GC Table 4 - Tertiary'!OXX9</f>
        <v>0</v>
      </c>
      <c r="OYE12" s="2435">
        <f>SUM(OYA12:OYD12)</f>
        <v>0</v>
      </c>
      <c r="OYF12" s="4062">
        <f>'GC Table 8 - Primary'!OXY20</f>
        <v>0</v>
      </c>
      <c r="OYG12" s="2432">
        <f>'GC Table 6 - Secondary'!OXY22</f>
        <v>0</v>
      </c>
      <c r="OYH12" s="2432">
        <f>'GC Table 5 - Worker Training'!OXY20</f>
        <v>0</v>
      </c>
      <c r="OYI12" s="2432">
        <f>'GC Table 4 - Tertiary'!OXX17</f>
        <v>0</v>
      </c>
      <c r="OYJ12" s="4064">
        <f>SUM(OYF12:OYI12)</f>
        <v>0</v>
      </c>
      <c r="OYK12" s="4061">
        <v>2014</v>
      </c>
      <c r="OYL12" s="4062">
        <f>'GC Table 8 - Primary'!OYO8</f>
        <v>0</v>
      </c>
      <c r="OYM12" s="2432">
        <f>'GC Table 6 - Secondary'!OYO8</f>
        <v>0</v>
      </c>
      <c r="OYN12" s="2432">
        <f>'GC Table 5 - Worker Training'!OYO8</f>
        <v>0</v>
      </c>
      <c r="OYO12" s="2432">
        <f>'GC Table 4 - Tertiary'!OYN8</f>
        <v>0</v>
      </c>
      <c r="OYP12" s="4063">
        <f>SUM(OYL12:OYO12)</f>
        <v>0</v>
      </c>
      <c r="OYQ12" s="2433">
        <f>'GC Table 8 - Primary'!OYO12</f>
        <v>0</v>
      </c>
      <c r="OYR12" s="2432">
        <f>'GC Table 6 - Secondary'!OYO14</f>
        <v>0</v>
      </c>
      <c r="OYS12" s="2434">
        <f>'GC Table 5 - Worker Training'!OYO12</f>
        <v>0</v>
      </c>
      <c r="OYT12" s="2432">
        <f>'GC Table 4 - Tertiary'!OYN9</f>
        <v>0</v>
      </c>
      <c r="OYU12" s="2435">
        <f>SUM(OYQ12:OYT12)</f>
        <v>0</v>
      </c>
      <c r="OYV12" s="4062">
        <f>'GC Table 8 - Primary'!OYO20</f>
        <v>0</v>
      </c>
      <c r="OYW12" s="2432">
        <f>'GC Table 6 - Secondary'!OYO22</f>
        <v>0</v>
      </c>
      <c r="OYX12" s="2432">
        <f>'GC Table 5 - Worker Training'!OYO20</f>
        <v>0</v>
      </c>
      <c r="OYY12" s="2432">
        <f>'GC Table 4 - Tertiary'!OYN17</f>
        <v>0</v>
      </c>
      <c r="OYZ12" s="4064">
        <f>SUM(OYV12:OYY12)</f>
        <v>0</v>
      </c>
      <c r="OZA12" s="4061">
        <v>2014</v>
      </c>
      <c r="OZB12" s="4062">
        <f>'GC Table 8 - Primary'!OZE8</f>
        <v>0</v>
      </c>
      <c r="OZC12" s="2432">
        <f>'GC Table 6 - Secondary'!OZE8</f>
        <v>0</v>
      </c>
      <c r="OZD12" s="2432">
        <f>'GC Table 5 - Worker Training'!OZE8</f>
        <v>0</v>
      </c>
      <c r="OZE12" s="2432">
        <f>'GC Table 4 - Tertiary'!OZD8</f>
        <v>0</v>
      </c>
      <c r="OZF12" s="4063">
        <f>SUM(OZB12:OZE12)</f>
        <v>0</v>
      </c>
      <c r="OZG12" s="2433">
        <f>'GC Table 8 - Primary'!OZE12</f>
        <v>0</v>
      </c>
      <c r="OZH12" s="2432">
        <f>'GC Table 6 - Secondary'!OZE14</f>
        <v>0</v>
      </c>
      <c r="OZI12" s="2434">
        <f>'GC Table 5 - Worker Training'!OZE12</f>
        <v>0</v>
      </c>
      <c r="OZJ12" s="2432">
        <f>'GC Table 4 - Tertiary'!OZD9</f>
        <v>0</v>
      </c>
      <c r="OZK12" s="2435">
        <f>SUM(OZG12:OZJ12)</f>
        <v>0</v>
      </c>
      <c r="OZL12" s="4062">
        <f>'GC Table 8 - Primary'!OZE20</f>
        <v>0</v>
      </c>
      <c r="OZM12" s="2432">
        <f>'GC Table 6 - Secondary'!OZE22</f>
        <v>0</v>
      </c>
      <c r="OZN12" s="2432">
        <f>'GC Table 5 - Worker Training'!OZE20</f>
        <v>0</v>
      </c>
      <c r="OZO12" s="2432">
        <f>'GC Table 4 - Tertiary'!OZD17</f>
        <v>0</v>
      </c>
      <c r="OZP12" s="4064">
        <f>SUM(OZL12:OZO12)</f>
        <v>0</v>
      </c>
      <c r="OZQ12" s="4061">
        <v>2014</v>
      </c>
      <c r="OZR12" s="4062">
        <f>'GC Table 8 - Primary'!OZU8</f>
        <v>0</v>
      </c>
      <c r="OZS12" s="2432">
        <f>'GC Table 6 - Secondary'!OZU8</f>
        <v>0</v>
      </c>
      <c r="OZT12" s="2432">
        <f>'GC Table 5 - Worker Training'!OZU8</f>
        <v>0</v>
      </c>
      <c r="OZU12" s="2432">
        <f>'GC Table 4 - Tertiary'!OZT8</f>
        <v>0</v>
      </c>
      <c r="OZV12" s="4063">
        <f>SUM(OZR12:OZU12)</f>
        <v>0</v>
      </c>
      <c r="OZW12" s="2433">
        <f>'GC Table 8 - Primary'!OZU12</f>
        <v>0</v>
      </c>
      <c r="OZX12" s="2432">
        <f>'GC Table 6 - Secondary'!OZU14</f>
        <v>0</v>
      </c>
      <c r="OZY12" s="2434">
        <f>'GC Table 5 - Worker Training'!OZU12</f>
        <v>0</v>
      </c>
      <c r="OZZ12" s="2432">
        <f>'GC Table 4 - Tertiary'!OZT9</f>
        <v>0</v>
      </c>
      <c r="PAA12" s="2435">
        <f>SUM(OZW12:OZZ12)</f>
        <v>0</v>
      </c>
      <c r="PAB12" s="4062">
        <f>'GC Table 8 - Primary'!OZU20</f>
        <v>0</v>
      </c>
      <c r="PAC12" s="2432">
        <f>'GC Table 6 - Secondary'!OZU22</f>
        <v>0</v>
      </c>
      <c r="PAD12" s="2432">
        <f>'GC Table 5 - Worker Training'!OZU20</f>
        <v>0</v>
      </c>
      <c r="PAE12" s="2432">
        <f>'GC Table 4 - Tertiary'!OZT17</f>
        <v>0</v>
      </c>
      <c r="PAF12" s="4064">
        <f>SUM(PAB12:PAE12)</f>
        <v>0</v>
      </c>
      <c r="PAG12" s="4061">
        <v>2014</v>
      </c>
      <c r="PAH12" s="4062">
        <f>'GC Table 8 - Primary'!PAK8</f>
        <v>0</v>
      </c>
      <c r="PAI12" s="2432">
        <f>'GC Table 6 - Secondary'!PAK8</f>
        <v>0</v>
      </c>
      <c r="PAJ12" s="2432">
        <f>'GC Table 5 - Worker Training'!PAK8</f>
        <v>0</v>
      </c>
      <c r="PAK12" s="2432">
        <f>'GC Table 4 - Tertiary'!PAJ8</f>
        <v>0</v>
      </c>
      <c r="PAL12" s="4063">
        <f>SUM(PAH12:PAK12)</f>
        <v>0</v>
      </c>
      <c r="PAM12" s="2433">
        <f>'GC Table 8 - Primary'!PAK12</f>
        <v>0</v>
      </c>
      <c r="PAN12" s="2432">
        <f>'GC Table 6 - Secondary'!PAK14</f>
        <v>0</v>
      </c>
      <c r="PAO12" s="2434">
        <f>'GC Table 5 - Worker Training'!PAK12</f>
        <v>0</v>
      </c>
      <c r="PAP12" s="2432">
        <f>'GC Table 4 - Tertiary'!PAJ9</f>
        <v>0</v>
      </c>
      <c r="PAQ12" s="2435">
        <f>SUM(PAM12:PAP12)</f>
        <v>0</v>
      </c>
      <c r="PAR12" s="4062">
        <f>'GC Table 8 - Primary'!PAK20</f>
        <v>0</v>
      </c>
      <c r="PAS12" s="2432">
        <f>'GC Table 6 - Secondary'!PAK22</f>
        <v>0</v>
      </c>
      <c r="PAT12" s="2432">
        <f>'GC Table 5 - Worker Training'!PAK20</f>
        <v>0</v>
      </c>
      <c r="PAU12" s="2432">
        <f>'GC Table 4 - Tertiary'!PAJ17</f>
        <v>0</v>
      </c>
      <c r="PAV12" s="4064">
        <f>SUM(PAR12:PAU12)</f>
        <v>0</v>
      </c>
      <c r="PAW12" s="4061">
        <v>2014</v>
      </c>
      <c r="PAX12" s="4062">
        <f>'GC Table 8 - Primary'!PBA8</f>
        <v>0</v>
      </c>
      <c r="PAY12" s="2432">
        <f>'GC Table 6 - Secondary'!PBA8</f>
        <v>0</v>
      </c>
      <c r="PAZ12" s="2432">
        <f>'GC Table 5 - Worker Training'!PBA8</f>
        <v>0</v>
      </c>
      <c r="PBA12" s="2432">
        <f>'GC Table 4 - Tertiary'!PAZ8</f>
        <v>0</v>
      </c>
      <c r="PBB12" s="4063">
        <f>SUM(PAX12:PBA12)</f>
        <v>0</v>
      </c>
      <c r="PBC12" s="2433">
        <f>'GC Table 8 - Primary'!PBA12</f>
        <v>0</v>
      </c>
      <c r="PBD12" s="2432">
        <f>'GC Table 6 - Secondary'!PBA14</f>
        <v>0</v>
      </c>
      <c r="PBE12" s="2434">
        <f>'GC Table 5 - Worker Training'!PBA12</f>
        <v>0</v>
      </c>
      <c r="PBF12" s="2432">
        <f>'GC Table 4 - Tertiary'!PAZ9</f>
        <v>0</v>
      </c>
      <c r="PBG12" s="2435">
        <f>SUM(PBC12:PBF12)</f>
        <v>0</v>
      </c>
      <c r="PBH12" s="4062">
        <f>'GC Table 8 - Primary'!PBA20</f>
        <v>0</v>
      </c>
      <c r="PBI12" s="2432">
        <f>'GC Table 6 - Secondary'!PBA22</f>
        <v>0</v>
      </c>
      <c r="PBJ12" s="2432">
        <f>'GC Table 5 - Worker Training'!PBA20</f>
        <v>0</v>
      </c>
      <c r="PBK12" s="2432">
        <f>'GC Table 4 - Tertiary'!PAZ17</f>
        <v>0</v>
      </c>
      <c r="PBL12" s="4064">
        <f>SUM(PBH12:PBK12)</f>
        <v>0</v>
      </c>
      <c r="PBM12" s="4061">
        <v>2014</v>
      </c>
      <c r="PBN12" s="4062">
        <f>'GC Table 8 - Primary'!PBQ8</f>
        <v>0</v>
      </c>
      <c r="PBO12" s="2432">
        <f>'GC Table 6 - Secondary'!PBQ8</f>
        <v>0</v>
      </c>
      <c r="PBP12" s="2432">
        <f>'GC Table 5 - Worker Training'!PBQ8</f>
        <v>0</v>
      </c>
      <c r="PBQ12" s="2432">
        <f>'GC Table 4 - Tertiary'!PBP8</f>
        <v>0</v>
      </c>
      <c r="PBR12" s="4063">
        <f>SUM(PBN12:PBQ12)</f>
        <v>0</v>
      </c>
      <c r="PBS12" s="2433">
        <f>'GC Table 8 - Primary'!PBQ12</f>
        <v>0</v>
      </c>
      <c r="PBT12" s="2432">
        <f>'GC Table 6 - Secondary'!PBQ14</f>
        <v>0</v>
      </c>
      <c r="PBU12" s="2434">
        <f>'GC Table 5 - Worker Training'!PBQ12</f>
        <v>0</v>
      </c>
      <c r="PBV12" s="2432">
        <f>'GC Table 4 - Tertiary'!PBP9</f>
        <v>0</v>
      </c>
      <c r="PBW12" s="2435">
        <f>SUM(PBS12:PBV12)</f>
        <v>0</v>
      </c>
      <c r="PBX12" s="4062">
        <f>'GC Table 8 - Primary'!PBQ20</f>
        <v>0</v>
      </c>
      <c r="PBY12" s="2432">
        <f>'GC Table 6 - Secondary'!PBQ22</f>
        <v>0</v>
      </c>
      <c r="PBZ12" s="2432">
        <f>'GC Table 5 - Worker Training'!PBQ20</f>
        <v>0</v>
      </c>
      <c r="PCA12" s="2432">
        <f>'GC Table 4 - Tertiary'!PBP17</f>
        <v>0</v>
      </c>
      <c r="PCB12" s="4064">
        <f>SUM(PBX12:PCA12)</f>
        <v>0</v>
      </c>
      <c r="PCC12" s="4061">
        <v>2014</v>
      </c>
      <c r="PCD12" s="4062">
        <f>'GC Table 8 - Primary'!PCG8</f>
        <v>0</v>
      </c>
      <c r="PCE12" s="2432">
        <f>'GC Table 6 - Secondary'!PCG8</f>
        <v>0</v>
      </c>
      <c r="PCF12" s="2432">
        <f>'GC Table 5 - Worker Training'!PCG8</f>
        <v>0</v>
      </c>
      <c r="PCG12" s="2432">
        <f>'GC Table 4 - Tertiary'!PCF8</f>
        <v>0</v>
      </c>
      <c r="PCH12" s="4063">
        <f>SUM(PCD12:PCG12)</f>
        <v>0</v>
      </c>
      <c r="PCI12" s="2433">
        <f>'GC Table 8 - Primary'!PCG12</f>
        <v>0</v>
      </c>
      <c r="PCJ12" s="2432">
        <f>'GC Table 6 - Secondary'!PCG14</f>
        <v>0</v>
      </c>
      <c r="PCK12" s="2434">
        <f>'GC Table 5 - Worker Training'!PCG12</f>
        <v>0</v>
      </c>
      <c r="PCL12" s="2432">
        <f>'GC Table 4 - Tertiary'!PCF9</f>
        <v>0</v>
      </c>
      <c r="PCM12" s="2435">
        <f>SUM(PCI12:PCL12)</f>
        <v>0</v>
      </c>
      <c r="PCN12" s="4062">
        <f>'GC Table 8 - Primary'!PCG20</f>
        <v>0</v>
      </c>
      <c r="PCO12" s="2432">
        <f>'GC Table 6 - Secondary'!PCG22</f>
        <v>0</v>
      </c>
      <c r="PCP12" s="2432">
        <f>'GC Table 5 - Worker Training'!PCG20</f>
        <v>0</v>
      </c>
      <c r="PCQ12" s="2432">
        <f>'GC Table 4 - Tertiary'!PCF17</f>
        <v>0</v>
      </c>
      <c r="PCR12" s="4064">
        <f>SUM(PCN12:PCQ12)</f>
        <v>0</v>
      </c>
      <c r="PCS12" s="4061">
        <v>2014</v>
      </c>
      <c r="PCT12" s="4062">
        <f>'GC Table 8 - Primary'!PCW8</f>
        <v>0</v>
      </c>
      <c r="PCU12" s="2432">
        <f>'GC Table 6 - Secondary'!PCW8</f>
        <v>0</v>
      </c>
      <c r="PCV12" s="2432">
        <f>'GC Table 5 - Worker Training'!PCW8</f>
        <v>0</v>
      </c>
      <c r="PCW12" s="2432">
        <f>'GC Table 4 - Tertiary'!PCV8</f>
        <v>0</v>
      </c>
      <c r="PCX12" s="4063">
        <f>SUM(PCT12:PCW12)</f>
        <v>0</v>
      </c>
      <c r="PCY12" s="2433">
        <f>'GC Table 8 - Primary'!PCW12</f>
        <v>0</v>
      </c>
      <c r="PCZ12" s="2432">
        <f>'GC Table 6 - Secondary'!PCW14</f>
        <v>0</v>
      </c>
      <c r="PDA12" s="2434">
        <f>'GC Table 5 - Worker Training'!PCW12</f>
        <v>0</v>
      </c>
      <c r="PDB12" s="2432">
        <f>'GC Table 4 - Tertiary'!PCV9</f>
        <v>0</v>
      </c>
      <c r="PDC12" s="2435">
        <f>SUM(PCY12:PDB12)</f>
        <v>0</v>
      </c>
      <c r="PDD12" s="4062">
        <f>'GC Table 8 - Primary'!PCW20</f>
        <v>0</v>
      </c>
      <c r="PDE12" s="2432">
        <f>'GC Table 6 - Secondary'!PCW22</f>
        <v>0</v>
      </c>
      <c r="PDF12" s="2432">
        <f>'GC Table 5 - Worker Training'!PCW20</f>
        <v>0</v>
      </c>
      <c r="PDG12" s="2432">
        <f>'GC Table 4 - Tertiary'!PCV17</f>
        <v>0</v>
      </c>
      <c r="PDH12" s="4064">
        <f>SUM(PDD12:PDG12)</f>
        <v>0</v>
      </c>
      <c r="PDI12" s="4061">
        <v>2014</v>
      </c>
      <c r="PDJ12" s="4062">
        <f>'GC Table 8 - Primary'!PDM8</f>
        <v>0</v>
      </c>
      <c r="PDK12" s="2432">
        <f>'GC Table 6 - Secondary'!PDM8</f>
        <v>0</v>
      </c>
      <c r="PDL12" s="2432">
        <f>'GC Table 5 - Worker Training'!PDM8</f>
        <v>0</v>
      </c>
      <c r="PDM12" s="2432">
        <f>'GC Table 4 - Tertiary'!PDL8</f>
        <v>0</v>
      </c>
      <c r="PDN12" s="4063">
        <f>SUM(PDJ12:PDM12)</f>
        <v>0</v>
      </c>
      <c r="PDO12" s="2433">
        <f>'GC Table 8 - Primary'!PDM12</f>
        <v>0</v>
      </c>
      <c r="PDP12" s="2432">
        <f>'GC Table 6 - Secondary'!PDM14</f>
        <v>0</v>
      </c>
      <c r="PDQ12" s="2434">
        <f>'GC Table 5 - Worker Training'!PDM12</f>
        <v>0</v>
      </c>
      <c r="PDR12" s="2432">
        <f>'GC Table 4 - Tertiary'!PDL9</f>
        <v>0</v>
      </c>
      <c r="PDS12" s="2435">
        <f>SUM(PDO12:PDR12)</f>
        <v>0</v>
      </c>
      <c r="PDT12" s="4062">
        <f>'GC Table 8 - Primary'!PDM20</f>
        <v>0</v>
      </c>
      <c r="PDU12" s="2432">
        <f>'GC Table 6 - Secondary'!PDM22</f>
        <v>0</v>
      </c>
      <c r="PDV12" s="2432">
        <f>'GC Table 5 - Worker Training'!PDM20</f>
        <v>0</v>
      </c>
      <c r="PDW12" s="2432">
        <f>'GC Table 4 - Tertiary'!PDL17</f>
        <v>0</v>
      </c>
      <c r="PDX12" s="4064">
        <f>SUM(PDT12:PDW12)</f>
        <v>0</v>
      </c>
      <c r="PDY12" s="4061">
        <v>2014</v>
      </c>
      <c r="PDZ12" s="4062">
        <f>'GC Table 8 - Primary'!PEC8</f>
        <v>0</v>
      </c>
      <c r="PEA12" s="2432">
        <f>'GC Table 6 - Secondary'!PEC8</f>
        <v>0</v>
      </c>
      <c r="PEB12" s="2432">
        <f>'GC Table 5 - Worker Training'!PEC8</f>
        <v>0</v>
      </c>
      <c r="PEC12" s="2432">
        <f>'GC Table 4 - Tertiary'!PEB8</f>
        <v>0</v>
      </c>
      <c r="PED12" s="4063">
        <f>SUM(PDZ12:PEC12)</f>
        <v>0</v>
      </c>
      <c r="PEE12" s="2433">
        <f>'GC Table 8 - Primary'!PEC12</f>
        <v>0</v>
      </c>
      <c r="PEF12" s="2432">
        <f>'GC Table 6 - Secondary'!PEC14</f>
        <v>0</v>
      </c>
      <c r="PEG12" s="2434">
        <f>'GC Table 5 - Worker Training'!PEC12</f>
        <v>0</v>
      </c>
      <c r="PEH12" s="2432">
        <f>'GC Table 4 - Tertiary'!PEB9</f>
        <v>0</v>
      </c>
      <c r="PEI12" s="2435">
        <f>SUM(PEE12:PEH12)</f>
        <v>0</v>
      </c>
      <c r="PEJ12" s="4062">
        <f>'GC Table 8 - Primary'!PEC20</f>
        <v>0</v>
      </c>
      <c r="PEK12" s="2432">
        <f>'GC Table 6 - Secondary'!PEC22</f>
        <v>0</v>
      </c>
      <c r="PEL12" s="2432">
        <f>'GC Table 5 - Worker Training'!PEC20</f>
        <v>0</v>
      </c>
      <c r="PEM12" s="2432">
        <f>'GC Table 4 - Tertiary'!PEB17</f>
        <v>0</v>
      </c>
      <c r="PEN12" s="4064">
        <f>SUM(PEJ12:PEM12)</f>
        <v>0</v>
      </c>
      <c r="PEO12" s="4061">
        <v>2014</v>
      </c>
      <c r="PEP12" s="4062">
        <f>'GC Table 8 - Primary'!PES8</f>
        <v>0</v>
      </c>
      <c r="PEQ12" s="2432">
        <f>'GC Table 6 - Secondary'!PES8</f>
        <v>0</v>
      </c>
      <c r="PER12" s="2432">
        <f>'GC Table 5 - Worker Training'!PES8</f>
        <v>0</v>
      </c>
      <c r="PES12" s="2432">
        <f>'GC Table 4 - Tertiary'!PER8</f>
        <v>0</v>
      </c>
      <c r="PET12" s="4063">
        <f>SUM(PEP12:PES12)</f>
        <v>0</v>
      </c>
      <c r="PEU12" s="2433">
        <f>'GC Table 8 - Primary'!PES12</f>
        <v>0</v>
      </c>
      <c r="PEV12" s="2432">
        <f>'GC Table 6 - Secondary'!PES14</f>
        <v>0</v>
      </c>
      <c r="PEW12" s="2434">
        <f>'GC Table 5 - Worker Training'!PES12</f>
        <v>0</v>
      </c>
      <c r="PEX12" s="2432">
        <f>'GC Table 4 - Tertiary'!PER9</f>
        <v>0</v>
      </c>
      <c r="PEY12" s="2435">
        <f>SUM(PEU12:PEX12)</f>
        <v>0</v>
      </c>
      <c r="PEZ12" s="4062">
        <f>'GC Table 8 - Primary'!PES20</f>
        <v>0</v>
      </c>
      <c r="PFA12" s="2432">
        <f>'GC Table 6 - Secondary'!PES22</f>
        <v>0</v>
      </c>
      <c r="PFB12" s="2432">
        <f>'GC Table 5 - Worker Training'!PES20</f>
        <v>0</v>
      </c>
      <c r="PFC12" s="2432">
        <f>'GC Table 4 - Tertiary'!PER17</f>
        <v>0</v>
      </c>
      <c r="PFD12" s="4064">
        <f>SUM(PEZ12:PFC12)</f>
        <v>0</v>
      </c>
      <c r="PFE12" s="4061">
        <v>2014</v>
      </c>
      <c r="PFF12" s="4062">
        <f>'GC Table 8 - Primary'!PFI8</f>
        <v>0</v>
      </c>
      <c r="PFG12" s="2432">
        <f>'GC Table 6 - Secondary'!PFI8</f>
        <v>0</v>
      </c>
      <c r="PFH12" s="2432">
        <f>'GC Table 5 - Worker Training'!PFI8</f>
        <v>0</v>
      </c>
      <c r="PFI12" s="2432">
        <f>'GC Table 4 - Tertiary'!PFH8</f>
        <v>0</v>
      </c>
      <c r="PFJ12" s="4063">
        <f>SUM(PFF12:PFI12)</f>
        <v>0</v>
      </c>
      <c r="PFK12" s="2433">
        <f>'GC Table 8 - Primary'!PFI12</f>
        <v>0</v>
      </c>
      <c r="PFL12" s="2432">
        <f>'GC Table 6 - Secondary'!PFI14</f>
        <v>0</v>
      </c>
      <c r="PFM12" s="2434">
        <f>'GC Table 5 - Worker Training'!PFI12</f>
        <v>0</v>
      </c>
      <c r="PFN12" s="2432">
        <f>'GC Table 4 - Tertiary'!PFH9</f>
        <v>0</v>
      </c>
      <c r="PFO12" s="2435">
        <f>SUM(PFK12:PFN12)</f>
        <v>0</v>
      </c>
      <c r="PFP12" s="4062">
        <f>'GC Table 8 - Primary'!PFI20</f>
        <v>0</v>
      </c>
      <c r="PFQ12" s="2432">
        <f>'GC Table 6 - Secondary'!PFI22</f>
        <v>0</v>
      </c>
      <c r="PFR12" s="2432">
        <f>'GC Table 5 - Worker Training'!PFI20</f>
        <v>0</v>
      </c>
      <c r="PFS12" s="2432">
        <f>'GC Table 4 - Tertiary'!PFH17</f>
        <v>0</v>
      </c>
      <c r="PFT12" s="4064">
        <f>SUM(PFP12:PFS12)</f>
        <v>0</v>
      </c>
      <c r="PFU12" s="4061">
        <v>2014</v>
      </c>
      <c r="PFV12" s="4062">
        <f>'GC Table 8 - Primary'!PFY8</f>
        <v>0</v>
      </c>
      <c r="PFW12" s="2432">
        <f>'GC Table 6 - Secondary'!PFY8</f>
        <v>0</v>
      </c>
      <c r="PFX12" s="2432">
        <f>'GC Table 5 - Worker Training'!PFY8</f>
        <v>0</v>
      </c>
      <c r="PFY12" s="2432">
        <f>'GC Table 4 - Tertiary'!PFX8</f>
        <v>0</v>
      </c>
      <c r="PFZ12" s="4063">
        <f>SUM(PFV12:PFY12)</f>
        <v>0</v>
      </c>
      <c r="PGA12" s="2433">
        <f>'GC Table 8 - Primary'!PFY12</f>
        <v>0</v>
      </c>
      <c r="PGB12" s="2432">
        <f>'GC Table 6 - Secondary'!PFY14</f>
        <v>0</v>
      </c>
      <c r="PGC12" s="2434">
        <f>'GC Table 5 - Worker Training'!PFY12</f>
        <v>0</v>
      </c>
      <c r="PGD12" s="2432">
        <f>'GC Table 4 - Tertiary'!PFX9</f>
        <v>0</v>
      </c>
      <c r="PGE12" s="2435">
        <f>SUM(PGA12:PGD12)</f>
        <v>0</v>
      </c>
      <c r="PGF12" s="4062">
        <f>'GC Table 8 - Primary'!PFY20</f>
        <v>0</v>
      </c>
      <c r="PGG12" s="2432">
        <f>'GC Table 6 - Secondary'!PFY22</f>
        <v>0</v>
      </c>
      <c r="PGH12" s="2432">
        <f>'GC Table 5 - Worker Training'!PFY20</f>
        <v>0</v>
      </c>
      <c r="PGI12" s="2432">
        <f>'GC Table 4 - Tertiary'!PFX17</f>
        <v>0</v>
      </c>
      <c r="PGJ12" s="4064">
        <f>SUM(PGF12:PGI12)</f>
        <v>0</v>
      </c>
      <c r="PGK12" s="4061">
        <v>2014</v>
      </c>
      <c r="PGL12" s="4062">
        <f>'GC Table 8 - Primary'!PGO8</f>
        <v>0</v>
      </c>
      <c r="PGM12" s="2432">
        <f>'GC Table 6 - Secondary'!PGO8</f>
        <v>0</v>
      </c>
      <c r="PGN12" s="2432">
        <f>'GC Table 5 - Worker Training'!PGO8</f>
        <v>0</v>
      </c>
      <c r="PGO12" s="2432">
        <f>'GC Table 4 - Tertiary'!PGN8</f>
        <v>0</v>
      </c>
      <c r="PGP12" s="4063">
        <f>SUM(PGL12:PGO12)</f>
        <v>0</v>
      </c>
      <c r="PGQ12" s="2433">
        <f>'GC Table 8 - Primary'!PGO12</f>
        <v>0</v>
      </c>
      <c r="PGR12" s="2432">
        <f>'GC Table 6 - Secondary'!PGO14</f>
        <v>0</v>
      </c>
      <c r="PGS12" s="2434">
        <f>'GC Table 5 - Worker Training'!PGO12</f>
        <v>0</v>
      </c>
      <c r="PGT12" s="2432">
        <f>'GC Table 4 - Tertiary'!PGN9</f>
        <v>0</v>
      </c>
      <c r="PGU12" s="2435">
        <f>SUM(PGQ12:PGT12)</f>
        <v>0</v>
      </c>
      <c r="PGV12" s="4062">
        <f>'GC Table 8 - Primary'!PGO20</f>
        <v>0</v>
      </c>
      <c r="PGW12" s="2432">
        <f>'GC Table 6 - Secondary'!PGO22</f>
        <v>0</v>
      </c>
      <c r="PGX12" s="2432">
        <f>'GC Table 5 - Worker Training'!PGO20</f>
        <v>0</v>
      </c>
      <c r="PGY12" s="2432">
        <f>'GC Table 4 - Tertiary'!PGN17</f>
        <v>0</v>
      </c>
      <c r="PGZ12" s="4064">
        <f>SUM(PGV12:PGY12)</f>
        <v>0</v>
      </c>
      <c r="PHA12" s="4061">
        <v>2014</v>
      </c>
      <c r="PHB12" s="4062">
        <f>'GC Table 8 - Primary'!PHE8</f>
        <v>0</v>
      </c>
      <c r="PHC12" s="2432">
        <f>'GC Table 6 - Secondary'!PHE8</f>
        <v>0</v>
      </c>
      <c r="PHD12" s="2432">
        <f>'GC Table 5 - Worker Training'!PHE8</f>
        <v>0</v>
      </c>
      <c r="PHE12" s="2432">
        <f>'GC Table 4 - Tertiary'!PHD8</f>
        <v>0</v>
      </c>
      <c r="PHF12" s="4063">
        <f>SUM(PHB12:PHE12)</f>
        <v>0</v>
      </c>
      <c r="PHG12" s="2433">
        <f>'GC Table 8 - Primary'!PHE12</f>
        <v>0</v>
      </c>
      <c r="PHH12" s="2432">
        <f>'GC Table 6 - Secondary'!PHE14</f>
        <v>0</v>
      </c>
      <c r="PHI12" s="2434">
        <f>'GC Table 5 - Worker Training'!PHE12</f>
        <v>0</v>
      </c>
      <c r="PHJ12" s="2432">
        <f>'GC Table 4 - Tertiary'!PHD9</f>
        <v>0</v>
      </c>
      <c r="PHK12" s="2435">
        <f>SUM(PHG12:PHJ12)</f>
        <v>0</v>
      </c>
      <c r="PHL12" s="4062">
        <f>'GC Table 8 - Primary'!PHE20</f>
        <v>0</v>
      </c>
      <c r="PHM12" s="2432">
        <f>'GC Table 6 - Secondary'!PHE22</f>
        <v>0</v>
      </c>
      <c r="PHN12" s="2432">
        <f>'GC Table 5 - Worker Training'!PHE20</f>
        <v>0</v>
      </c>
      <c r="PHO12" s="2432">
        <f>'GC Table 4 - Tertiary'!PHD17</f>
        <v>0</v>
      </c>
      <c r="PHP12" s="4064">
        <f>SUM(PHL12:PHO12)</f>
        <v>0</v>
      </c>
      <c r="PHQ12" s="4061">
        <v>2014</v>
      </c>
      <c r="PHR12" s="4062">
        <f>'GC Table 8 - Primary'!PHU8</f>
        <v>0</v>
      </c>
      <c r="PHS12" s="2432">
        <f>'GC Table 6 - Secondary'!PHU8</f>
        <v>0</v>
      </c>
      <c r="PHT12" s="2432">
        <f>'GC Table 5 - Worker Training'!PHU8</f>
        <v>0</v>
      </c>
      <c r="PHU12" s="2432">
        <f>'GC Table 4 - Tertiary'!PHT8</f>
        <v>0</v>
      </c>
      <c r="PHV12" s="4063">
        <f>SUM(PHR12:PHU12)</f>
        <v>0</v>
      </c>
      <c r="PHW12" s="2433">
        <f>'GC Table 8 - Primary'!PHU12</f>
        <v>0</v>
      </c>
      <c r="PHX12" s="2432">
        <f>'GC Table 6 - Secondary'!PHU14</f>
        <v>0</v>
      </c>
      <c r="PHY12" s="2434">
        <f>'GC Table 5 - Worker Training'!PHU12</f>
        <v>0</v>
      </c>
      <c r="PHZ12" s="2432">
        <f>'GC Table 4 - Tertiary'!PHT9</f>
        <v>0</v>
      </c>
      <c r="PIA12" s="2435">
        <f>SUM(PHW12:PHZ12)</f>
        <v>0</v>
      </c>
      <c r="PIB12" s="4062">
        <f>'GC Table 8 - Primary'!PHU20</f>
        <v>0</v>
      </c>
      <c r="PIC12" s="2432">
        <f>'GC Table 6 - Secondary'!PHU22</f>
        <v>0</v>
      </c>
      <c r="PID12" s="2432">
        <f>'GC Table 5 - Worker Training'!PHU20</f>
        <v>0</v>
      </c>
      <c r="PIE12" s="2432">
        <f>'GC Table 4 - Tertiary'!PHT17</f>
        <v>0</v>
      </c>
      <c r="PIF12" s="4064">
        <f>SUM(PIB12:PIE12)</f>
        <v>0</v>
      </c>
      <c r="PIG12" s="4061">
        <v>2014</v>
      </c>
      <c r="PIH12" s="4062">
        <f>'GC Table 8 - Primary'!PIK8</f>
        <v>0</v>
      </c>
      <c r="PII12" s="2432">
        <f>'GC Table 6 - Secondary'!PIK8</f>
        <v>0</v>
      </c>
      <c r="PIJ12" s="2432">
        <f>'GC Table 5 - Worker Training'!PIK8</f>
        <v>0</v>
      </c>
      <c r="PIK12" s="2432">
        <f>'GC Table 4 - Tertiary'!PIJ8</f>
        <v>0</v>
      </c>
      <c r="PIL12" s="4063">
        <f>SUM(PIH12:PIK12)</f>
        <v>0</v>
      </c>
      <c r="PIM12" s="2433">
        <f>'GC Table 8 - Primary'!PIK12</f>
        <v>0</v>
      </c>
      <c r="PIN12" s="2432">
        <f>'GC Table 6 - Secondary'!PIK14</f>
        <v>0</v>
      </c>
      <c r="PIO12" s="2434">
        <f>'GC Table 5 - Worker Training'!PIK12</f>
        <v>0</v>
      </c>
      <c r="PIP12" s="2432">
        <f>'GC Table 4 - Tertiary'!PIJ9</f>
        <v>0</v>
      </c>
      <c r="PIQ12" s="2435">
        <f>SUM(PIM12:PIP12)</f>
        <v>0</v>
      </c>
      <c r="PIR12" s="4062">
        <f>'GC Table 8 - Primary'!PIK20</f>
        <v>0</v>
      </c>
      <c r="PIS12" s="2432">
        <f>'GC Table 6 - Secondary'!PIK22</f>
        <v>0</v>
      </c>
      <c r="PIT12" s="2432">
        <f>'GC Table 5 - Worker Training'!PIK20</f>
        <v>0</v>
      </c>
      <c r="PIU12" s="2432">
        <f>'GC Table 4 - Tertiary'!PIJ17</f>
        <v>0</v>
      </c>
      <c r="PIV12" s="4064">
        <f>SUM(PIR12:PIU12)</f>
        <v>0</v>
      </c>
      <c r="PIW12" s="4061">
        <v>2014</v>
      </c>
      <c r="PIX12" s="4062">
        <f>'GC Table 8 - Primary'!PJA8</f>
        <v>0</v>
      </c>
      <c r="PIY12" s="2432">
        <f>'GC Table 6 - Secondary'!PJA8</f>
        <v>0</v>
      </c>
      <c r="PIZ12" s="2432">
        <f>'GC Table 5 - Worker Training'!PJA8</f>
        <v>0</v>
      </c>
      <c r="PJA12" s="2432">
        <f>'GC Table 4 - Tertiary'!PIZ8</f>
        <v>0</v>
      </c>
      <c r="PJB12" s="4063">
        <f>SUM(PIX12:PJA12)</f>
        <v>0</v>
      </c>
      <c r="PJC12" s="2433">
        <f>'GC Table 8 - Primary'!PJA12</f>
        <v>0</v>
      </c>
      <c r="PJD12" s="2432">
        <f>'GC Table 6 - Secondary'!PJA14</f>
        <v>0</v>
      </c>
      <c r="PJE12" s="2434">
        <f>'GC Table 5 - Worker Training'!PJA12</f>
        <v>0</v>
      </c>
      <c r="PJF12" s="2432">
        <f>'GC Table 4 - Tertiary'!PIZ9</f>
        <v>0</v>
      </c>
      <c r="PJG12" s="2435">
        <f>SUM(PJC12:PJF12)</f>
        <v>0</v>
      </c>
      <c r="PJH12" s="4062">
        <f>'GC Table 8 - Primary'!PJA20</f>
        <v>0</v>
      </c>
      <c r="PJI12" s="2432">
        <f>'GC Table 6 - Secondary'!PJA22</f>
        <v>0</v>
      </c>
      <c r="PJJ12" s="2432">
        <f>'GC Table 5 - Worker Training'!PJA20</f>
        <v>0</v>
      </c>
      <c r="PJK12" s="2432">
        <f>'GC Table 4 - Tertiary'!PIZ17</f>
        <v>0</v>
      </c>
      <c r="PJL12" s="4064">
        <f>SUM(PJH12:PJK12)</f>
        <v>0</v>
      </c>
      <c r="PJM12" s="4061">
        <v>2014</v>
      </c>
      <c r="PJN12" s="4062">
        <f>'GC Table 8 - Primary'!PJQ8</f>
        <v>0</v>
      </c>
      <c r="PJO12" s="2432">
        <f>'GC Table 6 - Secondary'!PJQ8</f>
        <v>0</v>
      </c>
      <c r="PJP12" s="2432">
        <f>'GC Table 5 - Worker Training'!PJQ8</f>
        <v>0</v>
      </c>
      <c r="PJQ12" s="2432">
        <f>'GC Table 4 - Tertiary'!PJP8</f>
        <v>0</v>
      </c>
      <c r="PJR12" s="4063">
        <f>SUM(PJN12:PJQ12)</f>
        <v>0</v>
      </c>
      <c r="PJS12" s="2433">
        <f>'GC Table 8 - Primary'!PJQ12</f>
        <v>0</v>
      </c>
      <c r="PJT12" s="2432">
        <f>'GC Table 6 - Secondary'!PJQ14</f>
        <v>0</v>
      </c>
      <c r="PJU12" s="2434">
        <f>'GC Table 5 - Worker Training'!PJQ12</f>
        <v>0</v>
      </c>
      <c r="PJV12" s="2432">
        <f>'GC Table 4 - Tertiary'!PJP9</f>
        <v>0</v>
      </c>
      <c r="PJW12" s="2435">
        <f>SUM(PJS12:PJV12)</f>
        <v>0</v>
      </c>
      <c r="PJX12" s="4062">
        <f>'GC Table 8 - Primary'!PJQ20</f>
        <v>0</v>
      </c>
      <c r="PJY12" s="2432">
        <f>'GC Table 6 - Secondary'!PJQ22</f>
        <v>0</v>
      </c>
      <c r="PJZ12" s="2432">
        <f>'GC Table 5 - Worker Training'!PJQ20</f>
        <v>0</v>
      </c>
      <c r="PKA12" s="2432">
        <f>'GC Table 4 - Tertiary'!PJP17</f>
        <v>0</v>
      </c>
      <c r="PKB12" s="4064">
        <f>SUM(PJX12:PKA12)</f>
        <v>0</v>
      </c>
      <c r="PKC12" s="4061">
        <v>2014</v>
      </c>
      <c r="PKD12" s="4062">
        <f>'GC Table 8 - Primary'!PKG8</f>
        <v>0</v>
      </c>
      <c r="PKE12" s="2432">
        <f>'GC Table 6 - Secondary'!PKG8</f>
        <v>0</v>
      </c>
      <c r="PKF12" s="2432">
        <f>'GC Table 5 - Worker Training'!PKG8</f>
        <v>0</v>
      </c>
      <c r="PKG12" s="2432">
        <f>'GC Table 4 - Tertiary'!PKF8</f>
        <v>0</v>
      </c>
      <c r="PKH12" s="4063">
        <f>SUM(PKD12:PKG12)</f>
        <v>0</v>
      </c>
      <c r="PKI12" s="2433">
        <f>'GC Table 8 - Primary'!PKG12</f>
        <v>0</v>
      </c>
      <c r="PKJ12" s="2432">
        <f>'GC Table 6 - Secondary'!PKG14</f>
        <v>0</v>
      </c>
      <c r="PKK12" s="2434">
        <f>'GC Table 5 - Worker Training'!PKG12</f>
        <v>0</v>
      </c>
      <c r="PKL12" s="2432">
        <f>'GC Table 4 - Tertiary'!PKF9</f>
        <v>0</v>
      </c>
      <c r="PKM12" s="2435">
        <f>SUM(PKI12:PKL12)</f>
        <v>0</v>
      </c>
      <c r="PKN12" s="4062">
        <f>'GC Table 8 - Primary'!PKG20</f>
        <v>0</v>
      </c>
      <c r="PKO12" s="2432">
        <f>'GC Table 6 - Secondary'!PKG22</f>
        <v>0</v>
      </c>
      <c r="PKP12" s="2432">
        <f>'GC Table 5 - Worker Training'!PKG20</f>
        <v>0</v>
      </c>
      <c r="PKQ12" s="2432">
        <f>'GC Table 4 - Tertiary'!PKF17</f>
        <v>0</v>
      </c>
      <c r="PKR12" s="4064">
        <f>SUM(PKN12:PKQ12)</f>
        <v>0</v>
      </c>
      <c r="PKS12" s="4061">
        <v>2014</v>
      </c>
      <c r="PKT12" s="4062">
        <f>'GC Table 8 - Primary'!PKW8</f>
        <v>0</v>
      </c>
      <c r="PKU12" s="2432">
        <f>'GC Table 6 - Secondary'!PKW8</f>
        <v>0</v>
      </c>
      <c r="PKV12" s="2432">
        <f>'GC Table 5 - Worker Training'!PKW8</f>
        <v>0</v>
      </c>
      <c r="PKW12" s="2432">
        <f>'GC Table 4 - Tertiary'!PKV8</f>
        <v>0</v>
      </c>
      <c r="PKX12" s="4063">
        <f>SUM(PKT12:PKW12)</f>
        <v>0</v>
      </c>
      <c r="PKY12" s="2433">
        <f>'GC Table 8 - Primary'!PKW12</f>
        <v>0</v>
      </c>
      <c r="PKZ12" s="2432">
        <f>'GC Table 6 - Secondary'!PKW14</f>
        <v>0</v>
      </c>
      <c r="PLA12" s="2434">
        <f>'GC Table 5 - Worker Training'!PKW12</f>
        <v>0</v>
      </c>
      <c r="PLB12" s="2432">
        <f>'GC Table 4 - Tertiary'!PKV9</f>
        <v>0</v>
      </c>
      <c r="PLC12" s="2435">
        <f>SUM(PKY12:PLB12)</f>
        <v>0</v>
      </c>
      <c r="PLD12" s="4062">
        <f>'GC Table 8 - Primary'!PKW20</f>
        <v>0</v>
      </c>
      <c r="PLE12" s="2432">
        <f>'GC Table 6 - Secondary'!PKW22</f>
        <v>0</v>
      </c>
      <c r="PLF12" s="2432">
        <f>'GC Table 5 - Worker Training'!PKW20</f>
        <v>0</v>
      </c>
      <c r="PLG12" s="2432">
        <f>'GC Table 4 - Tertiary'!PKV17</f>
        <v>0</v>
      </c>
      <c r="PLH12" s="4064">
        <f>SUM(PLD12:PLG12)</f>
        <v>0</v>
      </c>
      <c r="PLI12" s="4061">
        <v>2014</v>
      </c>
      <c r="PLJ12" s="4062">
        <f>'GC Table 8 - Primary'!PLM8</f>
        <v>0</v>
      </c>
      <c r="PLK12" s="2432">
        <f>'GC Table 6 - Secondary'!PLM8</f>
        <v>0</v>
      </c>
      <c r="PLL12" s="2432">
        <f>'GC Table 5 - Worker Training'!PLM8</f>
        <v>0</v>
      </c>
      <c r="PLM12" s="2432">
        <f>'GC Table 4 - Tertiary'!PLL8</f>
        <v>0</v>
      </c>
      <c r="PLN12" s="4063">
        <f>SUM(PLJ12:PLM12)</f>
        <v>0</v>
      </c>
      <c r="PLO12" s="2433">
        <f>'GC Table 8 - Primary'!PLM12</f>
        <v>0</v>
      </c>
      <c r="PLP12" s="2432">
        <f>'GC Table 6 - Secondary'!PLM14</f>
        <v>0</v>
      </c>
      <c r="PLQ12" s="2434">
        <f>'GC Table 5 - Worker Training'!PLM12</f>
        <v>0</v>
      </c>
      <c r="PLR12" s="2432">
        <f>'GC Table 4 - Tertiary'!PLL9</f>
        <v>0</v>
      </c>
      <c r="PLS12" s="2435">
        <f>SUM(PLO12:PLR12)</f>
        <v>0</v>
      </c>
      <c r="PLT12" s="4062">
        <f>'GC Table 8 - Primary'!PLM20</f>
        <v>0</v>
      </c>
      <c r="PLU12" s="2432">
        <f>'GC Table 6 - Secondary'!PLM22</f>
        <v>0</v>
      </c>
      <c r="PLV12" s="2432">
        <f>'GC Table 5 - Worker Training'!PLM20</f>
        <v>0</v>
      </c>
      <c r="PLW12" s="2432">
        <f>'GC Table 4 - Tertiary'!PLL17</f>
        <v>0</v>
      </c>
      <c r="PLX12" s="4064">
        <f>SUM(PLT12:PLW12)</f>
        <v>0</v>
      </c>
      <c r="PLY12" s="4061">
        <v>2014</v>
      </c>
      <c r="PLZ12" s="4062">
        <f>'GC Table 8 - Primary'!PMC8</f>
        <v>0</v>
      </c>
      <c r="PMA12" s="2432">
        <f>'GC Table 6 - Secondary'!PMC8</f>
        <v>0</v>
      </c>
      <c r="PMB12" s="2432">
        <f>'GC Table 5 - Worker Training'!PMC8</f>
        <v>0</v>
      </c>
      <c r="PMC12" s="2432">
        <f>'GC Table 4 - Tertiary'!PMB8</f>
        <v>0</v>
      </c>
      <c r="PMD12" s="4063">
        <f>SUM(PLZ12:PMC12)</f>
        <v>0</v>
      </c>
      <c r="PME12" s="2433">
        <f>'GC Table 8 - Primary'!PMC12</f>
        <v>0</v>
      </c>
      <c r="PMF12" s="2432">
        <f>'GC Table 6 - Secondary'!PMC14</f>
        <v>0</v>
      </c>
      <c r="PMG12" s="2434">
        <f>'GC Table 5 - Worker Training'!PMC12</f>
        <v>0</v>
      </c>
      <c r="PMH12" s="2432">
        <f>'GC Table 4 - Tertiary'!PMB9</f>
        <v>0</v>
      </c>
      <c r="PMI12" s="2435">
        <f>SUM(PME12:PMH12)</f>
        <v>0</v>
      </c>
      <c r="PMJ12" s="4062">
        <f>'GC Table 8 - Primary'!PMC20</f>
        <v>0</v>
      </c>
      <c r="PMK12" s="2432">
        <f>'GC Table 6 - Secondary'!PMC22</f>
        <v>0</v>
      </c>
      <c r="PML12" s="2432">
        <f>'GC Table 5 - Worker Training'!PMC20</f>
        <v>0</v>
      </c>
      <c r="PMM12" s="2432">
        <f>'GC Table 4 - Tertiary'!PMB17</f>
        <v>0</v>
      </c>
      <c r="PMN12" s="4064">
        <f>SUM(PMJ12:PMM12)</f>
        <v>0</v>
      </c>
      <c r="PMO12" s="4061">
        <v>2014</v>
      </c>
      <c r="PMP12" s="4062">
        <f>'GC Table 8 - Primary'!PMS8</f>
        <v>0</v>
      </c>
      <c r="PMQ12" s="2432">
        <f>'GC Table 6 - Secondary'!PMS8</f>
        <v>0</v>
      </c>
      <c r="PMR12" s="2432">
        <f>'GC Table 5 - Worker Training'!PMS8</f>
        <v>0</v>
      </c>
      <c r="PMS12" s="2432">
        <f>'GC Table 4 - Tertiary'!PMR8</f>
        <v>0</v>
      </c>
      <c r="PMT12" s="4063">
        <f>SUM(PMP12:PMS12)</f>
        <v>0</v>
      </c>
      <c r="PMU12" s="2433">
        <f>'GC Table 8 - Primary'!PMS12</f>
        <v>0</v>
      </c>
      <c r="PMV12" s="2432">
        <f>'GC Table 6 - Secondary'!PMS14</f>
        <v>0</v>
      </c>
      <c r="PMW12" s="2434">
        <f>'GC Table 5 - Worker Training'!PMS12</f>
        <v>0</v>
      </c>
      <c r="PMX12" s="2432">
        <f>'GC Table 4 - Tertiary'!PMR9</f>
        <v>0</v>
      </c>
      <c r="PMY12" s="2435">
        <f>SUM(PMU12:PMX12)</f>
        <v>0</v>
      </c>
      <c r="PMZ12" s="4062">
        <f>'GC Table 8 - Primary'!PMS20</f>
        <v>0</v>
      </c>
      <c r="PNA12" s="2432">
        <f>'GC Table 6 - Secondary'!PMS22</f>
        <v>0</v>
      </c>
      <c r="PNB12" s="2432">
        <f>'GC Table 5 - Worker Training'!PMS20</f>
        <v>0</v>
      </c>
      <c r="PNC12" s="2432">
        <f>'GC Table 4 - Tertiary'!PMR17</f>
        <v>0</v>
      </c>
      <c r="PND12" s="4064">
        <f>SUM(PMZ12:PNC12)</f>
        <v>0</v>
      </c>
      <c r="PNE12" s="4061">
        <v>2014</v>
      </c>
      <c r="PNF12" s="4062">
        <f>'GC Table 8 - Primary'!PNI8</f>
        <v>0</v>
      </c>
      <c r="PNG12" s="2432">
        <f>'GC Table 6 - Secondary'!PNI8</f>
        <v>0</v>
      </c>
      <c r="PNH12" s="2432">
        <f>'GC Table 5 - Worker Training'!PNI8</f>
        <v>0</v>
      </c>
      <c r="PNI12" s="2432">
        <f>'GC Table 4 - Tertiary'!PNH8</f>
        <v>0</v>
      </c>
      <c r="PNJ12" s="4063">
        <f>SUM(PNF12:PNI12)</f>
        <v>0</v>
      </c>
      <c r="PNK12" s="2433">
        <f>'GC Table 8 - Primary'!PNI12</f>
        <v>0</v>
      </c>
      <c r="PNL12" s="2432">
        <f>'GC Table 6 - Secondary'!PNI14</f>
        <v>0</v>
      </c>
      <c r="PNM12" s="2434">
        <f>'GC Table 5 - Worker Training'!PNI12</f>
        <v>0</v>
      </c>
      <c r="PNN12" s="2432">
        <f>'GC Table 4 - Tertiary'!PNH9</f>
        <v>0</v>
      </c>
      <c r="PNO12" s="2435">
        <f>SUM(PNK12:PNN12)</f>
        <v>0</v>
      </c>
      <c r="PNP12" s="4062">
        <f>'GC Table 8 - Primary'!PNI20</f>
        <v>0</v>
      </c>
      <c r="PNQ12" s="2432">
        <f>'GC Table 6 - Secondary'!PNI22</f>
        <v>0</v>
      </c>
      <c r="PNR12" s="2432">
        <f>'GC Table 5 - Worker Training'!PNI20</f>
        <v>0</v>
      </c>
      <c r="PNS12" s="2432">
        <f>'GC Table 4 - Tertiary'!PNH17</f>
        <v>0</v>
      </c>
      <c r="PNT12" s="4064">
        <f>SUM(PNP12:PNS12)</f>
        <v>0</v>
      </c>
      <c r="PNU12" s="4061">
        <v>2014</v>
      </c>
      <c r="PNV12" s="4062">
        <f>'GC Table 8 - Primary'!PNY8</f>
        <v>0</v>
      </c>
      <c r="PNW12" s="2432">
        <f>'GC Table 6 - Secondary'!PNY8</f>
        <v>0</v>
      </c>
      <c r="PNX12" s="2432">
        <f>'GC Table 5 - Worker Training'!PNY8</f>
        <v>0</v>
      </c>
      <c r="PNY12" s="2432">
        <f>'GC Table 4 - Tertiary'!PNX8</f>
        <v>0</v>
      </c>
      <c r="PNZ12" s="4063">
        <f>SUM(PNV12:PNY12)</f>
        <v>0</v>
      </c>
      <c r="POA12" s="2433">
        <f>'GC Table 8 - Primary'!PNY12</f>
        <v>0</v>
      </c>
      <c r="POB12" s="2432">
        <f>'GC Table 6 - Secondary'!PNY14</f>
        <v>0</v>
      </c>
      <c r="POC12" s="2434">
        <f>'GC Table 5 - Worker Training'!PNY12</f>
        <v>0</v>
      </c>
      <c r="POD12" s="2432">
        <f>'GC Table 4 - Tertiary'!PNX9</f>
        <v>0</v>
      </c>
      <c r="POE12" s="2435">
        <f>SUM(POA12:POD12)</f>
        <v>0</v>
      </c>
      <c r="POF12" s="4062">
        <f>'GC Table 8 - Primary'!PNY20</f>
        <v>0</v>
      </c>
      <c r="POG12" s="2432">
        <f>'GC Table 6 - Secondary'!PNY22</f>
        <v>0</v>
      </c>
      <c r="POH12" s="2432">
        <f>'GC Table 5 - Worker Training'!PNY20</f>
        <v>0</v>
      </c>
      <c r="POI12" s="2432">
        <f>'GC Table 4 - Tertiary'!PNX17</f>
        <v>0</v>
      </c>
      <c r="POJ12" s="4064">
        <f>SUM(POF12:POI12)</f>
        <v>0</v>
      </c>
      <c r="POK12" s="4061">
        <v>2014</v>
      </c>
      <c r="POL12" s="4062">
        <f>'GC Table 8 - Primary'!POO8</f>
        <v>0</v>
      </c>
      <c r="POM12" s="2432">
        <f>'GC Table 6 - Secondary'!POO8</f>
        <v>0</v>
      </c>
      <c r="PON12" s="2432">
        <f>'GC Table 5 - Worker Training'!POO8</f>
        <v>0</v>
      </c>
      <c r="POO12" s="2432">
        <f>'GC Table 4 - Tertiary'!PON8</f>
        <v>0</v>
      </c>
      <c r="POP12" s="4063">
        <f>SUM(POL12:POO12)</f>
        <v>0</v>
      </c>
      <c r="POQ12" s="2433">
        <f>'GC Table 8 - Primary'!POO12</f>
        <v>0</v>
      </c>
      <c r="POR12" s="2432">
        <f>'GC Table 6 - Secondary'!POO14</f>
        <v>0</v>
      </c>
      <c r="POS12" s="2434">
        <f>'GC Table 5 - Worker Training'!POO12</f>
        <v>0</v>
      </c>
      <c r="POT12" s="2432">
        <f>'GC Table 4 - Tertiary'!PON9</f>
        <v>0</v>
      </c>
      <c r="POU12" s="2435">
        <f>SUM(POQ12:POT12)</f>
        <v>0</v>
      </c>
      <c r="POV12" s="4062">
        <f>'GC Table 8 - Primary'!POO20</f>
        <v>0</v>
      </c>
      <c r="POW12" s="2432">
        <f>'GC Table 6 - Secondary'!POO22</f>
        <v>0</v>
      </c>
      <c r="POX12" s="2432">
        <f>'GC Table 5 - Worker Training'!POO20</f>
        <v>0</v>
      </c>
      <c r="POY12" s="2432">
        <f>'GC Table 4 - Tertiary'!PON17</f>
        <v>0</v>
      </c>
      <c r="POZ12" s="4064">
        <f>SUM(POV12:POY12)</f>
        <v>0</v>
      </c>
      <c r="PPA12" s="4061">
        <v>2014</v>
      </c>
      <c r="PPB12" s="4062">
        <f>'GC Table 8 - Primary'!PPE8</f>
        <v>0</v>
      </c>
      <c r="PPC12" s="2432">
        <f>'GC Table 6 - Secondary'!PPE8</f>
        <v>0</v>
      </c>
      <c r="PPD12" s="2432">
        <f>'GC Table 5 - Worker Training'!PPE8</f>
        <v>0</v>
      </c>
      <c r="PPE12" s="2432">
        <f>'GC Table 4 - Tertiary'!PPD8</f>
        <v>0</v>
      </c>
      <c r="PPF12" s="4063">
        <f>SUM(PPB12:PPE12)</f>
        <v>0</v>
      </c>
      <c r="PPG12" s="2433">
        <f>'GC Table 8 - Primary'!PPE12</f>
        <v>0</v>
      </c>
      <c r="PPH12" s="2432">
        <f>'GC Table 6 - Secondary'!PPE14</f>
        <v>0</v>
      </c>
      <c r="PPI12" s="2434">
        <f>'GC Table 5 - Worker Training'!PPE12</f>
        <v>0</v>
      </c>
      <c r="PPJ12" s="2432">
        <f>'GC Table 4 - Tertiary'!PPD9</f>
        <v>0</v>
      </c>
      <c r="PPK12" s="2435">
        <f>SUM(PPG12:PPJ12)</f>
        <v>0</v>
      </c>
      <c r="PPL12" s="4062">
        <f>'GC Table 8 - Primary'!PPE20</f>
        <v>0</v>
      </c>
      <c r="PPM12" s="2432">
        <f>'GC Table 6 - Secondary'!PPE22</f>
        <v>0</v>
      </c>
      <c r="PPN12" s="2432">
        <f>'GC Table 5 - Worker Training'!PPE20</f>
        <v>0</v>
      </c>
      <c r="PPO12" s="2432">
        <f>'GC Table 4 - Tertiary'!PPD17</f>
        <v>0</v>
      </c>
      <c r="PPP12" s="4064">
        <f>SUM(PPL12:PPO12)</f>
        <v>0</v>
      </c>
      <c r="PPQ12" s="4061">
        <v>2014</v>
      </c>
      <c r="PPR12" s="4062">
        <f>'GC Table 8 - Primary'!PPU8</f>
        <v>0</v>
      </c>
      <c r="PPS12" s="2432">
        <f>'GC Table 6 - Secondary'!PPU8</f>
        <v>0</v>
      </c>
      <c r="PPT12" s="2432">
        <f>'GC Table 5 - Worker Training'!PPU8</f>
        <v>0</v>
      </c>
      <c r="PPU12" s="2432">
        <f>'GC Table 4 - Tertiary'!PPT8</f>
        <v>0</v>
      </c>
      <c r="PPV12" s="4063">
        <f>SUM(PPR12:PPU12)</f>
        <v>0</v>
      </c>
      <c r="PPW12" s="2433">
        <f>'GC Table 8 - Primary'!PPU12</f>
        <v>0</v>
      </c>
      <c r="PPX12" s="2432">
        <f>'GC Table 6 - Secondary'!PPU14</f>
        <v>0</v>
      </c>
      <c r="PPY12" s="2434">
        <f>'GC Table 5 - Worker Training'!PPU12</f>
        <v>0</v>
      </c>
      <c r="PPZ12" s="2432">
        <f>'GC Table 4 - Tertiary'!PPT9</f>
        <v>0</v>
      </c>
      <c r="PQA12" s="2435">
        <f>SUM(PPW12:PPZ12)</f>
        <v>0</v>
      </c>
      <c r="PQB12" s="4062">
        <f>'GC Table 8 - Primary'!PPU20</f>
        <v>0</v>
      </c>
      <c r="PQC12" s="2432">
        <f>'GC Table 6 - Secondary'!PPU22</f>
        <v>0</v>
      </c>
      <c r="PQD12" s="2432">
        <f>'GC Table 5 - Worker Training'!PPU20</f>
        <v>0</v>
      </c>
      <c r="PQE12" s="2432">
        <f>'GC Table 4 - Tertiary'!PPT17</f>
        <v>0</v>
      </c>
      <c r="PQF12" s="4064">
        <f>SUM(PQB12:PQE12)</f>
        <v>0</v>
      </c>
      <c r="PQG12" s="4061">
        <v>2014</v>
      </c>
      <c r="PQH12" s="4062">
        <f>'GC Table 8 - Primary'!PQK8</f>
        <v>0</v>
      </c>
      <c r="PQI12" s="2432">
        <f>'GC Table 6 - Secondary'!PQK8</f>
        <v>0</v>
      </c>
      <c r="PQJ12" s="2432">
        <f>'GC Table 5 - Worker Training'!PQK8</f>
        <v>0</v>
      </c>
      <c r="PQK12" s="2432">
        <f>'GC Table 4 - Tertiary'!PQJ8</f>
        <v>0</v>
      </c>
      <c r="PQL12" s="4063">
        <f>SUM(PQH12:PQK12)</f>
        <v>0</v>
      </c>
      <c r="PQM12" s="2433">
        <f>'GC Table 8 - Primary'!PQK12</f>
        <v>0</v>
      </c>
      <c r="PQN12" s="2432">
        <f>'GC Table 6 - Secondary'!PQK14</f>
        <v>0</v>
      </c>
      <c r="PQO12" s="2434">
        <f>'GC Table 5 - Worker Training'!PQK12</f>
        <v>0</v>
      </c>
      <c r="PQP12" s="2432">
        <f>'GC Table 4 - Tertiary'!PQJ9</f>
        <v>0</v>
      </c>
      <c r="PQQ12" s="2435">
        <f>SUM(PQM12:PQP12)</f>
        <v>0</v>
      </c>
      <c r="PQR12" s="4062">
        <f>'GC Table 8 - Primary'!PQK20</f>
        <v>0</v>
      </c>
      <c r="PQS12" s="2432">
        <f>'GC Table 6 - Secondary'!PQK22</f>
        <v>0</v>
      </c>
      <c r="PQT12" s="2432">
        <f>'GC Table 5 - Worker Training'!PQK20</f>
        <v>0</v>
      </c>
      <c r="PQU12" s="2432">
        <f>'GC Table 4 - Tertiary'!PQJ17</f>
        <v>0</v>
      </c>
      <c r="PQV12" s="4064">
        <f>SUM(PQR12:PQU12)</f>
        <v>0</v>
      </c>
      <c r="PQW12" s="4061">
        <v>2014</v>
      </c>
      <c r="PQX12" s="4062">
        <f>'GC Table 8 - Primary'!PRA8</f>
        <v>0</v>
      </c>
      <c r="PQY12" s="2432">
        <f>'GC Table 6 - Secondary'!PRA8</f>
        <v>0</v>
      </c>
      <c r="PQZ12" s="2432">
        <f>'GC Table 5 - Worker Training'!PRA8</f>
        <v>0</v>
      </c>
      <c r="PRA12" s="2432">
        <f>'GC Table 4 - Tertiary'!PQZ8</f>
        <v>0</v>
      </c>
      <c r="PRB12" s="4063">
        <f>SUM(PQX12:PRA12)</f>
        <v>0</v>
      </c>
      <c r="PRC12" s="2433">
        <f>'GC Table 8 - Primary'!PRA12</f>
        <v>0</v>
      </c>
      <c r="PRD12" s="2432">
        <f>'GC Table 6 - Secondary'!PRA14</f>
        <v>0</v>
      </c>
      <c r="PRE12" s="2434">
        <f>'GC Table 5 - Worker Training'!PRA12</f>
        <v>0</v>
      </c>
      <c r="PRF12" s="2432">
        <f>'GC Table 4 - Tertiary'!PQZ9</f>
        <v>0</v>
      </c>
      <c r="PRG12" s="2435">
        <f>SUM(PRC12:PRF12)</f>
        <v>0</v>
      </c>
      <c r="PRH12" s="4062">
        <f>'GC Table 8 - Primary'!PRA20</f>
        <v>0</v>
      </c>
      <c r="PRI12" s="2432">
        <f>'GC Table 6 - Secondary'!PRA22</f>
        <v>0</v>
      </c>
      <c r="PRJ12" s="2432">
        <f>'GC Table 5 - Worker Training'!PRA20</f>
        <v>0</v>
      </c>
      <c r="PRK12" s="2432">
        <f>'GC Table 4 - Tertiary'!PQZ17</f>
        <v>0</v>
      </c>
      <c r="PRL12" s="4064">
        <f>SUM(PRH12:PRK12)</f>
        <v>0</v>
      </c>
      <c r="PRM12" s="4061">
        <v>2014</v>
      </c>
      <c r="PRN12" s="4062">
        <f>'GC Table 8 - Primary'!PRQ8</f>
        <v>0</v>
      </c>
      <c r="PRO12" s="2432">
        <f>'GC Table 6 - Secondary'!PRQ8</f>
        <v>0</v>
      </c>
      <c r="PRP12" s="2432">
        <f>'GC Table 5 - Worker Training'!PRQ8</f>
        <v>0</v>
      </c>
      <c r="PRQ12" s="2432">
        <f>'GC Table 4 - Tertiary'!PRP8</f>
        <v>0</v>
      </c>
      <c r="PRR12" s="4063">
        <f>SUM(PRN12:PRQ12)</f>
        <v>0</v>
      </c>
      <c r="PRS12" s="2433">
        <f>'GC Table 8 - Primary'!PRQ12</f>
        <v>0</v>
      </c>
      <c r="PRT12" s="2432">
        <f>'GC Table 6 - Secondary'!PRQ14</f>
        <v>0</v>
      </c>
      <c r="PRU12" s="2434">
        <f>'GC Table 5 - Worker Training'!PRQ12</f>
        <v>0</v>
      </c>
      <c r="PRV12" s="2432">
        <f>'GC Table 4 - Tertiary'!PRP9</f>
        <v>0</v>
      </c>
      <c r="PRW12" s="2435">
        <f>SUM(PRS12:PRV12)</f>
        <v>0</v>
      </c>
      <c r="PRX12" s="4062">
        <f>'GC Table 8 - Primary'!PRQ20</f>
        <v>0</v>
      </c>
      <c r="PRY12" s="2432">
        <f>'GC Table 6 - Secondary'!PRQ22</f>
        <v>0</v>
      </c>
      <c r="PRZ12" s="2432">
        <f>'GC Table 5 - Worker Training'!PRQ20</f>
        <v>0</v>
      </c>
      <c r="PSA12" s="2432">
        <f>'GC Table 4 - Tertiary'!PRP17</f>
        <v>0</v>
      </c>
      <c r="PSB12" s="4064">
        <f>SUM(PRX12:PSA12)</f>
        <v>0</v>
      </c>
      <c r="PSC12" s="4061">
        <v>2014</v>
      </c>
      <c r="PSD12" s="4062">
        <f>'GC Table 8 - Primary'!PSG8</f>
        <v>0</v>
      </c>
      <c r="PSE12" s="2432">
        <f>'GC Table 6 - Secondary'!PSG8</f>
        <v>0</v>
      </c>
      <c r="PSF12" s="2432">
        <f>'GC Table 5 - Worker Training'!PSG8</f>
        <v>0</v>
      </c>
      <c r="PSG12" s="2432">
        <f>'GC Table 4 - Tertiary'!PSF8</f>
        <v>0</v>
      </c>
      <c r="PSH12" s="4063">
        <f>SUM(PSD12:PSG12)</f>
        <v>0</v>
      </c>
      <c r="PSI12" s="2433">
        <f>'GC Table 8 - Primary'!PSG12</f>
        <v>0</v>
      </c>
      <c r="PSJ12" s="2432">
        <f>'GC Table 6 - Secondary'!PSG14</f>
        <v>0</v>
      </c>
      <c r="PSK12" s="2434">
        <f>'GC Table 5 - Worker Training'!PSG12</f>
        <v>0</v>
      </c>
      <c r="PSL12" s="2432">
        <f>'GC Table 4 - Tertiary'!PSF9</f>
        <v>0</v>
      </c>
      <c r="PSM12" s="2435">
        <f>SUM(PSI12:PSL12)</f>
        <v>0</v>
      </c>
      <c r="PSN12" s="4062">
        <f>'GC Table 8 - Primary'!PSG20</f>
        <v>0</v>
      </c>
      <c r="PSO12" s="2432">
        <f>'GC Table 6 - Secondary'!PSG22</f>
        <v>0</v>
      </c>
      <c r="PSP12" s="2432">
        <f>'GC Table 5 - Worker Training'!PSG20</f>
        <v>0</v>
      </c>
      <c r="PSQ12" s="2432">
        <f>'GC Table 4 - Tertiary'!PSF17</f>
        <v>0</v>
      </c>
      <c r="PSR12" s="4064">
        <f>SUM(PSN12:PSQ12)</f>
        <v>0</v>
      </c>
      <c r="PSS12" s="4061">
        <v>2014</v>
      </c>
      <c r="PST12" s="4062">
        <f>'GC Table 8 - Primary'!PSW8</f>
        <v>0</v>
      </c>
      <c r="PSU12" s="2432">
        <f>'GC Table 6 - Secondary'!PSW8</f>
        <v>0</v>
      </c>
      <c r="PSV12" s="2432">
        <f>'GC Table 5 - Worker Training'!PSW8</f>
        <v>0</v>
      </c>
      <c r="PSW12" s="2432">
        <f>'GC Table 4 - Tertiary'!PSV8</f>
        <v>0</v>
      </c>
      <c r="PSX12" s="4063">
        <f>SUM(PST12:PSW12)</f>
        <v>0</v>
      </c>
      <c r="PSY12" s="2433">
        <f>'GC Table 8 - Primary'!PSW12</f>
        <v>0</v>
      </c>
      <c r="PSZ12" s="2432">
        <f>'GC Table 6 - Secondary'!PSW14</f>
        <v>0</v>
      </c>
      <c r="PTA12" s="2434">
        <f>'GC Table 5 - Worker Training'!PSW12</f>
        <v>0</v>
      </c>
      <c r="PTB12" s="2432">
        <f>'GC Table 4 - Tertiary'!PSV9</f>
        <v>0</v>
      </c>
      <c r="PTC12" s="2435">
        <f>SUM(PSY12:PTB12)</f>
        <v>0</v>
      </c>
      <c r="PTD12" s="4062">
        <f>'GC Table 8 - Primary'!PSW20</f>
        <v>0</v>
      </c>
      <c r="PTE12" s="2432">
        <f>'GC Table 6 - Secondary'!PSW22</f>
        <v>0</v>
      </c>
      <c r="PTF12" s="2432">
        <f>'GC Table 5 - Worker Training'!PSW20</f>
        <v>0</v>
      </c>
      <c r="PTG12" s="2432">
        <f>'GC Table 4 - Tertiary'!PSV17</f>
        <v>0</v>
      </c>
      <c r="PTH12" s="4064">
        <f>SUM(PTD12:PTG12)</f>
        <v>0</v>
      </c>
      <c r="PTI12" s="4061">
        <v>2014</v>
      </c>
      <c r="PTJ12" s="4062">
        <f>'GC Table 8 - Primary'!PTM8</f>
        <v>0</v>
      </c>
      <c r="PTK12" s="2432">
        <f>'GC Table 6 - Secondary'!PTM8</f>
        <v>0</v>
      </c>
      <c r="PTL12" s="2432">
        <f>'GC Table 5 - Worker Training'!PTM8</f>
        <v>0</v>
      </c>
      <c r="PTM12" s="2432">
        <f>'GC Table 4 - Tertiary'!PTL8</f>
        <v>0</v>
      </c>
      <c r="PTN12" s="4063">
        <f>SUM(PTJ12:PTM12)</f>
        <v>0</v>
      </c>
      <c r="PTO12" s="2433">
        <f>'GC Table 8 - Primary'!PTM12</f>
        <v>0</v>
      </c>
      <c r="PTP12" s="2432">
        <f>'GC Table 6 - Secondary'!PTM14</f>
        <v>0</v>
      </c>
      <c r="PTQ12" s="2434">
        <f>'GC Table 5 - Worker Training'!PTM12</f>
        <v>0</v>
      </c>
      <c r="PTR12" s="2432">
        <f>'GC Table 4 - Tertiary'!PTL9</f>
        <v>0</v>
      </c>
      <c r="PTS12" s="2435">
        <f>SUM(PTO12:PTR12)</f>
        <v>0</v>
      </c>
      <c r="PTT12" s="4062">
        <f>'GC Table 8 - Primary'!PTM20</f>
        <v>0</v>
      </c>
      <c r="PTU12" s="2432">
        <f>'GC Table 6 - Secondary'!PTM22</f>
        <v>0</v>
      </c>
      <c r="PTV12" s="2432">
        <f>'GC Table 5 - Worker Training'!PTM20</f>
        <v>0</v>
      </c>
      <c r="PTW12" s="2432">
        <f>'GC Table 4 - Tertiary'!PTL17</f>
        <v>0</v>
      </c>
      <c r="PTX12" s="4064">
        <f>SUM(PTT12:PTW12)</f>
        <v>0</v>
      </c>
      <c r="PTY12" s="4061">
        <v>2014</v>
      </c>
      <c r="PTZ12" s="4062">
        <f>'GC Table 8 - Primary'!PUC8</f>
        <v>0</v>
      </c>
      <c r="PUA12" s="2432">
        <f>'GC Table 6 - Secondary'!PUC8</f>
        <v>0</v>
      </c>
      <c r="PUB12" s="2432">
        <f>'GC Table 5 - Worker Training'!PUC8</f>
        <v>0</v>
      </c>
      <c r="PUC12" s="2432">
        <f>'GC Table 4 - Tertiary'!PUB8</f>
        <v>0</v>
      </c>
      <c r="PUD12" s="4063">
        <f>SUM(PTZ12:PUC12)</f>
        <v>0</v>
      </c>
      <c r="PUE12" s="2433">
        <f>'GC Table 8 - Primary'!PUC12</f>
        <v>0</v>
      </c>
      <c r="PUF12" s="2432">
        <f>'GC Table 6 - Secondary'!PUC14</f>
        <v>0</v>
      </c>
      <c r="PUG12" s="2434">
        <f>'GC Table 5 - Worker Training'!PUC12</f>
        <v>0</v>
      </c>
      <c r="PUH12" s="2432">
        <f>'GC Table 4 - Tertiary'!PUB9</f>
        <v>0</v>
      </c>
      <c r="PUI12" s="2435">
        <f>SUM(PUE12:PUH12)</f>
        <v>0</v>
      </c>
      <c r="PUJ12" s="4062">
        <f>'GC Table 8 - Primary'!PUC20</f>
        <v>0</v>
      </c>
      <c r="PUK12" s="2432">
        <f>'GC Table 6 - Secondary'!PUC22</f>
        <v>0</v>
      </c>
      <c r="PUL12" s="2432">
        <f>'GC Table 5 - Worker Training'!PUC20</f>
        <v>0</v>
      </c>
      <c r="PUM12" s="2432">
        <f>'GC Table 4 - Tertiary'!PUB17</f>
        <v>0</v>
      </c>
      <c r="PUN12" s="4064">
        <f>SUM(PUJ12:PUM12)</f>
        <v>0</v>
      </c>
      <c r="PUO12" s="4061">
        <v>2014</v>
      </c>
      <c r="PUP12" s="4062">
        <f>'GC Table 8 - Primary'!PUS8</f>
        <v>0</v>
      </c>
      <c r="PUQ12" s="2432">
        <f>'GC Table 6 - Secondary'!PUS8</f>
        <v>0</v>
      </c>
      <c r="PUR12" s="2432">
        <f>'GC Table 5 - Worker Training'!PUS8</f>
        <v>0</v>
      </c>
      <c r="PUS12" s="2432">
        <f>'GC Table 4 - Tertiary'!PUR8</f>
        <v>0</v>
      </c>
      <c r="PUT12" s="4063">
        <f>SUM(PUP12:PUS12)</f>
        <v>0</v>
      </c>
      <c r="PUU12" s="2433">
        <f>'GC Table 8 - Primary'!PUS12</f>
        <v>0</v>
      </c>
      <c r="PUV12" s="2432">
        <f>'GC Table 6 - Secondary'!PUS14</f>
        <v>0</v>
      </c>
      <c r="PUW12" s="2434">
        <f>'GC Table 5 - Worker Training'!PUS12</f>
        <v>0</v>
      </c>
      <c r="PUX12" s="2432">
        <f>'GC Table 4 - Tertiary'!PUR9</f>
        <v>0</v>
      </c>
      <c r="PUY12" s="2435">
        <f>SUM(PUU12:PUX12)</f>
        <v>0</v>
      </c>
      <c r="PUZ12" s="4062">
        <f>'GC Table 8 - Primary'!PUS20</f>
        <v>0</v>
      </c>
      <c r="PVA12" s="2432">
        <f>'GC Table 6 - Secondary'!PUS22</f>
        <v>0</v>
      </c>
      <c r="PVB12" s="2432">
        <f>'GC Table 5 - Worker Training'!PUS20</f>
        <v>0</v>
      </c>
      <c r="PVC12" s="2432">
        <f>'GC Table 4 - Tertiary'!PUR17</f>
        <v>0</v>
      </c>
      <c r="PVD12" s="4064">
        <f>SUM(PUZ12:PVC12)</f>
        <v>0</v>
      </c>
      <c r="PVE12" s="4061">
        <v>2014</v>
      </c>
      <c r="PVF12" s="4062">
        <f>'GC Table 8 - Primary'!PVI8</f>
        <v>0</v>
      </c>
      <c r="PVG12" s="2432">
        <f>'GC Table 6 - Secondary'!PVI8</f>
        <v>0</v>
      </c>
      <c r="PVH12" s="2432">
        <f>'GC Table 5 - Worker Training'!PVI8</f>
        <v>0</v>
      </c>
      <c r="PVI12" s="2432">
        <f>'GC Table 4 - Tertiary'!PVH8</f>
        <v>0</v>
      </c>
      <c r="PVJ12" s="4063">
        <f>SUM(PVF12:PVI12)</f>
        <v>0</v>
      </c>
      <c r="PVK12" s="2433">
        <f>'GC Table 8 - Primary'!PVI12</f>
        <v>0</v>
      </c>
      <c r="PVL12" s="2432">
        <f>'GC Table 6 - Secondary'!PVI14</f>
        <v>0</v>
      </c>
      <c r="PVM12" s="2434">
        <f>'GC Table 5 - Worker Training'!PVI12</f>
        <v>0</v>
      </c>
      <c r="PVN12" s="2432">
        <f>'GC Table 4 - Tertiary'!PVH9</f>
        <v>0</v>
      </c>
      <c r="PVO12" s="2435">
        <f>SUM(PVK12:PVN12)</f>
        <v>0</v>
      </c>
      <c r="PVP12" s="4062">
        <f>'GC Table 8 - Primary'!PVI20</f>
        <v>0</v>
      </c>
      <c r="PVQ12" s="2432">
        <f>'GC Table 6 - Secondary'!PVI22</f>
        <v>0</v>
      </c>
      <c r="PVR12" s="2432">
        <f>'GC Table 5 - Worker Training'!PVI20</f>
        <v>0</v>
      </c>
      <c r="PVS12" s="2432">
        <f>'GC Table 4 - Tertiary'!PVH17</f>
        <v>0</v>
      </c>
      <c r="PVT12" s="4064">
        <f>SUM(PVP12:PVS12)</f>
        <v>0</v>
      </c>
      <c r="PVU12" s="4061">
        <v>2014</v>
      </c>
      <c r="PVV12" s="4062">
        <f>'GC Table 8 - Primary'!PVY8</f>
        <v>0</v>
      </c>
      <c r="PVW12" s="2432">
        <f>'GC Table 6 - Secondary'!PVY8</f>
        <v>0</v>
      </c>
      <c r="PVX12" s="2432">
        <f>'GC Table 5 - Worker Training'!PVY8</f>
        <v>0</v>
      </c>
      <c r="PVY12" s="2432">
        <f>'GC Table 4 - Tertiary'!PVX8</f>
        <v>0</v>
      </c>
      <c r="PVZ12" s="4063">
        <f>SUM(PVV12:PVY12)</f>
        <v>0</v>
      </c>
      <c r="PWA12" s="2433">
        <f>'GC Table 8 - Primary'!PVY12</f>
        <v>0</v>
      </c>
      <c r="PWB12" s="2432">
        <f>'GC Table 6 - Secondary'!PVY14</f>
        <v>0</v>
      </c>
      <c r="PWC12" s="2434">
        <f>'GC Table 5 - Worker Training'!PVY12</f>
        <v>0</v>
      </c>
      <c r="PWD12" s="2432">
        <f>'GC Table 4 - Tertiary'!PVX9</f>
        <v>0</v>
      </c>
      <c r="PWE12" s="2435">
        <f>SUM(PWA12:PWD12)</f>
        <v>0</v>
      </c>
      <c r="PWF12" s="4062">
        <f>'GC Table 8 - Primary'!PVY20</f>
        <v>0</v>
      </c>
      <c r="PWG12" s="2432">
        <f>'GC Table 6 - Secondary'!PVY22</f>
        <v>0</v>
      </c>
      <c r="PWH12" s="2432">
        <f>'GC Table 5 - Worker Training'!PVY20</f>
        <v>0</v>
      </c>
      <c r="PWI12" s="2432">
        <f>'GC Table 4 - Tertiary'!PVX17</f>
        <v>0</v>
      </c>
      <c r="PWJ12" s="4064">
        <f>SUM(PWF12:PWI12)</f>
        <v>0</v>
      </c>
      <c r="PWK12" s="4061">
        <v>2014</v>
      </c>
      <c r="PWL12" s="4062">
        <f>'GC Table 8 - Primary'!PWO8</f>
        <v>0</v>
      </c>
      <c r="PWM12" s="2432">
        <f>'GC Table 6 - Secondary'!PWO8</f>
        <v>0</v>
      </c>
      <c r="PWN12" s="2432">
        <f>'GC Table 5 - Worker Training'!PWO8</f>
        <v>0</v>
      </c>
      <c r="PWO12" s="2432">
        <f>'GC Table 4 - Tertiary'!PWN8</f>
        <v>0</v>
      </c>
      <c r="PWP12" s="4063">
        <f>SUM(PWL12:PWO12)</f>
        <v>0</v>
      </c>
      <c r="PWQ12" s="2433">
        <f>'GC Table 8 - Primary'!PWO12</f>
        <v>0</v>
      </c>
      <c r="PWR12" s="2432">
        <f>'GC Table 6 - Secondary'!PWO14</f>
        <v>0</v>
      </c>
      <c r="PWS12" s="2434">
        <f>'GC Table 5 - Worker Training'!PWO12</f>
        <v>0</v>
      </c>
      <c r="PWT12" s="2432">
        <f>'GC Table 4 - Tertiary'!PWN9</f>
        <v>0</v>
      </c>
      <c r="PWU12" s="2435">
        <f>SUM(PWQ12:PWT12)</f>
        <v>0</v>
      </c>
      <c r="PWV12" s="4062">
        <f>'GC Table 8 - Primary'!PWO20</f>
        <v>0</v>
      </c>
      <c r="PWW12" s="2432">
        <f>'GC Table 6 - Secondary'!PWO22</f>
        <v>0</v>
      </c>
      <c r="PWX12" s="2432">
        <f>'GC Table 5 - Worker Training'!PWO20</f>
        <v>0</v>
      </c>
      <c r="PWY12" s="2432">
        <f>'GC Table 4 - Tertiary'!PWN17</f>
        <v>0</v>
      </c>
      <c r="PWZ12" s="4064">
        <f>SUM(PWV12:PWY12)</f>
        <v>0</v>
      </c>
      <c r="PXA12" s="4061">
        <v>2014</v>
      </c>
      <c r="PXB12" s="4062">
        <f>'GC Table 8 - Primary'!PXE8</f>
        <v>0</v>
      </c>
      <c r="PXC12" s="2432">
        <f>'GC Table 6 - Secondary'!PXE8</f>
        <v>0</v>
      </c>
      <c r="PXD12" s="2432">
        <f>'GC Table 5 - Worker Training'!PXE8</f>
        <v>0</v>
      </c>
      <c r="PXE12" s="2432">
        <f>'GC Table 4 - Tertiary'!PXD8</f>
        <v>0</v>
      </c>
      <c r="PXF12" s="4063">
        <f>SUM(PXB12:PXE12)</f>
        <v>0</v>
      </c>
      <c r="PXG12" s="2433">
        <f>'GC Table 8 - Primary'!PXE12</f>
        <v>0</v>
      </c>
      <c r="PXH12" s="2432">
        <f>'GC Table 6 - Secondary'!PXE14</f>
        <v>0</v>
      </c>
      <c r="PXI12" s="2434">
        <f>'GC Table 5 - Worker Training'!PXE12</f>
        <v>0</v>
      </c>
      <c r="PXJ12" s="2432">
        <f>'GC Table 4 - Tertiary'!PXD9</f>
        <v>0</v>
      </c>
      <c r="PXK12" s="2435">
        <f>SUM(PXG12:PXJ12)</f>
        <v>0</v>
      </c>
      <c r="PXL12" s="4062">
        <f>'GC Table 8 - Primary'!PXE20</f>
        <v>0</v>
      </c>
      <c r="PXM12" s="2432">
        <f>'GC Table 6 - Secondary'!PXE22</f>
        <v>0</v>
      </c>
      <c r="PXN12" s="2432">
        <f>'GC Table 5 - Worker Training'!PXE20</f>
        <v>0</v>
      </c>
      <c r="PXO12" s="2432">
        <f>'GC Table 4 - Tertiary'!PXD17</f>
        <v>0</v>
      </c>
      <c r="PXP12" s="4064">
        <f>SUM(PXL12:PXO12)</f>
        <v>0</v>
      </c>
      <c r="PXQ12" s="4061">
        <v>2014</v>
      </c>
      <c r="PXR12" s="4062">
        <f>'GC Table 8 - Primary'!PXU8</f>
        <v>0</v>
      </c>
      <c r="PXS12" s="2432">
        <f>'GC Table 6 - Secondary'!PXU8</f>
        <v>0</v>
      </c>
      <c r="PXT12" s="2432">
        <f>'GC Table 5 - Worker Training'!PXU8</f>
        <v>0</v>
      </c>
      <c r="PXU12" s="2432">
        <f>'GC Table 4 - Tertiary'!PXT8</f>
        <v>0</v>
      </c>
      <c r="PXV12" s="4063">
        <f>SUM(PXR12:PXU12)</f>
        <v>0</v>
      </c>
      <c r="PXW12" s="2433">
        <f>'GC Table 8 - Primary'!PXU12</f>
        <v>0</v>
      </c>
      <c r="PXX12" s="2432">
        <f>'GC Table 6 - Secondary'!PXU14</f>
        <v>0</v>
      </c>
      <c r="PXY12" s="2434">
        <f>'GC Table 5 - Worker Training'!PXU12</f>
        <v>0</v>
      </c>
      <c r="PXZ12" s="2432">
        <f>'GC Table 4 - Tertiary'!PXT9</f>
        <v>0</v>
      </c>
      <c r="PYA12" s="2435">
        <f>SUM(PXW12:PXZ12)</f>
        <v>0</v>
      </c>
      <c r="PYB12" s="4062">
        <f>'GC Table 8 - Primary'!PXU20</f>
        <v>0</v>
      </c>
      <c r="PYC12" s="2432">
        <f>'GC Table 6 - Secondary'!PXU22</f>
        <v>0</v>
      </c>
      <c r="PYD12" s="2432">
        <f>'GC Table 5 - Worker Training'!PXU20</f>
        <v>0</v>
      </c>
      <c r="PYE12" s="2432">
        <f>'GC Table 4 - Tertiary'!PXT17</f>
        <v>0</v>
      </c>
      <c r="PYF12" s="4064">
        <f>SUM(PYB12:PYE12)</f>
        <v>0</v>
      </c>
      <c r="PYG12" s="4061">
        <v>2014</v>
      </c>
      <c r="PYH12" s="4062">
        <f>'GC Table 8 - Primary'!PYK8</f>
        <v>0</v>
      </c>
      <c r="PYI12" s="2432">
        <f>'GC Table 6 - Secondary'!PYK8</f>
        <v>0</v>
      </c>
      <c r="PYJ12" s="2432">
        <f>'GC Table 5 - Worker Training'!PYK8</f>
        <v>0</v>
      </c>
      <c r="PYK12" s="2432">
        <f>'GC Table 4 - Tertiary'!PYJ8</f>
        <v>0</v>
      </c>
      <c r="PYL12" s="4063">
        <f>SUM(PYH12:PYK12)</f>
        <v>0</v>
      </c>
      <c r="PYM12" s="2433">
        <f>'GC Table 8 - Primary'!PYK12</f>
        <v>0</v>
      </c>
      <c r="PYN12" s="2432">
        <f>'GC Table 6 - Secondary'!PYK14</f>
        <v>0</v>
      </c>
      <c r="PYO12" s="2434">
        <f>'GC Table 5 - Worker Training'!PYK12</f>
        <v>0</v>
      </c>
      <c r="PYP12" s="2432">
        <f>'GC Table 4 - Tertiary'!PYJ9</f>
        <v>0</v>
      </c>
      <c r="PYQ12" s="2435">
        <f>SUM(PYM12:PYP12)</f>
        <v>0</v>
      </c>
      <c r="PYR12" s="4062">
        <f>'GC Table 8 - Primary'!PYK20</f>
        <v>0</v>
      </c>
      <c r="PYS12" s="2432">
        <f>'GC Table 6 - Secondary'!PYK22</f>
        <v>0</v>
      </c>
      <c r="PYT12" s="2432">
        <f>'GC Table 5 - Worker Training'!PYK20</f>
        <v>0</v>
      </c>
      <c r="PYU12" s="2432">
        <f>'GC Table 4 - Tertiary'!PYJ17</f>
        <v>0</v>
      </c>
      <c r="PYV12" s="4064">
        <f>SUM(PYR12:PYU12)</f>
        <v>0</v>
      </c>
      <c r="PYW12" s="4061">
        <v>2014</v>
      </c>
      <c r="PYX12" s="4062">
        <f>'GC Table 8 - Primary'!PZA8</f>
        <v>0</v>
      </c>
      <c r="PYY12" s="2432">
        <f>'GC Table 6 - Secondary'!PZA8</f>
        <v>0</v>
      </c>
      <c r="PYZ12" s="2432">
        <f>'GC Table 5 - Worker Training'!PZA8</f>
        <v>0</v>
      </c>
      <c r="PZA12" s="2432">
        <f>'GC Table 4 - Tertiary'!PYZ8</f>
        <v>0</v>
      </c>
      <c r="PZB12" s="4063">
        <f>SUM(PYX12:PZA12)</f>
        <v>0</v>
      </c>
      <c r="PZC12" s="2433">
        <f>'GC Table 8 - Primary'!PZA12</f>
        <v>0</v>
      </c>
      <c r="PZD12" s="2432">
        <f>'GC Table 6 - Secondary'!PZA14</f>
        <v>0</v>
      </c>
      <c r="PZE12" s="2434">
        <f>'GC Table 5 - Worker Training'!PZA12</f>
        <v>0</v>
      </c>
      <c r="PZF12" s="2432">
        <f>'GC Table 4 - Tertiary'!PYZ9</f>
        <v>0</v>
      </c>
      <c r="PZG12" s="2435">
        <f>SUM(PZC12:PZF12)</f>
        <v>0</v>
      </c>
      <c r="PZH12" s="4062">
        <f>'GC Table 8 - Primary'!PZA20</f>
        <v>0</v>
      </c>
      <c r="PZI12" s="2432">
        <f>'GC Table 6 - Secondary'!PZA22</f>
        <v>0</v>
      </c>
      <c r="PZJ12" s="2432">
        <f>'GC Table 5 - Worker Training'!PZA20</f>
        <v>0</v>
      </c>
      <c r="PZK12" s="2432">
        <f>'GC Table 4 - Tertiary'!PYZ17</f>
        <v>0</v>
      </c>
      <c r="PZL12" s="4064">
        <f>SUM(PZH12:PZK12)</f>
        <v>0</v>
      </c>
      <c r="PZM12" s="4061">
        <v>2014</v>
      </c>
      <c r="PZN12" s="4062">
        <f>'GC Table 8 - Primary'!PZQ8</f>
        <v>0</v>
      </c>
      <c r="PZO12" s="2432">
        <f>'GC Table 6 - Secondary'!PZQ8</f>
        <v>0</v>
      </c>
      <c r="PZP12" s="2432">
        <f>'GC Table 5 - Worker Training'!PZQ8</f>
        <v>0</v>
      </c>
      <c r="PZQ12" s="2432">
        <f>'GC Table 4 - Tertiary'!PZP8</f>
        <v>0</v>
      </c>
      <c r="PZR12" s="4063">
        <f>SUM(PZN12:PZQ12)</f>
        <v>0</v>
      </c>
      <c r="PZS12" s="2433">
        <f>'GC Table 8 - Primary'!PZQ12</f>
        <v>0</v>
      </c>
      <c r="PZT12" s="2432">
        <f>'GC Table 6 - Secondary'!PZQ14</f>
        <v>0</v>
      </c>
      <c r="PZU12" s="2434">
        <f>'GC Table 5 - Worker Training'!PZQ12</f>
        <v>0</v>
      </c>
      <c r="PZV12" s="2432">
        <f>'GC Table 4 - Tertiary'!PZP9</f>
        <v>0</v>
      </c>
      <c r="PZW12" s="2435">
        <f>SUM(PZS12:PZV12)</f>
        <v>0</v>
      </c>
      <c r="PZX12" s="4062">
        <f>'GC Table 8 - Primary'!PZQ20</f>
        <v>0</v>
      </c>
      <c r="PZY12" s="2432">
        <f>'GC Table 6 - Secondary'!PZQ22</f>
        <v>0</v>
      </c>
      <c r="PZZ12" s="2432">
        <f>'GC Table 5 - Worker Training'!PZQ20</f>
        <v>0</v>
      </c>
      <c r="QAA12" s="2432">
        <f>'GC Table 4 - Tertiary'!PZP17</f>
        <v>0</v>
      </c>
      <c r="QAB12" s="4064">
        <f>SUM(PZX12:QAA12)</f>
        <v>0</v>
      </c>
      <c r="QAC12" s="4061">
        <v>2014</v>
      </c>
      <c r="QAD12" s="4062">
        <f>'GC Table 8 - Primary'!QAG8</f>
        <v>0</v>
      </c>
      <c r="QAE12" s="2432">
        <f>'GC Table 6 - Secondary'!QAG8</f>
        <v>0</v>
      </c>
      <c r="QAF12" s="2432">
        <f>'GC Table 5 - Worker Training'!QAG8</f>
        <v>0</v>
      </c>
      <c r="QAG12" s="2432">
        <f>'GC Table 4 - Tertiary'!QAF8</f>
        <v>0</v>
      </c>
      <c r="QAH12" s="4063">
        <f>SUM(QAD12:QAG12)</f>
        <v>0</v>
      </c>
      <c r="QAI12" s="2433">
        <f>'GC Table 8 - Primary'!QAG12</f>
        <v>0</v>
      </c>
      <c r="QAJ12" s="2432">
        <f>'GC Table 6 - Secondary'!QAG14</f>
        <v>0</v>
      </c>
      <c r="QAK12" s="2434">
        <f>'GC Table 5 - Worker Training'!QAG12</f>
        <v>0</v>
      </c>
      <c r="QAL12" s="2432">
        <f>'GC Table 4 - Tertiary'!QAF9</f>
        <v>0</v>
      </c>
      <c r="QAM12" s="2435">
        <f>SUM(QAI12:QAL12)</f>
        <v>0</v>
      </c>
      <c r="QAN12" s="4062">
        <f>'GC Table 8 - Primary'!QAG20</f>
        <v>0</v>
      </c>
      <c r="QAO12" s="2432">
        <f>'GC Table 6 - Secondary'!QAG22</f>
        <v>0</v>
      </c>
      <c r="QAP12" s="2432">
        <f>'GC Table 5 - Worker Training'!QAG20</f>
        <v>0</v>
      </c>
      <c r="QAQ12" s="2432">
        <f>'GC Table 4 - Tertiary'!QAF17</f>
        <v>0</v>
      </c>
      <c r="QAR12" s="4064">
        <f>SUM(QAN12:QAQ12)</f>
        <v>0</v>
      </c>
      <c r="QAS12" s="4061">
        <v>2014</v>
      </c>
      <c r="QAT12" s="4062">
        <f>'GC Table 8 - Primary'!QAW8</f>
        <v>0</v>
      </c>
      <c r="QAU12" s="2432">
        <f>'GC Table 6 - Secondary'!QAW8</f>
        <v>0</v>
      </c>
      <c r="QAV12" s="2432">
        <f>'GC Table 5 - Worker Training'!QAW8</f>
        <v>0</v>
      </c>
      <c r="QAW12" s="2432">
        <f>'GC Table 4 - Tertiary'!QAV8</f>
        <v>0</v>
      </c>
      <c r="QAX12" s="4063">
        <f>SUM(QAT12:QAW12)</f>
        <v>0</v>
      </c>
      <c r="QAY12" s="2433">
        <f>'GC Table 8 - Primary'!QAW12</f>
        <v>0</v>
      </c>
      <c r="QAZ12" s="2432">
        <f>'GC Table 6 - Secondary'!QAW14</f>
        <v>0</v>
      </c>
      <c r="QBA12" s="2434">
        <f>'GC Table 5 - Worker Training'!QAW12</f>
        <v>0</v>
      </c>
      <c r="QBB12" s="2432">
        <f>'GC Table 4 - Tertiary'!QAV9</f>
        <v>0</v>
      </c>
      <c r="QBC12" s="2435">
        <f>SUM(QAY12:QBB12)</f>
        <v>0</v>
      </c>
      <c r="QBD12" s="4062">
        <f>'GC Table 8 - Primary'!QAW20</f>
        <v>0</v>
      </c>
      <c r="QBE12" s="2432">
        <f>'GC Table 6 - Secondary'!QAW22</f>
        <v>0</v>
      </c>
      <c r="QBF12" s="2432">
        <f>'GC Table 5 - Worker Training'!QAW20</f>
        <v>0</v>
      </c>
      <c r="QBG12" s="2432">
        <f>'GC Table 4 - Tertiary'!QAV17</f>
        <v>0</v>
      </c>
      <c r="QBH12" s="4064">
        <f>SUM(QBD12:QBG12)</f>
        <v>0</v>
      </c>
      <c r="QBI12" s="4061">
        <v>2014</v>
      </c>
      <c r="QBJ12" s="4062">
        <f>'GC Table 8 - Primary'!QBM8</f>
        <v>0</v>
      </c>
      <c r="QBK12" s="2432">
        <f>'GC Table 6 - Secondary'!QBM8</f>
        <v>0</v>
      </c>
      <c r="QBL12" s="2432">
        <f>'GC Table 5 - Worker Training'!QBM8</f>
        <v>0</v>
      </c>
      <c r="QBM12" s="2432">
        <f>'GC Table 4 - Tertiary'!QBL8</f>
        <v>0</v>
      </c>
      <c r="QBN12" s="4063">
        <f>SUM(QBJ12:QBM12)</f>
        <v>0</v>
      </c>
      <c r="QBO12" s="2433">
        <f>'GC Table 8 - Primary'!QBM12</f>
        <v>0</v>
      </c>
      <c r="QBP12" s="2432">
        <f>'GC Table 6 - Secondary'!QBM14</f>
        <v>0</v>
      </c>
      <c r="QBQ12" s="2434">
        <f>'GC Table 5 - Worker Training'!QBM12</f>
        <v>0</v>
      </c>
      <c r="QBR12" s="2432">
        <f>'GC Table 4 - Tertiary'!QBL9</f>
        <v>0</v>
      </c>
      <c r="QBS12" s="2435">
        <f>SUM(QBO12:QBR12)</f>
        <v>0</v>
      </c>
      <c r="QBT12" s="4062">
        <f>'GC Table 8 - Primary'!QBM20</f>
        <v>0</v>
      </c>
      <c r="QBU12" s="2432">
        <f>'GC Table 6 - Secondary'!QBM22</f>
        <v>0</v>
      </c>
      <c r="QBV12" s="2432">
        <f>'GC Table 5 - Worker Training'!QBM20</f>
        <v>0</v>
      </c>
      <c r="QBW12" s="2432">
        <f>'GC Table 4 - Tertiary'!QBL17</f>
        <v>0</v>
      </c>
      <c r="QBX12" s="4064">
        <f>SUM(QBT12:QBW12)</f>
        <v>0</v>
      </c>
      <c r="QBY12" s="4061">
        <v>2014</v>
      </c>
      <c r="QBZ12" s="4062">
        <f>'GC Table 8 - Primary'!QCC8</f>
        <v>0</v>
      </c>
      <c r="QCA12" s="2432">
        <f>'GC Table 6 - Secondary'!QCC8</f>
        <v>0</v>
      </c>
      <c r="QCB12" s="2432">
        <f>'GC Table 5 - Worker Training'!QCC8</f>
        <v>0</v>
      </c>
      <c r="QCC12" s="2432">
        <f>'GC Table 4 - Tertiary'!QCB8</f>
        <v>0</v>
      </c>
      <c r="QCD12" s="4063">
        <f>SUM(QBZ12:QCC12)</f>
        <v>0</v>
      </c>
      <c r="QCE12" s="2433">
        <f>'GC Table 8 - Primary'!QCC12</f>
        <v>0</v>
      </c>
      <c r="QCF12" s="2432">
        <f>'GC Table 6 - Secondary'!QCC14</f>
        <v>0</v>
      </c>
      <c r="QCG12" s="2434">
        <f>'GC Table 5 - Worker Training'!QCC12</f>
        <v>0</v>
      </c>
      <c r="QCH12" s="2432">
        <f>'GC Table 4 - Tertiary'!QCB9</f>
        <v>0</v>
      </c>
      <c r="QCI12" s="2435">
        <f>SUM(QCE12:QCH12)</f>
        <v>0</v>
      </c>
      <c r="QCJ12" s="4062">
        <f>'GC Table 8 - Primary'!QCC20</f>
        <v>0</v>
      </c>
      <c r="QCK12" s="2432">
        <f>'GC Table 6 - Secondary'!QCC22</f>
        <v>0</v>
      </c>
      <c r="QCL12" s="2432">
        <f>'GC Table 5 - Worker Training'!QCC20</f>
        <v>0</v>
      </c>
      <c r="QCM12" s="2432">
        <f>'GC Table 4 - Tertiary'!QCB17</f>
        <v>0</v>
      </c>
      <c r="QCN12" s="4064">
        <f>SUM(QCJ12:QCM12)</f>
        <v>0</v>
      </c>
      <c r="QCO12" s="4061">
        <v>2014</v>
      </c>
      <c r="QCP12" s="4062">
        <f>'GC Table 8 - Primary'!QCS8</f>
        <v>0</v>
      </c>
      <c r="QCQ12" s="2432">
        <f>'GC Table 6 - Secondary'!QCS8</f>
        <v>0</v>
      </c>
      <c r="QCR12" s="2432">
        <f>'GC Table 5 - Worker Training'!QCS8</f>
        <v>0</v>
      </c>
      <c r="QCS12" s="2432">
        <f>'GC Table 4 - Tertiary'!QCR8</f>
        <v>0</v>
      </c>
      <c r="QCT12" s="4063">
        <f>SUM(QCP12:QCS12)</f>
        <v>0</v>
      </c>
      <c r="QCU12" s="2433">
        <f>'GC Table 8 - Primary'!QCS12</f>
        <v>0</v>
      </c>
      <c r="QCV12" s="2432">
        <f>'GC Table 6 - Secondary'!QCS14</f>
        <v>0</v>
      </c>
      <c r="QCW12" s="2434">
        <f>'GC Table 5 - Worker Training'!QCS12</f>
        <v>0</v>
      </c>
      <c r="QCX12" s="2432">
        <f>'GC Table 4 - Tertiary'!QCR9</f>
        <v>0</v>
      </c>
      <c r="QCY12" s="2435">
        <f>SUM(QCU12:QCX12)</f>
        <v>0</v>
      </c>
      <c r="QCZ12" s="4062">
        <f>'GC Table 8 - Primary'!QCS20</f>
        <v>0</v>
      </c>
      <c r="QDA12" s="2432">
        <f>'GC Table 6 - Secondary'!QCS22</f>
        <v>0</v>
      </c>
      <c r="QDB12" s="2432">
        <f>'GC Table 5 - Worker Training'!QCS20</f>
        <v>0</v>
      </c>
      <c r="QDC12" s="2432">
        <f>'GC Table 4 - Tertiary'!QCR17</f>
        <v>0</v>
      </c>
      <c r="QDD12" s="4064">
        <f>SUM(QCZ12:QDC12)</f>
        <v>0</v>
      </c>
      <c r="QDE12" s="4061">
        <v>2014</v>
      </c>
      <c r="QDF12" s="4062">
        <f>'GC Table 8 - Primary'!QDI8</f>
        <v>0</v>
      </c>
      <c r="QDG12" s="2432">
        <f>'GC Table 6 - Secondary'!QDI8</f>
        <v>0</v>
      </c>
      <c r="QDH12" s="2432">
        <f>'GC Table 5 - Worker Training'!QDI8</f>
        <v>0</v>
      </c>
      <c r="QDI12" s="2432">
        <f>'GC Table 4 - Tertiary'!QDH8</f>
        <v>0</v>
      </c>
      <c r="QDJ12" s="4063">
        <f>SUM(QDF12:QDI12)</f>
        <v>0</v>
      </c>
      <c r="QDK12" s="2433">
        <f>'GC Table 8 - Primary'!QDI12</f>
        <v>0</v>
      </c>
      <c r="QDL12" s="2432">
        <f>'GC Table 6 - Secondary'!QDI14</f>
        <v>0</v>
      </c>
      <c r="QDM12" s="2434">
        <f>'GC Table 5 - Worker Training'!QDI12</f>
        <v>0</v>
      </c>
      <c r="QDN12" s="2432">
        <f>'GC Table 4 - Tertiary'!QDH9</f>
        <v>0</v>
      </c>
      <c r="QDO12" s="2435">
        <f>SUM(QDK12:QDN12)</f>
        <v>0</v>
      </c>
      <c r="QDP12" s="4062">
        <f>'GC Table 8 - Primary'!QDI20</f>
        <v>0</v>
      </c>
      <c r="QDQ12" s="2432">
        <f>'GC Table 6 - Secondary'!QDI22</f>
        <v>0</v>
      </c>
      <c r="QDR12" s="2432">
        <f>'GC Table 5 - Worker Training'!QDI20</f>
        <v>0</v>
      </c>
      <c r="QDS12" s="2432">
        <f>'GC Table 4 - Tertiary'!QDH17</f>
        <v>0</v>
      </c>
      <c r="QDT12" s="4064">
        <f>SUM(QDP12:QDS12)</f>
        <v>0</v>
      </c>
      <c r="QDU12" s="4061">
        <v>2014</v>
      </c>
      <c r="QDV12" s="4062">
        <f>'GC Table 8 - Primary'!QDY8</f>
        <v>0</v>
      </c>
      <c r="QDW12" s="2432">
        <f>'GC Table 6 - Secondary'!QDY8</f>
        <v>0</v>
      </c>
      <c r="QDX12" s="2432">
        <f>'GC Table 5 - Worker Training'!QDY8</f>
        <v>0</v>
      </c>
      <c r="QDY12" s="2432">
        <f>'GC Table 4 - Tertiary'!QDX8</f>
        <v>0</v>
      </c>
      <c r="QDZ12" s="4063">
        <f>SUM(QDV12:QDY12)</f>
        <v>0</v>
      </c>
      <c r="QEA12" s="2433">
        <f>'GC Table 8 - Primary'!QDY12</f>
        <v>0</v>
      </c>
      <c r="QEB12" s="2432">
        <f>'GC Table 6 - Secondary'!QDY14</f>
        <v>0</v>
      </c>
      <c r="QEC12" s="2434">
        <f>'GC Table 5 - Worker Training'!QDY12</f>
        <v>0</v>
      </c>
      <c r="QED12" s="2432">
        <f>'GC Table 4 - Tertiary'!QDX9</f>
        <v>0</v>
      </c>
      <c r="QEE12" s="2435">
        <f>SUM(QEA12:QED12)</f>
        <v>0</v>
      </c>
      <c r="QEF12" s="4062">
        <f>'GC Table 8 - Primary'!QDY20</f>
        <v>0</v>
      </c>
      <c r="QEG12" s="2432">
        <f>'GC Table 6 - Secondary'!QDY22</f>
        <v>0</v>
      </c>
      <c r="QEH12" s="2432">
        <f>'GC Table 5 - Worker Training'!QDY20</f>
        <v>0</v>
      </c>
      <c r="QEI12" s="2432">
        <f>'GC Table 4 - Tertiary'!QDX17</f>
        <v>0</v>
      </c>
      <c r="QEJ12" s="4064">
        <f>SUM(QEF12:QEI12)</f>
        <v>0</v>
      </c>
      <c r="QEK12" s="4061">
        <v>2014</v>
      </c>
      <c r="QEL12" s="4062">
        <f>'GC Table 8 - Primary'!QEO8</f>
        <v>0</v>
      </c>
      <c r="QEM12" s="2432">
        <f>'GC Table 6 - Secondary'!QEO8</f>
        <v>0</v>
      </c>
      <c r="QEN12" s="2432">
        <f>'GC Table 5 - Worker Training'!QEO8</f>
        <v>0</v>
      </c>
      <c r="QEO12" s="2432">
        <f>'GC Table 4 - Tertiary'!QEN8</f>
        <v>0</v>
      </c>
      <c r="QEP12" s="4063">
        <f>SUM(QEL12:QEO12)</f>
        <v>0</v>
      </c>
      <c r="QEQ12" s="2433">
        <f>'GC Table 8 - Primary'!QEO12</f>
        <v>0</v>
      </c>
      <c r="QER12" s="2432">
        <f>'GC Table 6 - Secondary'!QEO14</f>
        <v>0</v>
      </c>
      <c r="QES12" s="2434">
        <f>'GC Table 5 - Worker Training'!QEO12</f>
        <v>0</v>
      </c>
      <c r="QET12" s="2432">
        <f>'GC Table 4 - Tertiary'!QEN9</f>
        <v>0</v>
      </c>
      <c r="QEU12" s="2435">
        <f>SUM(QEQ12:QET12)</f>
        <v>0</v>
      </c>
      <c r="QEV12" s="4062">
        <f>'GC Table 8 - Primary'!QEO20</f>
        <v>0</v>
      </c>
      <c r="QEW12" s="2432">
        <f>'GC Table 6 - Secondary'!QEO22</f>
        <v>0</v>
      </c>
      <c r="QEX12" s="2432">
        <f>'GC Table 5 - Worker Training'!QEO20</f>
        <v>0</v>
      </c>
      <c r="QEY12" s="2432">
        <f>'GC Table 4 - Tertiary'!QEN17</f>
        <v>0</v>
      </c>
      <c r="QEZ12" s="4064">
        <f>SUM(QEV12:QEY12)</f>
        <v>0</v>
      </c>
      <c r="QFA12" s="4061">
        <v>2014</v>
      </c>
      <c r="QFB12" s="4062">
        <f>'GC Table 8 - Primary'!QFE8</f>
        <v>0</v>
      </c>
      <c r="QFC12" s="2432">
        <f>'GC Table 6 - Secondary'!QFE8</f>
        <v>0</v>
      </c>
      <c r="QFD12" s="2432">
        <f>'GC Table 5 - Worker Training'!QFE8</f>
        <v>0</v>
      </c>
      <c r="QFE12" s="2432">
        <f>'GC Table 4 - Tertiary'!QFD8</f>
        <v>0</v>
      </c>
      <c r="QFF12" s="4063">
        <f>SUM(QFB12:QFE12)</f>
        <v>0</v>
      </c>
      <c r="QFG12" s="2433">
        <f>'GC Table 8 - Primary'!QFE12</f>
        <v>0</v>
      </c>
      <c r="QFH12" s="2432">
        <f>'GC Table 6 - Secondary'!QFE14</f>
        <v>0</v>
      </c>
      <c r="QFI12" s="2434">
        <f>'GC Table 5 - Worker Training'!QFE12</f>
        <v>0</v>
      </c>
      <c r="QFJ12" s="2432">
        <f>'GC Table 4 - Tertiary'!QFD9</f>
        <v>0</v>
      </c>
      <c r="QFK12" s="2435">
        <f>SUM(QFG12:QFJ12)</f>
        <v>0</v>
      </c>
      <c r="QFL12" s="4062">
        <f>'GC Table 8 - Primary'!QFE20</f>
        <v>0</v>
      </c>
      <c r="QFM12" s="2432">
        <f>'GC Table 6 - Secondary'!QFE22</f>
        <v>0</v>
      </c>
      <c r="QFN12" s="2432">
        <f>'GC Table 5 - Worker Training'!QFE20</f>
        <v>0</v>
      </c>
      <c r="QFO12" s="2432">
        <f>'GC Table 4 - Tertiary'!QFD17</f>
        <v>0</v>
      </c>
      <c r="QFP12" s="4064">
        <f>SUM(QFL12:QFO12)</f>
        <v>0</v>
      </c>
      <c r="QFQ12" s="4061">
        <v>2014</v>
      </c>
      <c r="QFR12" s="4062">
        <f>'GC Table 8 - Primary'!QFU8</f>
        <v>0</v>
      </c>
      <c r="QFS12" s="2432">
        <f>'GC Table 6 - Secondary'!QFU8</f>
        <v>0</v>
      </c>
      <c r="QFT12" s="2432">
        <f>'GC Table 5 - Worker Training'!QFU8</f>
        <v>0</v>
      </c>
      <c r="QFU12" s="2432">
        <f>'GC Table 4 - Tertiary'!QFT8</f>
        <v>0</v>
      </c>
      <c r="QFV12" s="4063">
        <f>SUM(QFR12:QFU12)</f>
        <v>0</v>
      </c>
      <c r="QFW12" s="2433">
        <f>'GC Table 8 - Primary'!QFU12</f>
        <v>0</v>
      </c>
      <c r="QFX12" s="2432">
        <f>'GC Table 6 - Secondary'!QFU14</f>
        <v>0</v>
      </c>
      <c r="QFY12" s="2434">
        <f>'GC Table 5 - Worker Training'!QFU12</f>
        <v>0</v>
      </c>
      <c r="QFZ12" s="2432">
        <f>'GC Table 4 - Tertiary'!QFT9</f>
        <v>0</v>
      </c>
      <c r="QGA12" s="2435">
        <f>SUM(QFW12:QFZ12)</f>
        <v>0</v>
      </c>
      <c r="QGB12" s="4062">
        <f>'GC Table 8 - Primary'!QFU20</f>
        <v>0</v>
      </c>
      <c r="QGC12" s="2432">
        <f>'GC Table 6 - Secondary'!QFU22</f>
        <v>0</v>
      </c>
      <c r="QGD12" s="2432">
        <f>'GC Table 5 - Worker Training'!QFU20</f>
        <v>0</v>
      </c>
      <c r="QGE12" s="2432">
        <f>'GC Table 4 - Tertiary'!QFT17</f>
        <v>0</v>
      </c>
      <c r="QGF12" s="4064">
        <f>SUM(QGB12:QGE12)</f>
        <v>0</v>
      </c>
      <c r="QGG12" s="4061">
        <v>2014</v>
      </c>
      <c r="QGH12" s="4062">
        <f>'GC Table 8 - Primary'!QGK8</f>
        <v>0</v>
      </c>
      <c r="QGI12" s="2432">
        <f>'GC Table 6 - Secondary'!QGK8</f>
        <v>0</v>
      </c>
      <c r="QGJ12" s="2432">
        <f>'GC Table 5 - Worker Training'!QGK8</f>
        <v>0</v>
      </c>
      <c r="QGK12" s="2432">
        <f>'GC Table 4 - Tertiary'!QGJ8</f>
        <v>0</v>
      </c>
      <c r="QGL12" s="4063">
        <f>SUM(QGH12:QGK12)</f>
        <v>0</v>
      </c>
      <c r="QGM12" s="2433">
        <f>'GC Table 8 - Primary'!QGK12</f>
        <v>0</v>
      </c>
      <c r="QGN12" s="2432">
        <f>'GC Table 6 - Secondary'!QGK14</f>
        <v>0</v>
      </c>
      <c r="QGO12" s="2434">
        <f>'GC Table 5 - Worker Training'!QGK12</f>
        <v>0</v>
      </c>
      <c r="QGP12" s="2432">
        <f>'GC Table 4 - Tertiary'!QGJ9</f>
        <v>0</v>
      </c>
      <c r="QGQ12" s="2435">
        <f>SUM(QGM12:QGP12)</f>
        <v>0</v>
      </c>
      <c r="QGR12" s="4062">
        <f>'GC Table 8 - Primary'!QGK20</f>
        <v>0</v>
      </c>
      <c r="QGS12" s="2432">
        <f>'GC Table 6 - Secondary'!QGK22</f>
        <v>0</v>
      </c>
      <c r="QGT12" s="2432">
        <f>'GC Table 5 - Worker Training'!QGK20</f>
        <v>0</v>
      </c>
      <c r="QGU12" s="2432">
        <f>'GC Table 4 - Tertiary'!QGJ17</f>
        <v>0</v>
      </c>
      <c r="QGV12" s="4064">
        <f>SUM(QGR12:QGU12)</f>
        <v>0</v>
      </c>
      <c r="QGW12" s="4061">
        <v>2014</v>
      </c>
      <c r="QGX12" s="4062">
        <f>'GC Table 8 - Primary'!QHA8</f>
        <v>0</v>
      </c>
      <c r="QGY12" s="2432">
        <f>'GC Table 6 - Secondary'!QHA8</f>
        <v>0</v>
      </c>
      <c r="QGZ12" s="2432">
        <f>'GC Table 5 - Worker Training'!QHA8</f>
        <v>0</v>
      </c>
      <c r="QHA12" s="2432">
        <f>'GC Table 4 - Tertiary'!QGZ8</f>
        <v>0</v>
      </c>
      <c r="QHB12" s="4063">
        <f>SUM(QGX12:QHA12)</f>
        <v>0</v>
      </c>
      <c r="QHC12" s="2433">
        <f>'GC Table 8 - Primary'!QHA12</f>
        <v>0</v>
      </c>
      <c r="QHD12" s="2432">
        <f>'GC Table 6 - Secondary'!QHA14</f>
        <v>0</v>
      </c>
      <c r="QHE12" s="2434">
        <f>'GC Table 5 - Worker Training'!QHA12</f>
        <v>0</v>
      </c>
      <c r="QHF12" s="2432">
        <f>'GC Table 4 - Tertiary'!QGZ9</f>
        <v>0</v>
      </c>
      <c r="QHG12" s="2435">
        <f>SUM(QHC12:QHF12)</f>
        <v>0</v>
      </c>
      <c r="QHH12" s="4062">
        <f>'GC Table 8 - Primary'!QHA20</f>
        <v>0</v>
      </c>
      <c r="QHI12" s="2432">
        <f>'GC Table 6 - Secondary'!QHA22</f>
        <v>0</v>
      </c>
      <c r="QHJ12" s="2432">
        <f>'GC Table 5 - Worker Training'!QHA20</f>
        <v>0</v>
      </c>
      <c r="QHK12" s="2432">
        <f>'GC Table 4 - Tertiary'!QGZ17</f>
        <v>0</v>
      </c>
      <c r="QHL12" s="4064">
        <f>SUM(QHH12:QHK12)</f>
        <v>0</v>
      </c>
      <c r="QHM12" s="4061">
        <v>2014</v>
      </c>
      <c r="QHN12" s="4062">
        <f>'GC Table 8 - Primary'!QHQ8</f>
        <v>0</v>
      </c>
      <c r="QHO12" s="2432">
        <f>'GC Table 6 - Secondary'!QHQ8</f>
        <v>0</v>
      </c>
      <c r="QHP12" s="2432">
        <f>'GC Table 5 - Worker Training'!QHQ8</f>
        <v>0</v>
      </c>
      <c r="QHQ12" s="2432">
        <f>'GC Table 4 - Tertiary'!QHP8</f>
        <v>0</v>
      </c>
      <c r="QHR12" s="4063">
        <f>SUM(QHN12:QHQ12)</f>
        <v>0</v>
      </c>
      <c r="QHS12" s="2433">
        <f>'GC Table 8 - Primary'!QHQ12</f>
        <v>0</v>
      </c>
      <c r="QHT12" s="2432">
        <f>'GC Table 6 - Secondary'!QHQ14</f>
        <v>0</v>
      </c>
      <c r="QHU12" s="2434">
        <f>'GC Table 5 - Worker Training'!QHQ12</f>
        <v>0</v>
      </c>
      <c r="QHV12" s="2432">
        <f>'GC Table 4 - Tertiary'!QHP9</f>
        <v>0</v>
      </c>
      <c r="QHW12" s="2435">
        <f>SUM(QHS12:QHV12)</f>
        <v>0</v>
      </c>
      <c r="QHX12" s="4062">
        <f>'GC Table 8 - Primary'!QHQ20</f>
        <v>0</v>
      </c>
      <c r="QHY12" s="2432">
        <f>'GC Table 6 - Secondary'!QHQ22</f>
        <v>0</v>
      </c>
      <c r="QHZ12" s="2432">
        <f>'GC Table 5 - Worker Training'!QHQ20</f>
        <v>0</v>
      </c>
      <c r="QIA12" s="2432">
        <f>'GC Table 4 - Tertiary'!QHP17</f>
        <v>0</v>
      </c>
      <c r="QIB12" s="4064">
        <f>SUM(QHX12:QIA12)</f>
        <v>0</v>
      </c>
      <c r="QIC12" s="4061">
        <v>2014</v>
      </c>
      <c r="QID12" s="4062">
        <f>'GC Table 8 - Primary'!QIG8</f>
        <v>0</v>
      </c>
      <c r="QIE12" s="2432">
        <f>'GC Table 6 - Secondary'!QIG8</f>
        <v>0</v>
      </c>
      <c r="QIF12" s="2432">
        <f>'GC Table 5 - Worker Training'!QIG8</f>
        <v>0</v>
      </c>
      <c r="QIG12" s="2432">
        <f>'GC Table 4 - Tertiary'!QIF8</f>
        <v>0</v>
      </c>
      <c r="QIH12" s="4063">
        <f>SUM(QID12:QIG12)</f>
        <v>0</v>
      </c>
      <c r="QII12" s="2433">
        <f>'GC Table 8 - Primary'!QIG12</f>
        <v>0</v>
      </c>
      <c r="QIJ12" s="2432">
        <f>'GC Table 6 - Secondary'!QIG14</f>
        <v>0</v>
      </c>
      <c r="QIK12" s="2434">
        <f>'GC Table 5 - Worker Training'!QIG12</f>
        <v>0</v>
      </c>
      <c r="QIL12" s="2432">
        <f>'GC Table 4 - Tertiary'!QIF9</f>
        <v>0</v>
      </c>
      <c r="QIM12" s="2435">
        <f>SUM(QII12:QIL12)</f>
        <v>0</v>
      </c>
      <c r="QIN12" s="4062">
        <f>'GC Table 8 - Primary'!QIG20</f>
        <v>0</v>
      </c>
      <c r="QIO12" s="2432">
        <f>'GC Table 6 - Secondary'!QIG22</f>
        <v>0</v>
      </c>
      <c r="QIP12" s="2432">
        <f>'GC Table 5 - Worker Training'!QIG20</f>
        <v>0</v>
      </c>
      <c r="QIQ12" s="2432">
        <f>'GC Table 4 - Tertiary'!QIF17</f>
        <v>0</v>
      </c>
      <c r="QIR12" s="4064">
        <f>SUM(QIN12:QIQ12)</f>
        <v>0</v>
      </c>
      <c r="QIS12" s="4061">
        <v>2014</v>
      </c>
      <c r="QIT12" s="4062">
        <f>'GC Table 8 - Primary'!QIW8</f>
        <v>0</v>
      </c>
      <c r="QIU12" s="2432">
        <f>'GC Table 6 - Secondary'!QIW8</f>
        <v>0</v>
      </c>
      <c r="QIV12" s="2432">
        <f>'GC Table 5 - Worker Training'!QIW8</f>
        <v>0</v>
      </c>
      <c r="QIW12" s="2432">
        <f>'GC Table 4 - Tertiary'!QIV8</f>
        <v>0</v>
      </c>
      <c r="QIX12" s="4063">
        <f>SUM(QIT12:QIW12)</f>
        <v>0</v>
      </c>
      <c r="QIY12" s="2433">
        <f>'GC Table 8 - Primary'!QIW12</f>
        <v>0</v>
      </c>
      <c r="QIZ12" s="2432">
        <f>'GC Table 6 - Secondary'!QIW14</f>
        <v>0</v>
      </c>
      <c r="QJA12" s="2434">
        <f>'GC Table 5 - Worker Training'!QIW12</f>
        <v>0</v>
      </c>
      <c r="QJB12" s="2432">
        <f>'GC Table 4 - Tertiary'!QIV9</f>
        <v>0</v>
      </c>
      <c r="QJC12" s="2435">
        <f>SUM(QIY12:QJB12)</f>
        <v>0</v>
      </c>
      <c r="QJD12" s="4062">
        <f>'GC Table 8 - Primary'!QIW20</f>
        <v>0</v>
      </c>
      <c r="QJE12" s="2432">
        <f>'GC Table 6 - Secondary'!QIW22</f>
        <v>0</v>
      </c>
      <c r="QJF12" s="2432">
        <f>'GC Table 5 - Worker Training'!QIW20</f>
        <v>0</v>
      </c>
      <c r="QJG12" s="2432">
        <f>'GC Table 4 - Tertiary'!QIV17</f>
        <v>0</v>
      </c>
      <c r="QJH12" s="4064">
        <f>SUM(QJD12:QJG12)</f>
        <v>0</v>
      </c>
      <c r="QJI12" s="4061">
        <v>2014</v>
      </c>
      <c r="QJJ12" s="4062">
        <f>'GC Table 8 - Primary'!QJM8</f>
        <v>0</v>
      </c>
      <c r="QJK12" s="2432">
        <f>'GC Table 6 - Secondary'!QJM8</f>
        <v>0</v>
      </c>
      <c r="QJL12" s="2432">
        <f>'GC Table 5 - Worker Training'!QJM8</f>
        <v>0</v>
      </c>
      <c r="QJM12" s="2432">
        <f>'GC Table 4 - Tertiary'!QJL8</f>
        <v>0</v>
      </c>
      <c r="QJN12" s="4063">
        <f>SUM(QJJ12:QJM12)</f>
        <v>0</v>
      </c>
      <c r="QJO12" s="2433">
        <f>'GC Table 8 - Primary'!QJM12</f>
        <v>0</v>
      </c>
      <c r="QJP12" s="2432">
        <f>'GC Table 6 - Secondary'!QJM14</f>
        <v>0</v>
      </c>
      <c r="QJQ12" s="2434">
        <f>'GC Table 5 - Worker Training'!QJM12</f>
        <v>0</v>
      </c>
      <c r="QJR12" s="2432">
        <f>'GC Table 4 - Tertiary'!QJL9</f>
        <v>0</v>
      </c>
      <c r="QJS12" s="2435">
        <f>SUM(QJO12:QJR12)</f>
        <v>0</v>
      </c>
      <c r="QJT12" s="4062">
        <f>'GC Table 8 - Primary'!QJM20</f>
        <v>0</v>
      </c>
      <c r="QJU12" s="2432">
        <f>'GC Table 6 - Secondary'!QJM22</f>
        <v>0</v>
      </c>
      <c r="QJV12" s="2432">
        <f>'GC Table 5 - Worker Training'!QJM20</f>
        <v>0</v>
      </c>
      <c r="QJW12" s="2432">
        <f>'GC Table 4 - Tertiary'!QJL17</f>
        <v>0</v>
      </c>
      <c r="QJX12" s="4064">
        <f>SUM(QJT12:QJW12)</f>
        <v>0</v>
      </c>
      <c r="QJY12" s="4061">
        <v>2014</v>
      </c>
      <c r="QJZ12" s="4062">
        <f>'GC Table 8 - Primary'!QKC8</f>
        <v>0</v>
      </c>
      <c r="QKA12" s="2432">
        <f>'GC Table 6 - Secondary'!QKC8</f>
        <v>0</v>
      </c>
      <c r="QKB12" s="2432">
        <f>'GC Table 5 - Worker Training'!QKC8</f>
        <v>0</v>
      </c>
      <c r="QKC12" s="2432">
        <f>'GC Table 4 - Tertiary'!QKB8</f>
        <v>0</v>
      </c>
      <c r="QKD12" s="4063">
        <f>SUM(QJZ12:QKC12)</f>
        <v>0</v>
      </c>
      <c r="QKE12" s="2433">
        <f>'GC Table 8 - Primary'!QKC12</f>
        <v>0</v>
      </c>
      <c r="QKF12" s="2432">
        <f>'GC Table 6 - Secondary'!QKC14</f>
        <v>0</v>
      </c>
      <c r="QKG12" s="2434">
        <f>'GC Table 5 - Worker Training'!QKC12</f>
        <v>0</v>
      </c>
      <c r="QKH12" s="2432">
        <f>'GC Table 4 - Tertiary'!QKB9</f>
        <v>0</v>
      </c>
      <c r="QKI12" s="2435">
        <f>SUM(QKE12:QKH12)</f>
        <v>0</v>
      </c>
      <c r="QKJ12" s="4062">
        <f>'GC Table 8 - Primary'!QKC20</f>
        <v>0</v>
      </c>
      <c r="QKK12" s="2432">
        <f>'GC Table 6 - Secondary'!QKC22</f>
        <v>0</v>
      </c>
      <c r="QKL12" s="2432">
        <f>'GC Table 5 - Worker Training'!QKC20</f>
        <v>0</v>
      </c>
      <c r="QKM12" s="2432">
        <f>'GC Table 4 - Tertiary'!QKB17</f>
        <v>0</v>
      </c>
      <c r="QKN12" s="4064">
        <f>SUM(QKJ12:QKM12)</f>
        <v>0</v>
      </c>
      <c r="QKO12" s="4061">
        <v>2014</v>
      </c>
      <c r="QKP12" s="4062">
        <f>'GC Table 8 - Primary'!QKS8</f>
        <v>0</v>
      </c>
      <c r="QKQ12" s="2432">
        <f>'GC Table 6 - Secondary'!QKS8</f>
        <v>0</v>
      </c>
      <c r="QKR12" s="2432">
        <f>'GC Table 5 - Worker Training'!QKS8</f>
        <v>0</v>
      </c>
      <c r="QKS12" s="2432">
        <f>'GC Table 4 - Tertiary'!QKR8</f>
        <v>0</v>
      </c>
      <c r="QKT12" s="4063">
        <f>SUM(QKP12:QKS12)</f>
        <v>0</v>
      </c>
      <c r="QKU12" s="2433">
        <f>'GC Table 8 - Primary'!QKS12</f>
        <v>0</v>
      </c>
      <c r="QKV12" s="2432">
        <f>'GC Table 6 - Secondary'!QKS14</f>
        <v>0</v>
      </c>
      <c r="QKW12" s="2434">
        <f>'GC Table 5 - Worker Training'!QKS12</f>
        <v>0</v>
      </c>
      <c r="QKX12" s="2432">
        <f>'GC Table 4 - Tertiary'!QKR9</f>
        <v>0</v>
      </c>
      <c r="QKY12" s="2435">
        <f>SUM(QKU12:QKX12)</f>
        <v>0</v>
      </c>
      <c r="QKZ12" s="4062">
        <f>'GC Table 8 - Primary'!QKS20</f>
        <v>0</v>
      </c>
      <c r="QLA12" s="2432">
        <f>'GC Table 6 - Secondary'!QKS22</f>
        <v>0</v>
      </c>
      <c r="QLB12" s="2432">
        <f>'GC Table 5 - Worker Training'!QKS20</f>
        <v>0</v>
      </c>
      <c r="QLC12" s="2432">
        <f>'GC Table 4 - Tertiary'!QKR17</f>
        <v>0</v>
      </c>
      <c r="QLD12" s="4064">
        <f>SUM(QKZ12:QLC12)</f>
        <v>0</v>
      </c>
      <c r="QLE12" s="4061">
        <v>2014</v>
      </c>
      <c r="QLF12" s="4062">
        <f>'GC Table 8 - Primary'!QLI8</f>
        <v>0</v>
      </c>
      <c r="QLG12" s="2432">
        <f>'GC Table 6 - Secondary'!QLI8</f>
        <v>0</v>
      </c>
      <c r="QLH12" s="2432">
        <f>'GC Table 5 - Worker Training'!QLI8</f>
        <v>0</v>
      </c>
      <c r="QLI12" s="2432">
        <f>'GC Table 4 - Tertiary'!QLH8</f>
        <v>0</v>
      </c>
      <c r="QLJ12" s="4063">
        <f>SUM(QLF12:QLI12)</f>
        <v>0</v>
      </c>
      <c r="QLK12" s="2433">
        <f>'GC Table 8 - Primary'!QLI12</f>
        <v>0</v>
      </c>
      <c r="QLL12" s="2432">
        <f>'GC Table 6 - Secondary'!QLI14</f>
        <v>0</v>
      </c>
      <c r="QLM12" s="2434">
        <f>'GC Table 5 - Worker Training'!QLI12</f>
        <v>0</v>
      </c>
      <c r="QLN12" s="2432">
        <f>'GC Table 4 - Tertiary'!QLH9</f>
        <v>0</v>
      </c>
      <c r="QLO12" s="2435">
        <f>SUM(QLK12:QLN12)</f>
        <v>0</v>
      </c>
      <c r="QLP12" s="4062">
        <f>'GC Table 8 - Primary'!QLI20</f>
        <v>0</v>
      </c>
      <c r="QLQ12" s="2432">
        <f>'GC Table 6 - Secondary'!QLI22</f>
        <v>0</v>
      </c>
      <c r="QLR12" s="2432">
        <f>'GC Table 5 - Worker Training'!QLI20</f>
        <v>0</v>
      </c>
      <c r="QLS12" s="2432">
        <f>'GC Table 4 - Tertiary'!QLH17</f>
        <v>0</v>
      </c>
      <c r="QLT12" s="4064">
        <f>SUM(QLP12:QLS12)</f>
        <v>0</v>
      </c>
      <c r="QLU12" s="4061">
        <v>2014</v>
      </c>
      <c r="QLV12" s="4062">
        <f>'GC Table 8 - Primary'!QLY8</f>
        <v>0</v>
      </c>
      <c r="QLW12" s="2432">
        <f>'GC Table 6 - Secondary'!QLY8</f>
        <v>0</v>
      </c>
      <c r="QLX12" s="2432">
        <f>'GC Table 5 - Worker Training'!QLY8</f>
        <v>0</v>
      </c>
      <c r="QLY12" s="2432">
        <f>'GC Table 4 - Tertiary'!QLX8</f>
        <v>0</v>
      </c>
      <c r="QLZ12" s="4063">
        <f>SUM(QLV12:QLY12)</f>
        <v>0</v>
      </c>
      <c r="QMA12" s="2433">
        <f>'GC Table 8 - Primary'!QLY12</f>
        <v>0</v>
      </c>
      <c r="QMB12" s="2432">
        <f>'GC Table 6 - Secondary'!QLY14</f>
        <v>0</v>
      </c>
      <c r="QMC12" s="2434">
        <f>'GC Table 5 - Worker Training'!QLY12</f>
        <v>0</v>
      </c>
      <c r="QMD12" s="2432">
        <f>'GC Table 4 - Tertiary'!QLX9</f>
        <v>0</v>
      </c>
      <c r="QME12" s="2435">
        <f>SUM(QMA12:QMD12)</f>
        <v>0</v>
      </c>
      <c r="QMF12" s="4062">
        <f>'GC Table 8 - Primary'!QLY20</f>
        <v>0</v>
      </c>
      <c r="QMG12" s="2432">
        <f>'GC Table 6 - Secondary'!QLY22</f>
        <v>0</v>
      </c>
      <c r="QMH12" s="2432">
        <f>'GC Table 5 - Worker Training'!QLY20</f>
        <v>0</v>
      </c>
      <c r="QMI12" s="2432">
        <f>'GC Table 4 - Tertiary'!QLX17</f>
        <v>0</v>
      </c>
      <c r="QMJ12" s="4064">
        <f>SUM(QMF12:QMI12)</f>
        <v>0</v>
      </c>
      <c r="QMK12" s="4061">
        <v>2014</v>
      </c>
      <c r="QML12" s="4062">
        <f>'GC Table 8 - Primary'!QMO8</f>
        <v>0</v>
      </c>
      <c r="QMM12" s="2432">
        <f>'GC Table 6 - Secondary'!QMO8</f>
        <v>0</v>
      </c>
      <c r="QMN12" s="2432">
        <f>'GC Table 5 - Worker Training'!QMO8</f>
        <v>0</v>
      </c>
      <c r="QMO12" s="2432">
        <f>'GC Table 4 - Tertiary'!QMN8</f>
        <v>0</v>
      </c>
      <c r="QMP12" s="4063">
        <f>SUM(QML12:QMO12)</f>
        <v>0</v>
      </c>
      <c r="QMQ12" s="2433">
        <f>'GC Table 8 - Primary'!QMO12</f>
        <v>0</v>
      </c>
      <c r="QMR12" s="2432">
        <f>'GC Table 6 - Secondary'!QMO14</f>
        <v>0</v>
      </c>
      <c r="QMS12" s="2434">
        <f>'GC Table 5 - Worker Training'!QMO12</f>
        <v>0</v>
      </c>
      <c r="QMT12" s="2432">
        <f>'GC Table 4 - Tertiary'!QMN9</f>
        <v>0</v>
      </c>
      <c r="QMU12" s="2435">
        <f>SUM(QMQ12:QMT12)</f>
        <v>0</v>
      </c>
      <c r="QMV12" s="4062">
        <f>'GC Table 8 - Primary'!QMO20</f>
        <v>0</v>
      </c>
      <c r="QMW12" s="2432">
        <f>'GC Table 6 - Secondary'!QMO22</f>
        <v>0</v>
      </c>
      <c r="QMX12" s="2432">
        <f>'GC Table 5 - Worker Training'!QMO20</f>
        <v>0</v>
      </c>
      <c r="QMY12" s="2432">
        <f>'GC Table 4 - Tertiary'!QMN17</f>
        <v>0</v>
      </c>
      <c r="QMZ12" s="4064">
        <f>SUM(QMV12:QMY12)</f>
        <v>0</v>
      </c>
      <c r="QNA12" s="4061">
        <v>2014</v>
      </c>
      <c r="QNB12" s="4062">
        <f>'GC Table 8 - Primary'!QNE8</f>
        <v>0</v>
      </c>
      <c r="QNC12" s="2432">
        <f>'GC Table 6 - Secondary'!QNE8</f>
        <v>0</v>
      </c>
      <c r="QND12" s="2432">
        <f>'GC Table 5 - Worker Training'!QNE8</f>
        <v>0</v>
      </c>
      <c r="QNE12" s="2432">
        <f>'GC Table 4 - Tertiary'!QND8</f>
        <v>0</v>
      </c>
      <c r="QNF12" s="4063">
        <f>SUM(QNB12:QNE12)</f>
        <v>0</v>
      </c>
      <c r="QNG12" s="2433">
        <f>'GC Table 8 - Primary'!QNE12</f>
        <v>0</v>
      </c>
      <c r="QNH12" s="2432">
        <f>'GC Table 6 - Secondary'!QNE14</f>
        <v>0</v>
      </c>
      <c r="QNI12" s="2434">
        <f>'GC Table 5 - Worker Training'!QNE12</f>
        <v>0</v>
      </c>
      <c r="QNJ12" s="2432">
        <f>'GC Table 4 - Tertiary'!QND9</f>
        <v>0</v>
      </c>
      <c r="QNK12" s="2435">
        <f>SUM(QNG12:QNJ12)</f>
        <v>0</v>
      </c>
      <c r="QNL12" s="4062">
        <f>'GC Table 8 - Primary'!QNE20</f>
        <v>0</v>
      </c>
      <c r="QNM12" s="2432">
        <f>'GC Table 6 - Secondary'!QNE22</f>
        <v>0</v>
      </c>
      <c r="QNN12" s="2432">
        <f>'GC Table 5 - Worker Training'!QNE20</f>
        <v>0</v>
      </c>
      <c r="QNO12" s="2432">
        <f>'GC Table 4 - Tertiary'!QND17</f>
        <v>0</v>
      </c>
      <c r="QNP12" s="4064">
        <f>SUM(QNL12:QNO12)</f>
        <v>0</v>
      </c>
      <c r="QNQ12" s="4061">
        <v>2014</v>
      </c>
      <c r="QNR12" s="4062">
        <f>'GC Table 8 - Primary'!QNU8</f>
        <v>0</v>
      </c>
      <c r="QNS12" s="2432">
        <f>'GC Table 6 - Secondary'!QNU8</f>
        <v>0</v>
      </c>
      <c r="QNT12" s="2432">
        <f>'GC Table 5 - Worker Training'!QNU8</f>
        <v>0</v>
      </c>
      <c r="QNU12" s="2432">
        <f>'GC Table 4 - Tertiary'!QNT8</f>
        <v>0</v>
      </c>
      <c r="QNV12" s="4063">
        <f>SUM(QNR12:QNU12)</f>
        <v>0</v>
      </c>
      <c r="QNW12" s="2433">
        <f>'GC Table 8 - Primary'!QNU12</f>
        <v>0</v>
      </c>
      <c r="QNX12" s="2432">
        <f>'GC Table 6 - Secondary'!QNU14</f>
        <v>0</v>
      </c>
      <c r="QNY12" s="2434">
        <f>'GC Table 5 - Worker Training'!QNU12</f>
        <v>0</v>
      </c>
      <c r="QNZ12" s="2432">
        <f>'GC Table 4 - Tertiary'!QNT9</f>
        <v>0</v>
      </c>
      <c r="QOA12" s="2435">
        <f>SUM(QNW12:QNZ12)</f>
        <v>0</v>
      </c>
      <c r="QOB12" s="4062">
        <f>'GC Table 8 - Primary'!QNU20</f>
        <v>0</v>
      </c>
      <c r="QOC12" s="2432">
        <f>'GC Table 6 - Secondary'!QNU22</f>
        <v>0</v>
      </c>
      <c r="QOD12" s="2432">
        <f>'GC Table 5 - Worker Training'!QNU20</f>
        <v>0</v>
      </c>
      <c r="QOE12" s="2432">
        <f>'GC Table 4 - Tertiary'!QNT17</f>
        <v>0</v>
      </c>
      <c r="QOF12" s="4064">
        <f>SUM(QOB12:QOE12)</f>
        <v>0</v>
      </c>
      <c r="QOG12" s="4061">
        <v>2014</v>
      </c>
      <c r="QOH12" s="4062">
        <f>'GC Table 8 - Primary'!QOK8</f>
        <v>0</v>
      </c>
      <c r="QOI12" s="2432">
        <f>'GC Table 6 - Secondary'!QOK8</f>
        <v>0</v>
      </c>
      <c r="QOJ12" s="2432">
        <f>'GC Table 5 - Worker Training'!QOK8</f>
        <v>0</v>
      </c>
      <c r="QOK12" s="2432">
        <f>'GC Table 4 - Tertiary'!QOJ8</f>
        <v>0</v>
      </c>
      <c r="QOL12" s="4063">
        <f>SUM(QOH12:QOK12)</f>
        <v>0</v>
      </c>
      <c r="QOM12" s="2433">
        <f>'GC Table 8 - Primary'!QOK12</f>
        <v>0</v>
      </c>
      <c r="QON12" s="2432">
        <f>'GC Table 6 - Secondary'!QOK14</f>
        <v>0</v>
      </c>
      <c r="QOO12" s="2434">
        <f>'GC Table 5 - Worker Training'!QOK12</f>
        <v>0</v>
      </c>
      <c r="QOP12" s="2432">
        <f>'GC Table 4 - Tertiary'!QOJ9</f>
        <v>0</v>
      </c>
      <c r="QOQ12" s="2435">
        <f>SUM(QOM12:QOP12)</f>
        <v>0</v>
      </c>
      <c r="QOR12" s="4062">
        <f>'GC Table 8 - Primary'!QOK20</f>
        <v>0</v>
      </c>
      <c r="QOS12" s="2432">
        <f>'GC Table 6 - Secondary'!QOK22</f>
        <v>0</v>
      </c>
      <c r="QOT12" s="2432">
        <f>'GC Table 5 - Worker Training'!QOK20</f>
        <v>0</v>
      </c>
      <c r="QOU12" s="2432">
        <f>'GC Table 4 - Tertiary'!QOJ17</f>
        <v>0</v>
      </c>
      <c r="QOV12" s="4064">
        <f>SUM(QOR12:QOU12)</f>
        <v>0</v>
      </c>
      <c r="QOW12" s="4061">
        <v>2014</v>
      </c>
      <c r="QOX12" s="4062">
        <f>'GC Table 8 - Primary'!QPA8</f>
        <v>0</v>
      </c>
      <c r="QOY12" s="2432">
        <f>'GC Table 6 - Secondary'!QPA8</f>
        <v>0</v>
      </c>
      <c r="QOZ12" s="2432">
        <f>'GC Table 5 - Worker Training'!QPA8</f>
        <v>0</v>
      </c>
      <c r="QPA12" s="2432">
        <f>'GC Table 4 - Tertiary'!QOZ8</f>
        <v>0</v>
      </c>
      <c r="QPB12" s="4063">
        <f>SUM(QOX12:QPA12)</f>
        <v>0</v>
      </c>
      <c r="QPC12" s="2433">
        <f>'GC Table 8 - Primary'!QPA12</f>
        <v>0</v>
      </c>
      <c r="QPD12" s="2432">
        <f>'GC Table 6 - Secondary'!QPA14</f>
        <v>0</v>
      </c>
      <c r="QPE12" s="2434">
        <f>'GC Table 5 - Worker Training'!QPA12</f>
        <v>0</v>
      </c>
      <c r="QPF12" s="2432">
        <f>'GC Table 4 - Tertiary'!QOZ9</f>
        <v>0</v>
      </c>
      <c r="QPG12" s="2435">
        <f>SUM(QPC12:QPF12)</f>
        <v>0</v>
      </c>
      <c r="QPH12" s="4062">
        <f>'GC Table 8 - Primary'!QPA20</f>
        <v>0</v>
      </c>
      <c r="QPI12" s="2432">
        <f>'GC Table 6 - Secondary'!QPA22</f>
        <v>0</v>
      </c>
      <c r="QPJ12" s="2432">
        <f>'GC Table 5 - Worker Training'!QPA20</f>
        <v>0</v>
      </c>
      <c r="QPK12" s="2432">
        <f>'GC Table 4 - Tertiary'!QOZ17</f>
        <v>0</v>
      </c>
      <c r="QPL12" s="4064">
        <f>SUM(QPH12:QPK12)</f>
        <v>0</v>
      </c>
      <c r="QPM12" s="4061">
        <v>2014</v>
      </c>
      <c r="QPN12" s="4062">
        <f>'GC Table 8 - Primary'!QPQ8</f>
        <v>0</v>
      </c>
      <c r="QPO12" s="2432">
        <f>'GC Table 6 - Secondary'!QPQ8</f>
        <v>0</v>
      </c>
      <c r="QPP12" s="2432">
        <f>'GC Table 5 - Worker Training'!QPQ8</f>
        <v>0</v>
      </c>
      <c r="QPQ12" s="2432">
        <f>'GC Table 4 - Tertiary'!QPP8</f>
        <v>0</v>
      </c>
      <c r="QPR12" s="4063">
        <f>SUM(QPN12:QPQ12)</f>
        <v>0</v>
      </c>
      <c r="QPS12" s="2433">
        <f>'GC Table 8 - Primary'!QPQ12</f>
        <v>0</v>
      </c>
      <c r="QPT12" s="2432">
        <f>'GC Table 6 - Secondary'!QPQ14</f>
        <v>0</v>
      </c>
      <c r="QPU12" s="2434">
        <f>'GC Table 5 - Worker Training'!QPQ12</f>
        <v>0</v>
      </c>
      <c r="QPV12" s="2432">
        <f>'GC Table 4 - Tertiary'!QPP9</f>
        <v>0</v>
      </c>
      <c r="QPW12" s="2435">
        <f>SUM(QPS12:QPV12)</f>
        <v>0</v>
      </c>
      <c r="QPX12" s="4062">
        <f>'GC Table 8 - Primary'!QPQ20</f>
        <v>0</v>
      </c>
      <c r="QPY12" s="2432">
        <f>'GC Table 6 - Secondary'!QPQ22</f>
        <v>0</v>
      </c>
      <c r="QPZ12" s="2432">
        <f>'GC Table 5 - Worker Training'!QPQ20</f>
        <v>0</v>
      </c>
      <c r="QQA12" s="2432">
        <f>'GC Table 4 - Tertiary'!QPP17</f>
        <v>0</v>
      </c>
      <c r="QQB12" s="4064">
        <f>SUM(QPX12:QQA12)</f>
        <v>0</v>
      </c>
      <c r="QQC12" s="4061">
        <v>2014</v>
      </c>
      <c r="QQD12" s="4062">
        <f>'GC Table 8 - Primary'!QQG8</f>
        <v>0</v>
      </c>
      <c r="QQE12" s="2432">
        <f>'GC Table 6 - Secondary'!QQG8</f>
        <v>0</v>
      </c>
      <c r="QQF12" s="2432">
        <f>'GC Table 5 - Worker Training'!QQG8</f>
        <v>0</v>
      </c>
      <c r="QQG12" s="2432">
        <f>'GC Table 4 - Tertiary'!QQF8</f>
        <v>0</v>
      </c>
      <c r="QQH12" s="4063">
        <f>SUM(QQD12:QQG12)</f>
        <v>0</v>
      </c>
      <c r="QQI12" s="2433">
        <f>'GC Table 8 - Primary'!QQG12</f>
        <v>0</v>
      </c>
      <c r="QQJ12" s="2432">
        <f>'GC Table 6 - Secondary'!QQG14</f>
        <v>0</v>
      </c>
      <c r="QQK12" s="2434">
        <f>'GC Table 5 - Worker Training'!QQG12</f>
        <v>0</v>
      </c>
      <c r="QQL12" s="2432">
        <f>'GC Table 4 - Tertiary'!QQF9</f>
        <v>0</v>
      </c>
      <c r="QQM12" s="2435">
        <f>SUM(QQI12:QQL12)</f>
        <v>0</v>
      </c>
      <c r="QQN12" s="4062">
        <f>'GC Table 8 - Primary'!QQG20</f>
        <v>0</v>
      </c>
      <c r="QQO12" s="2432">
        <f>'GC Table 6 - Secondary'!QQG22</f>
        <v>0</v>
      </c>
      <c r="QQP12" s="2432">
        <f>'GC Table 5 - Worker Training'!QQG20</f>
        <v>0</v>
      </c>
      <c r="QQQ12" s="2432">
        <f>'GC Table 4 - Tertiary'!QQF17</f>
        <v>0</v>
      </c>
      <c r="QQR12" s="4064">
        <f>SUM(QQN12:QQQ12)</f>
        <v>0</v>
      </c>
      <c r="QQS12" s="4061">
        <v>2014</v>
      </c>
      <c r="QQT12" s="4062">
        <f>'GC Table 8 - Primary'!QQW8</f>
        <v>0</v>
      </c>
      <c r="QQU12" s="2432">
        <f>'GC Table 6 - Secondary'!QQW8</f>
        <v>0</v>
      </c>
      <c r="QQV12" s="2432">
        <f>'GC Table 5 - Worker Training'!QQW8</f>
        <v>0</v>
      </c>
      <c r="QQW12" s="2432">
        <f>'GC Table 4 - Tertiary'!QQV8</f>
        <v>0</v>
      </c>
      <c r="QQX12" s="4063">
        <f>SUM(QQT12:QQW12)</f>
        <v>0</v>
      </c>
      <c r="QQY12" s="2433">
        <f>'GC Table 8 - Primary'!QQW12</f>
        <v>0</v>
      </c>
      <c r="QQZ12" s="2432">
        <f>'GC Table 6 - Secondary'!QQW14</f>
        <v>0</v>
      </c>
      <c r="QRA12" s="2434">
        <f>'GC Table 5 - Worker Training'!QQW12</f>
        <v>0</v>
      </c>
      <c r="QRB12" s="2432">
        <f>'GC Table 4 - Tertiary'!QQV9</f>
        <v>0</v>
      </c>
      <c r="QRC12" s="2435">
        <f>SUM(QQY12:QRB12)</f>
        <v>0</v>
      </c>
      <c r="QRD12" s="4062">
        <f>'GC Table 8 - Primary'!QQW20</f>
        <v>0</v>
      </c>
      <c r="QRE12" s="2432">
        <f>'GC Table 6 - Secondary'!QQW22</f>
        <v>0</v>
      </c>
      <c r="QRF12" s="2432">
        <f>'GC Table 5 - Worker Training'!QQW20</f>
        <v>0</v>
      </c>
      <c r="QRG12" s="2432">
        <f>'GC Table 4 - Tertiary'!QQV17</f>
        <v>0</v>
      </c>
      <c r="QRH12" s="4064">
        <f>SUM(QRD12:QRG12)</f>
        <v>0</v>
      </c>
      <c r="QRI12" s="4061">
        <v>2014</v>
      </c>
      <c r="QRJ12" s="4062">
        <f>'GC Table 8 - Primary'!QRM8</f>
        <v>0</v>
      </c>
      <c r="QRK12" s="2432">
        <f>'GC Table 6 - Secondary'!QRM8</f>
        <v>0</v>
      </c>
      <c r="QRL12" s="2432">
        <f>'GC Table 5 - Worker Training'!QRM8</f>
        <v>0</v>
      </c>
      <c r="QRM12" s="2432">
        <f>'GC Table 4 - Tertiary'!QRL8</f>
        <v>0</v>
      </c>
      <c r="QRN12" s="4063">
        <f>SUM(QRJ12:QRM12)</f>
        <v>0</v>
      </c>
      <c r="QRO12" s="2433">
        <f>'GC Table 8 - Primary'!QRM12</f>
        <v>0</v>
      </c>
      <c r="QRP12" s="2432">
        <f>'GC Table 6 - Secondary'!QRM14</f>
        <v>0</v>
      </c>
      <c r="QRQ12" s="2434">
        <f>'GC Table 5 - Worker Training'!QRM12</f>
        <v>0</v>
      </c>
      <c r="QRR12" s="2432">
        <f>'GC Table 4 - Tertiary'!QRL9</f>
        <v>0</v>
      </c>
      <c r="QRS12" s="2435">
        <f>SUM(QRO12:QRR12)</f>
        <v>0</v>
      </c>
      <c r="QRT12" s="4062">
        <f>'GC Table 8 - Primary'!QRM20</f>
        <v>0</v>
      </c>
      <c r="QRU12" s="2432">
        <f>'GC Table 6 - Secondary'!QRM22</f>
        <v>0</v>
      </c>
      <c r="QRV12" s="2432">
        <f>'GC Table 5 - Worker Training'!QRM20</f>
        <v>0</v>
      </c>
      <c r="QRW12" s="2432">
        <f>'GC Table 4 - Tertiary'!QRL17</f>
        <v>0</v>
      </c>
      <c r="QRX12" s="4064">
        <f>SUM(QRT12:QRW12)</f>
        <v>0</v>
      </c>
      <c r="QRY12" s="4061">
        <v>2014</v>
      </c>
      <c r="QRZ12" s="4062">
        <f>'GC Table 8 - Primary'!QSC8</f>
        <v>0</v>
      </c>
      <c r="QSA12" s="2432">
        <f>'GC Table 6 - Secondary'!QSC8</f>
        <v>0</v>
      </c>
      <c r="QSB12" s="2432">
        <f>'GC Table 5 - Worker Training'!QSC8</f>
        <v>0</v>
      </c>
      <c r="QSC12" s="2432">
        <f>'GC Table 4 - Tertiary'!QSB8</f>
        <v>0</v>
      </c>
      <c r="QSD12" s="4063">
        <f>SUM(QRZ12:QSC12)</f>
        <v>0</v>
      </c>
      <c r="QSE12" s="2433">
        <f>'GC Table 8 - Primary'!QSC12</f>
        <v>0</v>
      </c>
      <c r="QSF12" s="2432">
        <f>'GC Table 6 - Secondary'!QSC14</f>
        <v>0</v>
      </c>
      <c r="QSG12" s="2434">
        <f>'GC Table 5 - Worker Training'!QSC12</f>
        <v>0</v>
      </c>
      <c r="QSH12" s="2432">
        <f>'GC Table 4 - Tertiary'!QSB9</f>
        <v>0</v>
      </c>
      <c r="QSI12" s="2435">
        <f>SUM(QSE12:QSH12)</f>
        <v>0</v>
      </c>
      <c r="QSJ12" s="4062">
        <f>'GC Table 8 - Primary'!QSC20</f>
        <v>0</v>
      </c>
      <c r="QSK12" s="2432">
        <f>'GC Table 6 - Secondary'!QSC22</f>
        <v>0</v>
      </c>
      <c r="QSL12" s="2432">
        <f>'GC Table 5 - Worker Training'!QSC20</f>
        <v>0</v>
      </c>
      <c r="QSM12" s="2432">
        <f>'GC Table 4 - Tertiary'!QSB17</f>
        <v>0</v>
      </c>
      <c r="QSN12" s="4064">
        <f>SUM(QSJ12:QSM12)</f>
        <v>0</v>
      </c>
      <c r="QSO12" s="4061">
        <v>2014</v>
      </c>
      <c r="QSP12" s="4062">
        <f>'GC Table 8 - Primary'!QSS8</f>
        <v>0</v>
      </c>
      <c r="QSQ12" s="2432">
        <f>'GC Table 6 - Secondary'!QSS8</f>
        <v>0</v>
      </c>
      <c r="QSR12" s="2432">
        <f>'GC Table 5 - Worker Training'!QSS8</f>
        <v>0</v>
      </c>
      <c r="QSS12" s="2432">
        <f>'GC Table 4 - Tertiary'!QSR8</f>
        <v>0</v>
      </c>
      <c r="QST12" s="4063">
        <f>SUM(QSP12:QSS12)</f>
        <v>0</v>
      </c>
      <c r="QSU12" s="2433">
        <f>'GC Table 8 - Primary'!QSS12</f>
        <v>0</v>
      </c>
      <c r="QSV12" s="2432">
        <f>'GC Table 6 - Secondary'!QSS14</f>
        <v>0</v>
      </c>
      <c r="QSW12" s="2434">
        <f>'GC Table 5 - Worker Training'!QSS12</f>
        <v>0</v>
      </c>
      <c r="QSX12" s="2432">
        <f>'GC Table 4 - Tertiary'!QSR9</f>
        <v>0</v>
      </c>
      <c r="QSY12" s="2435">
        <f>SUM(QSU12:QSX12)</f>
        <v>0</v>
      </c>
      <c r="QSZ12" s="4062">
        <f>'GC Table 8 - Primary'!QSS20</f>
        <v>0</v>
      </c>
      <c r="QTA12" s="2432">
        <f>'GC Table 6 - Secondary'!QSS22</f>
        <v>0</v>
      </c>
      <c r="QTB12" s="2432">
        <f>'GC Table 5 - Worker Training'!QSS20</f>
        <v>0</v>
      </c>
      <c r="QTC12" s="2432">
        <f>'GC Table 4 - Tertiary'!QSR17</f>
        <v>0</v>
      </c>
      <c r="QTD12" s="4064">
        <f>SUM(QSZ12:QTC12)</f>
        <v>0</v>
      </c>
      <c r="QTE12" s="4061">
        <v>2014</v>
      </c>
      <c r="QTF12" s="4062">
        <f>'GC Table 8 - Primary'!QTI8</f>
        <v>0</v>
      </c>
      <c r="QTG12" s="2432">
        <f>'GC Table 6 - Secondary'!QTI8</f>
        <v>0</v>
      </c>
      <c r="QTH12" s="2432">
        <f>'GC Table 5 - Worker Training'!QTI8</f>
        <v>0</v>
      </c>
      <c r="QTI12" s="2432">
        <f>'GC Table 4 - Tertiary'!QTH8</f>
        <v>0</v>
      </c>
      <c r="QTJ12" s="4063">
        <f>SUM(QTF12:QTI12)</f>
        <v>0</v>
      </c>
      <c r="QTK12" s="2433">
        <f>'GC Table 8 - Primary'!QTI12</f>
        <v>0</v>
      </c>
      <c r="QTL12" s="2432">
        <f>'GC Table 6 - Secondary'!QTI14</f>
        <v>0</v>
      </c>
      <c r="QTM12" s="2434">
        <f>'GC Table 5 - Worker Training'!QTI12</f>
        <v>0</v>
      </c>
      <c r="QTN12" s="2432">
        <f>'GC Table 4 - Tertiary'!QTH9</f>
        <v>0</v>
      </c>
      <c r="QTO12" s="2435">
        <f>SUM(QTK12:QTN12)</f>
        <v>0</v>
      </c>
      <c r="QTP12" s="4062">
        <f>'GC Table 8 - Primary'!QTI20</f>
        <v>0</v>
      </c>
      <c r="QTQ12" s="2432">
        <f>'GC Table 6 - Secondary'!QTI22</f>
        <v>0</v>
      </c>
      <c r="QTR12" s="2432">
        <f>'GC Table 5 - Worker Training'!QTI20</f>
        <v>0</v>
      </c>
      <c r="QTS12" s="2432">
        <f>'GC Table 4 - Tertiary'!QTH17</f>
        <v>0</v>
      </c>
      <c r="QTT12" s="4064">
        <f>SUM(QTP12:QTS12)</f>
        <v>0</v>
      </c>
      <c r="QTU12" s="4061">
        <v>2014</v>
      </c>
      <c r="QTV12" s="4062">
        <f>'GC Table 8 - Primary'!QTY8</f>
        <v>0</v>
      </c>
      <c r="QTW12" s="2432">
        <f>'GC Table 6 - Secondary'!QTY8</f>
        <v>0</v>
      </c>
      <c r="QTX12" s="2432">
        <f>'GC Table 5 - Worker Training'!QTY8</f>
        <v>0</v>
      </c>
      <c r="QTY12" s="2432">
        <f>'GC Table 4 - Tertiary'!QTX8</f>
        <v>0</v>
      </c>
      <c r="QTZ12" s="4063">
        <f>SUM(QTV12:QTY12)</f>
        <v>0</v>
      </c>
      <c r="QUA12" s="2433">
        <f>'GC Table 8 - Primary'!QTY12</f>
        <v>0</v>
      </c>
      <c r="QUB12" s="2432">
        <f>'GC Table 6 - Secondary'!QTY14</f>
        <v>0</v>
      </c>
      <c r="QUC12" s="2434">
        <f>'GC Table 5 - Worker Training'!QTY12</f>
        <v>0</v>
      </c>
      <c r="QUD12" s="2432">
        <f>'GC Table 4 - Tertiary'!QTX9</f>
        <v>0</v>
      </c>
      <c r="QUE12" s="2435">
        <f>SUM(QUA12:QUD12)</f>
        <v>0</v>
      </c>
      <c r="QUF12" s="4062">
        <f>'GC Table 8 - Primary'!QTY20</f>
        <v>0</v>
      </c>
      <c r="QUG12" s="2432">
        <f>'GC Table 6 - Secondary'!QTY22</f>
        <v>0</v>
      </c>
      <c r="QUH12" s="2432">
        <f>'GC Table 5 - Worker Training'!QTY20</f>
        <v>0</v>
      </c>
      <c r="QUI12" s="2432">
        <f>'GC Table 4 - Tertiary'!QTX17</f>
        <v>0</v>
      </c>
      <c r="QUJ12" s="4064">
        <f>SUM(QUF12:QUI12)</f>
        <v>0</v>
      </c>
      <c r="QUK12" s="4061">
        <v>2014</v>
      </c>
      <c r="QUL12" s="4062">
        <f>'GC Table 8 - Primary'!QUO8</f>
        <v>0</v>
      </c>
      <c r="QUM12" s="2432">
        <f>'GC Table 6 - Secondary'!QUO8</f>
        <v>0</v>
      </c>
      <c r="QUN12" s="2432">
        <f>'GC Table 5 - Worker Training'!QUO8</f>
        <v>0</v>
      </c>
      <c r="QUO12" s="2432">
        <f>'GC Table 4 - Tertiary'!QUN8</f>
        <v>0</v>
      </c>
      <c r="QUP12" s="4063">
        <f>SUM(QUL12:QUO12)</f>
        <v>0</v>
      </c>
      <c r="QUQ12" s="2433">
        <f>'GC Table 8 - Primary'!QUO12</f>
        <v>0</v>
      </c>
      <c r="QUR12" s="2432">
        <f>'GC Table 6 - Secondary'!QUO14</f>
        <v>0</v>
      </c>
      <c r="QUS12" s="2434">
        <f>'GC Table 5 - Worker Training'!QUO12</f>
        <v>0</v>
      </c>
      <c r="QUT12" s="2432">
        <f>'GC Table 4 - Tertiary'!QUN9</f>
        <v>0</v>
      </c>
      <c r="QUU12" s="2435">
        <f>SUM(QUQ12:QUT12)</f>
        <v>0</v>
      </c>
      <c r="QUV12" s="4062">
        <f>'GC Table 8 - Primary'!QUO20</f>
        <v>0</v>
      </c>
      <c r="QUW12" s="2432">
        <f>'GC Table 6 - Secondary'!QUO22</f>
        <v>0</v>
      </c>
      <c r="QUX12" s="2432">
        <f>'GC Table 5 - Worker Training'!QUO20</f>
        <v>0</v>
      </c>
      <c r="QUY12" s="2432">
        <f>'GC Table 4 - Tertiary'!QUN17</f>
        <v>0</v>
      </c>
      <c r="QUZ12" s="4064">
        <f>SUM(QUV12:QUY12)</f>
        <v>0</v>
      </c>
      <c r="QVA12" s="4061">
        <v>2014</v>
      </c>
      <c r="QVB12" s="4062">
        <f>'GC Table 8 - Primary'!QVE8</f>
        <v>0</v>
      </c>
      <c r="QVC12" s="2432">
        <f>'GC Table 6 - Secondary'!QVE8</f>
        <v>0</v>
      </c>
      <c r="QVD12" s="2432">
        <f>'GC Table 5 - Worker Training'!QVE8</f>
        <v>0</v>
      </c>
      <c r="QVE12" s="2432">
        <f>'GC Table 4 - Tertiary'!QVD8</f>
        <v>0</v>
      </c>
      <c r="QVF12" s="4063">
        <f>SUM(QVB12:QVE12)</f>
        <v>0</v>
      </c>
      <c r="QVG12" s="2433">
        <f>'GC Table 8 - Primary'!QVE12</f>
        <v>0</v>
      </c>
      <c r="QVH12" s="2432">
        <f>'GC Table 6 - Secondary'!QVE14</f>
        <v>0</v>
      </c>
      <c r="QVI12" s="2434">
        <f>'GC Table 5 - Worker Training'!QVE12</f>
        <v>0</v>
      </c>
      <c r="QVJ12" s="2432">
        <f>'GC Table 4 - Tertiary'!QVD9</f>
        <v>0</v>
      </c>
      <c r="QVK12" s="2435">
        <f>SUM(QVG12:QVJ12)</f>
        <v>0</v>
      </c>
      <c r="QVL12" s="4062">
        <f>'GC Table 8 - Primary'!QVE20</f>
        <v>0</v>
      </c>
      <c r="QVM12" s="2432">
        <f>'GC Table 6 - Secondary'!QVE22</f>
        <v>0</v>
      </c>
      <c r="QVN12" s="2432">
        <f>'GC Table 5 - Worker Training'!QVE20</f>
        <v>0</v>
      </c>
      <c r="QVO12" s="2432">
        <f>'GC Table 4 - Tertiary'!QVD17</f>
        <v>0</v>
      </c>
      <c r="QVP12" s="4064">
        <f>SUM(QVL12:QVO12)</f>
        <v>0</v>
      </c>
      <c r="QVQ12" s="4061">
        <v>2014</v>
      </c>
      <c r="QVR12" s="4062">
        <f>'GC Table 8 - Primary'!QVU8</f>
        <v>0</v>
      </c>
      <c r="QVS12" s="2432">
        <f>'GC Table 6 - Secondary'!QVU8</f>
        <v>0</v>
      </c>
      <c r="QVT12" s="2432">
        <f>'GC Table 5 - Worker Training'!QVU8</f>
        <v>0</v>
      </c>
      <c r="QVU12" s="2432">
        <f>'GC Table 4 - Tertiary'!QVT8</f>
        <v>0</v>
      </c>
      <c r="QVV12" s="4063">
        <f>SUM(QVR12:QVU12)</f>
        <v>0</v>
      </c>
      <c r="QVW12" s="2433">
        <f>'GC Table 8 - Primary'!QVU12</f>
        <v>0</v>
      </c>
      <c r="QVX12" s="2432">
        <f>'GC Table 6 - Secondary'!QVU14</f>
        <v>0</v>
      </c>
      <c r="QVY12" s="2434">
        <f>'GC Table 5 - Worker Training'!QVU12</f>
        <v>0</v>
      </c>
      <c r="QVZ12" s="2432">
        <f>'GC Table 4 - Tertiary'!QVT9</f>
        <v>0</v>
      </c>
      <c r="QWA12" s="2435">
        <f>SUM(QVW12:QVZ12)</f>
        <v>0</v>
      </c>
      <c r="QWB12" s="4062">
        <f>'GC Table 8 - Primary'!QVU20</f>
        <v>0</v>
      </c>
      <c r="QWC12" s="2432">
        <f>'GC Table 6 - Secondary'!QVU22</f>
        <v>0</v>
      </c>
      <c r="QWD12" s="2432">
        <f>'GC Table 5 - Worker Training'!QVU20</f>
        <v>0</v>
      </c>
      <c r="QWE12" s="2432">
        <f>'GC Table 4 - Tertiary'!QVT17</f>
        <v>0</v>
      </c>
      <c r="QWF12" s="4064">
        <f>SUM(QWB12:QWE12)</f>
        <v>0</v>
      </c>
      <c r="QWG12" s="4061">
        <v>2014</v>
      </c>
      <c r="QWH12" s="4062">
        <f>'GC Table 8 - Primary'!QWK8</f>
        <v>0</v>
      </c>
      <c r="QWI12" s="2432">
        <f>'GC Table 6 - Secondary'!QWK8</f>
        <v>0</v>
      </c>
      <c r="QWJ12" s="2432">
        <f>'GC Table 5 - Worker Training'!QWK8</f>
        <v>0</v>
      </c>
      <c r="QWK12" s="2432">
        <f>'GC Table 4 - Tertiary'!QWJ8</f>
        <v>0</v>
      </c>
      <c r="QWL12" s="4063">
        <f>SUM(QWH12:QWK12)</f>
        <v>0</v>
      </c>
      <c r="QWM12" s="2433">
        <f>'GC Table 8 - Primary'!QWK12</f>
        <v>0</v>
      </c>
      <c r="QWN12" s="2432">
        <f>'GC Table 6 - Secondary'!QWK14</f>
        <v>0</v>
      </c>
      <c r="QWO12" s="2434">
        <f>'GC Table 5 - Worker Training'!QWK12</f>
        <v>0</v>
      </c>
      <c r="QWP12" s="2432">
        <f>'GC Table 4 - Tertiary'!QWJ9</f>
        <v>0</v>
      </c>
      <c r="QWQ12" s="2435">
        <f>SUM(QWM12:QWP12)</f>
        <v>0</v>
      </c>
      <c r="QWR12" s="4062">
        <f>'GC Table 8 - Primary'!QWK20</f>
        <v>0</v>
      </c>
      <c r="QWS12" s="2432">
        <f>'GC Table 6 - Secondary'!QWK22</f>
        <v>0</v>
      </c>
      <c r="QWT12" s="2432">
        <f>'GC Table 5 - Worker Training'!QWK20</f>
        <v>0</v>
      </c>
      <c r="QWU12" s="2432">
        <f>'GC Table 4 - Tertiary'!QWJ17</f>
        <v>0</v>
      </c>
      <c r="QWV12" s="4064">
        <f>SUM(QWR12:QWU12)</f>
        <v>0</v>
      </c>
      <c r="QWW12" s="4061">
        <v>2014</v>
      </c>
      <c r="QWX12" s="4062">
        <f>'GC Table 8 - Primary'!QXA8</f>
        <v>0</v>
      </c>
      <c r="QWY12" s="2432">
        <f>'GC Table 6 - Secondary'!QXA8</f>
        <v>0</v>
      </c>
      <c r="QWZ12" s="2432">
        <f>'GC Table 5 - Worker Training'!QXA8</f>
        <v>0</v>
      </c>
      <c r="QXA12" s="2432">
        <f>'GC Table 4 - Tertiary'!QWZ8</f>
        <v>0</v>
      </c>
      <c r="QXB12" s="4063">
        <f>SUM(QWX12:QXA12)</f>
        <v>0</v>
      </c>
      <c r="QXC12" s="2433">
        <f>'GC Table 8 - Primary'!QXA12</f>
        <v>0</v>
      </c>
      <c r="QXD12" s="2432">
        <f>'GC Table 6 - Secondary'!QXA14</f>
        <v>0</v>
      </c>
      <c r="QXE12" s="2434">
        <f>'GC Table 5 - Worker Training'!QXA12</f>
        <v>0</v>
      </c>
      <c r="QXF12" s="2432">
        <f>'GC Table 4 - Tertiary'!QWZ9</f>
        <v>0</v>
      </c>
      <c r="QXG12" s="2435">
        <f>SUM(QXC12:QXF12)</f>
        <v>0</v>
      </c>
      <c r="QXH12" s="4062">
        <f>'GC Table 8 - Primary'!QXA20</f>
        <v>0</v>
      </c>
      <c r="QXI12" s="2432">
        <f>'GC Table 6 - Secondary'!QXA22</f>
        <v>0</v>
      </c>
      <c r="QXJ12" s="2432">
        <f>'GC Table 5 - Worker Training'!QXA20</f>
        <v>0</v>
      </c>
      <c r="QXK12" s="2432">
        <f>'GC Table 4 - Tertiary'!QWZ17</f>
        <v>0</v>
      </c>
      <c r="QXL12" s="4064">
        <f>SUM(QXH12:QXK12)</f>
        <v>0</v>
      </c>
      <c r="QXM12" s="4061">
        <v>2014</v>
      </c>
      <c r="QXN12" s="4062">
        <f>'GC Table 8 - Primary'!QXQ8</f>
        <v>0</v>
      </c>
      <c r="QXO12" s="2432">
        <f>'GC Table 6 - Secondary'!QXQ8</f>
        <v>0</v>
      </c>
      <c r="QXP12" s="2432">
        <f>'GC Table 5 - Worker Training'!QXQ8</f>
        <v>0</v>
      </c>
      <c r="QXQ12" s="2432">
        <f>'GC Table 4 - Tertiary'!QXP8</f>
        <v>0</v>
      </c>
      <c r="QXR12" s="4063">
        <f>SUM(QXN12:QXQ12)</f>
        <v>0</v>
      </c>
      <c r="QXS12" s="2433">
        <f>'GC Table 8 - Primary'!QXQ12</f>
        <v>0</v>
      </c>
      <c r="QXT12" s="2432">
        <f>'GC Table 6 - Secondary'!QXQ14</f>
        <v>0</v>
      </c>
      <c r="QXU12" s="2434">
        <f>'GC Table 5 - Worker Training'!QXQ12</f>
        <v>0</v>
      </c>
      <c r="QXV12" s="2432">
        <f>'GC Table 4 - Tertiary'!QXP9</f>
        <v>0</v>
      </c>
      <c r="QXW12" s="2435">
        <f>SUM(QXS12:QXV12)</f>
        <v>0</v>
      </c>
      <c r="QXX12" s="4062">
        <f>'GC Table 8 - Primary'!QXQ20</f>
        <v>0</v>
      </c>
      <c r="QXY12" s="2432">
        <f>'GC Table 6 - Secondary'!QXQ22</f>
        <v>0</v>
      </c>
      <c r="QXZ12" s="2432">
        <f>'GC Table 5 - Worker Training'!QXQ20</f>
        <v>0</v>
      </c>
      <c r="QYA12" s="2432">
        <f>'GC Table 4 - Tertiary'!QXP17</f>
        <v>0</v>
      </c>
      <c r="QYB12" s="4064">
        <f>SUM(QXX12:QYA12)</f>
        <v>0</v>
      </c>
      <c r="QYC12" s="4061">
        <v>2014</v>
      </c>
      <c r="QYD12" s="4062">
        <f>'GC Table 8 - Primary'!QYG8</f>
        <v>0</v>
      </c>
      <c r="QYE12" s="2432">
        <f>'GC Table 6 - Secondary'!QYG8</f>
        <v>0</v>
      </c>
      <c r="QYF12" s="2432">
        <f>'GC Table 5 - Worker Training'!QYG8</f>
        <v>0</v>
      </c>
      <c r="QYG12" s="2432">
        <f>'GC Table 4 - Tertiary'!QYF8</f>
        <v>0</v>
      </c>
      <c r="QYH12" s="4063">
        <f>SUM(QYD12:QYG12)</f>
        <v>0</v>
      </c>
      <c r="QYI12" s="2433">
        <f>'GC Table 8 - Primary'!QYG12</f>
        <v>0</v>
      </c>
      <c r="QYJ12" s="2432">
        <f>'GC Table 6 - Secondary'!QYG14</f>
        <v>0</v>
      </c>
      <c r="QYK12" s="2434">
        <f>'GC Table 5 - Worker Training'!QYG12</f>
        <v>0</v>
      </c>
      <c r="QYL12" s="2432">
        <f>'GC Table 4 - Tertiary'!QYF9</f>
        <v>0</v>
      </c>
      <c r="QYM12" s="2435">
        <f>SUM(QYI12:QYL12)</f>
        <v>0</v>
      </c>
      <c r="QYN12" s="4062">
        <f>'GC Table 8 - Primary'!QYG20</f>
        <v>0</v>
      </c>
      <c r="QYO12" s="2432">
        <f>'GC Table 6 - Secondary'!QYG22</f>
        <v>0</v>
      </c>
      <c r="QYP12" s="2432">
        <f>'GC Table 5 - Worker Training'!QYG20</f>
        <v>0</v>
      </c>
      <c r="QYQ12" s="2432">
        <f>'GC Table 4 - Tertiary'!QYF17</f>
        <v>0</v>
      </c>
      <c r="QYR12" s="4064">
        <f>SUM(QYN12:QYQ12)</f>
        <v>0</v>
      </c>
      <c r="QYS12" s="4061">
        <v>2014</v>
      </c>
      <c r="QYT12" s="4062">
        <f>'GC Table 8 - Primary'!QYW8</f>
        <v>0</v>
      </c>
      <c r="QYU12" s="2432">
        <f>'GC Table 6 - Secondary'!QYW8</f>
        <v>0</v>
      </c>
      <c r="QYV12" s="2432">
        <f>'GC Table 5 - Worker Training'!QYW8</f>
        <v>0</v>
      </c>
      <c r="QYW12" s="2432">
        <f>'GC Table 4 - Tertiary'!QYV8</f>
        <v>0</v>
      </c>
      <c r="QYX12" s="4063">
        <f>SUM(QYT12:QYW12)</f>
        <v>0</v>
      </c>
      <c r="QYY12" s="2433">
        <f>'GC Table 8 - Primary'!QYW12</f>
        <v>0</v>
      </c>
      <c r="QYZ12" s="2432">
        <f>'GC Table 6 - Secondary'!QYW14</f>
        <v>0</v>
      </c>
      <c r="QZA12" s="2434">
        <f>'GC Table 5 - Worker Training'!QYW12</f>
        <v>0</v>
      </c>
      <c r="QZB12" s="2432">
        <f>'GC Table 4 - Tertiary'!QYV9</f>
        <v>0</v>
      </c>
      <c r="QZC12" s="2435">
        <f>SUM(QYY12:QZB12)</f>
        <v>0</v>
      </c>
      <c r="QZD12" s="4062">
        <f>'GC Table 8 - Primary'!QYW20</f>
        <v>0</v>
      </c>
      <c r="QZE12" s="2432">
        <f>'GC Table 6 - Secondary'!QYW22</f>
        <v>0</v>
      </c>
      <c r="QZF12" s="2432">
        <f>'GC Table 5 - Worker Training'!QYW20</f>
        <v>0</v>
      </c>
      <c r="QZG12" s="2432">
        <f>'GC Table 4 - Tertiary'!QYV17</f>
        <v>0</v>
      </c>
      <c r="QZH12" s="4064">
        <f>SUM(QZD12:QZG12)</f>
        <v>0</v>
      </c>
      <c r="QZI12" s="4061">
        <v>2014</v>
      </c>
      <c r="QZJ12" s="4062">
        <f>'GC Table 8 - Primary'!QZM8</f>
        <v>0</v>
      </c>
      <c r="QZK12" s="2432">
        <f>'GC Table 6 - Secondary'!QZM8</f>
        <v>0</v>
      </c>
      <c r="QZL12" s="2432">
        <f>'GC Table 5 - Worker Training'!QZM8</f>
        <v>0</v>
      </c>
      <c r="QZM12" s="2432">
        <f>'GC Table 4 - Tertiary'!QZL8</f>
        <v>0</v>
      </c>
      <c r="QZN12" s="4063">
        <f>SUM(QZJ12:QZM12)</f>
        <v>0</v>
      </c>
      <c r="QZO12" s="2433">
        <f>'GC Table 8 - Primary'!QZM12</f>
        <v>0</v>
      </c>
      <c r="QZP12" s="2432">
        <f>'GC Table 6 - Secondary'!QZM14</f>
        <v>0</v>
      </c>
      <c r="QZQ12" s="2434">
        <f>'GC Table 5 - Worker Training'!QZM12</f>
        <v>0</v>
      </c>
      <c r="QZR12" s="2432">
        <f>'GC Table 4 - Tertiary'!QZL9</f>
        <v>0</v>
      </c>
      <c r="QZS12" s="2435">
        <f>SUM(QZO12:QZR12)</f>
        <v>0</v>
      </c>
      <c r="QZT12" s="4062">
        <f>'GC Table 8 - Primary'!QZM20</f>
        <v>0</v>
      </c>
      <c r="QZU12" s="2432">
        <f>'GC Table 6 - Secondary'!QZM22</f>
        <v>0</v>
      </c>
      <c r="QZV12" s="2432">
        <f>'GC Table 5 - Worker Training'!QZM20</f>
        <v>0</v>
      </c>
      <c r="QZW12" s="2432">
        <f>'GC Table 4 - Tertiary'!QZL17</f>
        <v>0</v>
      </c>
      <c r="QZX12" s="4064">
        <f>SUM(QZT12:QZW12)</f>
        <v>0</v>
      </c>
      <c r="QZY12" s="4061">
        <v>2014</v>
      </c>
      <c r="QZZ12" s="4062">
        <f>'GC Table 8 - Primary'!RAC8</f>
        <v>0</v>
      </c>
      <c r="RAA12" s="2432">
        <f>'GC Table 6 - Secondary'!RAC8</f>
        <v>0</v>
      </c>
      <c r="RAB12" s="2432">
        <f>'GC Table 5 - Worker Training'!RAC8</f>
        <v>0</v>
      </c>
      <c r="RAC12" s="2432">
        <f>'GC Table 4 - Tertiary'!RAB8</f>
        <v>0</v>
      </c>
      <c r="RAD12" s="4063">
        <f>SUM(QZZ12:RAC12)</f>
        <v>0</v>
      </c>
      <c r="RAE12" s="2433">
        <f>'GC Table 8 - Primary'!RAC12</f>
        <v>0</v>
      </c>
      <c r="RAF12" s="2432">
        <f>'GC Table 6 - Secondary'!RAC14</f>
        <v>0</v>
      </c>
      <c r="RAG12" s="2434">
        <f>'GC Table 5 - Worker Training'!RAC12</f>
        <v>0</v>
      </c>
      <c r="RAH12" s="2432">
        <f>'GC Table 4 - Tertiary'!RAB9</f>
        <v>0</v>
      </c>
      <c r="RAI12" s="2435">
        <f>SUM(RAE12:RAH12)</f>
        <v>0</v>
      </c>
      <c r="RAJ12" s="4062">
        <f>'GC Table 8 - Primary'!RAC20</f>
        <v>0</v>
      </c>
      <c r="RAK12" s="2432">
        <f>'GC Table 6 - Secondary'!RAC22</f>
        <v>0</v>
      </c>
      <c r="RAL12" s="2432">
        <f>'GC Table 5 - Worker Training'!RAC20</f>
        <v>0</v>
      </c>
      <c r="RAM12" s="2432">
        <f>'GC Table 4 - Tertiary'!RAB17</f>
        <v>0</v>
      </c>
      <c r="RAN12" s="4064">
        <f>SUM(RAJ12:RAM12)</f>
        <v>0</v>
      </c>
      <c r="RAO12" s="4061">
        <v>2014</v>
      </c>
      <c r="RAP12" s="4062">
        <f>'GC Table 8 - Primary'!RAS8</f>
        <v>0</v>
      </c>
      <c r="RAQ12" s="2432">
        <f>'GC Table 6 - Secondary'!RAS8</f>
        <v>0</v>
      </c>
      <c r="RAR12" s="2432">
        <f>'GC Table 5 - Worker Training'!RAS8</f>
        <v>0</v>
      </c>
      <c r="RAS12" s="2432">
        <f>'GC Table 4 - Tertiary'!RAR8</f>
        <v>0</v>
      </c>
      <c r="RAT12" s="4063">
        <f>SUM(RAP12:RAS12)</f>
        <v>0</v>
      </c>
      <c r="RAU12" s="2433">
        <f>'GC Table 8 - Primary'!RAS12</f>
        <v>0</v>
      </c>
      <c r="RAV12" s="2432">
        <f>'GC Table 6 - Secondary'!RAS14</f>
        <v>0</v>
      </c>
      <c r="RAW12" s="2434">
        <f>'GC Table 5 - Worker Training'!RAS12</f>
        <v>0</v>
      </c>
      <c r="RAX12" s="2432">
        <f>'GC Table 4 - Tertiary'!RAR9</f>
        <v>0</v>
      </c>
      <c r="RAY12" s="2435">
        <f>SUM(RAU12:RAX12)</f>
        <v>0</v>
      </c>
      <c r="RAZ12" s="4062">
        <f>'GC Table 8 - Primary'!RAS20</f>
        <v>0</v>
      </c>
      <c r="RBA12" s="2432">
        <f>'GC Table 6 - Secondary'!RAS22</f>
        <v>0</v>
      </c>
      <c r="RBB12" s="2432">
        <f>'GC Table 5 - Worker Training'!RAS20</f>
        <v>0</v>
      </c>
      <c r="RBC12" s="2432">
        <f>'GC Table 4 - Tertiary'!RAR17</f>
        <v>0</v>
      </c>
      <c r="RBD12" s="4064">
        <f>SUM(RAZ12:RBC12)</f>
        <v>0</v>
      </c>
      <c r="RBE12" s="4061">
        <v>2014</v>
      </c>
      <c r="RBF12" s="4062">
        <f>'GC Table 8 - Primary'!RBI8</f>
        <v>0</v>
      </c>
      <c r="RBG12" s="2432">
        <f>'GC Table 6 - Secondary'!RBI8</f>
        <v>0</v>
      </c>
      <c r="RBH12" s="2432">
        <f>'GC Table 5 - Worker Training'!RBI8</f>
        <v>0</v>
      </c>
      <c r="RBI12" s="2432">
        <f>'GC Table 4 - Tertiary'!RBH8</f>
        <v>0</v>
      </c>
      <c r="RBJ12" s="4063">
        <f>SUM(RBF12:RBI12)</f>
        <v>0</v>
      </c>
      <c r="RBK12" s="2433">
        <f>'GC Table 8 - Primary'!RBI12</f>
        <v>0</v>
      </c>
      <c r="RBL12" s="2432">
        <f>'GC Table 6 - Secondary'!RBI14</f>
        <v>0</v>
      </c>
      <c r="RBM12" s="2434">
        <f>'GC Table 5 - Worker Training'!RBI12</f>
        <v>0</v>
      </c>
      <c r="RBN12" s="2432">
        <f>'GC Table 4 - Tertiary'!RBH9</f>
        <v>0</v>
      </c>
      <c r="RBO12" s="2435">
        <f>SUM(RBK12:RBN12)</f>
        <v>0</v>
      </c>
      <c r="RBP12" s="4062">
        <f>'GC Table 8 - Primary'!RBI20</f>
        <v>0</v>
      </c>
      <c r="RBQ12" s="2432">
        <f>'GC Table 6 - Secondary'!RBI22</f>
        <v>0</v>
      </c>
      <c r="RBR12" s="2432">
        <f>'GC Table 5 - Worker Training'!RBI20</f>
        <v>0</v>
      </c>
      <c r="RBS12" s="2432">
        <f>'GC Table 4 - Tertiary'!RBH17</f>
        <v>0</v>
      </c>
      <c r="RBT12" s="4064">
        <f>SUM(RBP12:RBS12)</f>
        <v>0</v>
      </c>
      <c r="RBU12" s="4061">
        <v>2014</v>
      </c>
      <c r="RBV12" s="4062">
        <f>'GC Table 8 - Primary'!RBY8</f>
        <v>0</v>
      </c>
      <c r="RBW12" s="2432">
        <f>'GC Table 6 - Secondary'!RBY8</f>
        <v>0</v>
      </c>
      <c r="RBX12" s="2432">
        <f>'GC Table 5 - Worker Training'!RBY8</f>
        <v>0</v>
      </c>
      <c r="RBY12" s="2432">
        <f>'GC Table 4 - Tertiary'!RBX8</f>
        <v>0</v>
      </c>
      <c r="RBZ12" s="4063">
        <f>SUM(RBV12:RBY12)</f>
        <v>0</v>
      </c>
      <c r="RCA12" s="2433">
        <f>'GC Table 8 - Primary'!RBY12</f>
        <v>0</v>
      </c>
      <c r="RCB12" s="2432">
        <f>'GC Table 6 - Secondary'!RBY14</f>
        <v>0</v>
      </c>
      <c r="RCC12" s="2434">
        <f>'GC Table 5 - Worker Training'!RBY12</f>
        <v>0</v>
      </c>
      <c r="RCD12" s="2432">
        <f>'GC Table 4 - Tertiary'!RBX9</f>
        <v>0</v>
      </c>
      <c r="RCE12" s="2435">
        <f>SUM(RCA12:RCD12)</f>
        <v>0</v>
      </c>
      <c r="RCF12" s="4062">
        <f>'GC Table 8 - Primary'!RBY20</f>
        <v>0</v>
      </c>
      <c r="RCG12" s="2432">
        <f>'GC Table 6 - Secondary'!RBY22</f>
        <v>0</v>
      </c>
      <c r="RCH12" s="2432">
        <f>'GC Table 5 - Worker Training'!RBY20</f>
        <v>0</v>
      </c>
      <c r="RCI12" s="2432">
        <f>'GC Table 4 - Tertiary'!RBX17</f>
        <v>0</v>
      </c>
      <c r="RCJ12" s="4064">
        <f>SUM(RCF12:RCI12)</f>
        <v>0</v>
      </c>
      <c r="RCK12" s="4061">
        <v>2014</v>
      </c>
      <c r="RCL12" s="4062">
        <f>'GC Table 8 - Primary'!RCO8</f>
        <v>0</v>
      </c>
      <c r="RCM12" s="2432">
        <f>'GC Table 6 - Secondary'!RCO8</f>
        <v>0</v>
      </c>
      <c r="RCN12" s="2432">
        <f>'GC Table 5 - Worker Training'!RCO8</f>
        <v>0</v>
      </c>
      <c r="RCO12" s="2432">
        <f>'GC Table 4 - Tertiary'!RCN8</f>
        <v>0</v>
      </c>
      <c r="RCP12" s="4063">
        <f>SUM(RCL12:RCO12)</f>
        <v>0</v>
      </c>
      <c r="RCQ12" s="2433">
        <f>'GC Table 8 - Primary'!RCO12</f>
        <v>0</v>
      </c>
      <c r="RCR12" s="2432">
        <f>'GC Table 6 - Secondary'!RCO14</f>
        <v>0</v>
      </c>
      <c r="RCS12" s="2434">
        <f>'GC Table 5 - Worker Training'!RCO12</f>
        <v>0</v>
      </c>
      <c r="RCT12" s="2432">
        <f>'GC Table 4 - Tertiary'!RCN9</f>
        <v>0</v>
      </c>
      <c r="RCU12" s="2435">
        <f>SUM(RCQ12:RCT12)</f>
        <v>0</v>
      </c>
      <c r="RCV12" s="4062">
        <f>'GC Table 8 - Primary'!RCO20</f>
        <v>0</v>
      </c>
      <c r="RCW12" s="2432">
        <f>'GC Table 6 - Secondary'!RCO22</f>
        <v>0</v>
      </c>
      <c r="RCX12" s="2432">
        <f>'GC Table 5 - Worker Training'!RCO20</f>
        <v>0</v>
      </c>
      <c r="RCY12" s="2432">
        <f>'GC Table 4 - Tertiary'!RCN17</f>
        <v>0</v>
      </c>
      <c r="RCZ12" s="4064">
        <f>SUM(RCV12:RCY12)</f>
        <v>0</v>
      </c>
      <c r="RDA12" s="4061">
        <v>2014</v>
      </c>
      <c r="RDB12" s="4062">
        <f>'GC Table 8 - Primary'!RDE8</f>
        <v>0</v>
      </c>
      <c r="RDC12" s="2432">
        <f>'GC Table 6 - Secondary'!RDE8</f>
        <v>0</v>
      </c>
      <c r="RDD12" s="2432">
        <f>'GC Table 5 - Worker Training'!RDE8</f>
        <v>0</v>
      </c>
      <c r="RDE12" s="2432">
        <f>'GC Table 4 - Tertiary'!RDD8</f>
        <v>0</v>
      </c>
      <c r="RDF12" s="4063">
        <f>SUM(RDB12:RDE12)</f>
        <v>0</v>
      </c>
      <c r="RDG12" s="2433">
        <f>'GC Table 8 - Primary'!RDE12</f>
        <v>0</v>
      </c>
      <c r="RDH12" s="2432">
        <f>'GC Table 6 - Secondary'!RDE14</f>
        <v>0</v>
      </c>
      <c r="RDI12" s="2434">
        <f>'GC Table 5 - Worker Training'!RDE12</f>
        <v>0</v>
      </c>
      <c r="RDJ12" s="2432">
        <f>'GC Table 4 - Tertiary'!RDD9</f>
        <v>0</v>
      </c>
      <c r="RDK12" s="2435">
        <f>SUM(RDG12:RDJ12)</f>
        <v>0</v>
      </c>
      <c r="RDL12" s="4062">
        <f>'GC Table 8 - Primary'!RDE20</f>
        <v>0</v>
      </c>
      <c r="RDM12" s="2432">
        <f>'GC Table 6 - Secondary'!RDE22</f>
        <v>0</v>
      </c>
      <c r="RDN12" s="2432">
        <f>'GC Table 5 - Worker Training'!RDE20</f>
        <v>0</v>
      </c>
      <c r="RDO12" s="2432">
        <f>'GC Table 4 - Tertiary'!RDD17</f>
        <v>0</v>
      </c>
      <c r="RDP12" s="4064">
        <f>SUM(RDL12:RDO12)</f>
        <v>0</v>
      </c>
      <c r="RDQ12" s="4061">
        <v>2014</v>
      </c>
      <c r="RDR12" s="4062">
        <f>'GC Table 8 - Primary'!RDU8</f>
        <v>0</v>
      </c>
      <c r="RDS12" s="2432">
        <f>'GC Table 6 - Secondary'!RDU8</f>
        <v>0</v>
      </c>
      <c r="RDT12" s="2432">
        <f>'GC Table 5 - Worker Training'!RDU8</f>
        <v>0</v>
      </c>
      <c r="RDU12" s="2432">
        <f>'GC Table 4 - Tertiary'!RDT8</f>
        <v>0</v>
      </c>
      <c r="RDV12" s="4063">
        <f>SUM(RDR12:RDU12)</f>
        <v>0</v>
      </c>
      <c r="RDW12" s="2433">
        <f>'GC Table 8 - Primary'!RDU12</f>
        <v>0</v>
      </c>
      <c r="RDX12" s="2432">
        <f>'GC Table 6 - Secondary'!RDU14</f>
        <v>0</v>
      </c>
      <c r="RDY12" s="2434">
        <f>'GC Table 5 - Worker Training'!RDU12</f>
        <v>0</v>
      </c>
      <c r="RDZ12" s="2432">
        <f>'GC Table 4 - Tertiary'!RDT9</f>
        <v>0</v>
      </c>
      <c r="REA12" s="2435">
        <f>SUM(RDW12:RDZ12)</f>
        <v>0</v>
      </c>
      <c r="REB12" s="4062">
        <f>'GC Table 8 - Primary'!RDU20</f>
        <v>0</v>
      </c>
      <c r="REC12" s="2432">
        <f>'GC Table 6 - Secondary'!RDU22</f>
        <v>0</v>
      </c>
      <c r="RED12" s="2432">
        <f>'GC Table 5 - Worker Training'!RDU20</f>
        <v>0</v>
      </c>
      <c r="REE12" s="2432">
        <f>'GC Table 4 - Tertiary'!RDT17</f>
        <v>0</v>
      </c>
      <c r="REF12" s="4064">
        <f>SUM(REB12:REE12)</f>
        <v>0</v>
      </c>
      <c r="REG12" s="4061">
        <v>2014</v>
      </c>
      <c r="REH12" s="4062">
        <f>'GC Table 8 - Primary'!REK8</f>
        <v>0</v>
      </c>
      <c r="REI12" s="2432">
        <f>'GC Table 6 - Secondary'!REK8</f>
        <v>0</v>
      </c>
      <c r="REJ12" s="2432">
        <f>'GC Table 5 - Worker Training'!REK8</f>
        <v>0</v>
      </c>
      <c r="REK12" s="2432">
        <f>'GC Table 4 - Tertiary'!REJ8</f>
        <v>0</v>
      </c>
      <c r="REL12" s="4063">
        <f>SUM(REH12:REK12)</f>
        <v>0</v>
      </c>
      <c r="REM12" s="2433">
        <f>'GC Table 8 - Primary'!REK12</f>
        <v>0</v>
      </c>
      <c r="REN12" s="2432">
        <f>'GC Table 6 - Secondary'!REK14</f>
        <v>0</v>
      </c>
      <c r="REO12" s="2434">
        <f>'GC Table 5 - Worker Training'!REK12</f>
        <v>0</v>
      </c>
      <c r="REP12" s="2432">
        <f>'GC Table 4 - Tertiary'!REJ9</f>
        <v>0</v>
      </c>
      <c r="REQ12" s="2435">
        <f>SUM(REM12:REP12)</f>
        <v>0</v>
      </c>
      <c r="RER12" s="4062">
        <f>'GC Table 8 - Primary'!REK20</f>
        <v>0</v>
      </c>
      <c r="RES12" s="2432">
        <f>'GC Table 6 - Secondary'!REK22</f>
        <v>0</v>
      </c>
      <c r="RET12" s="2432">
        <f>'GC Table 5 - Worker Training'!REK20</f>
        <v>0</v>
      </c>
      <c r="REU12" s="2432">
        <f>'GC Table 4 - Tertiary'!REJ17</f>
        <v>0</v>
      </c>
      <c r="REV12" s="4064">
        <f>SUM(RER12:REU12)</f>
        <v>0</v>
      </c>
      <c r="REW12" s="4061">
        <v>2014</v>
      </c>
      <c r="REX12" s="4062">
        <f>'GC Table 8 - Primary'!RFA8</f>
        <v>0</v>
      </c>
      <c r="REY12" s="2432">
        <f>'GC Table 6 - Secondary'!RFA8</f>
        <v>0</v>
      </c>
      <c r="REZ12" s="2432">
        <f>'GC Table 5 - Worker Training'!RFA8</f>
        <v>0</v>
      </c>
      <c r="RFA12" s="2432">
        <f>'GC Table 4 - Tertiary'!REZ8</f>
        <v>0</v>
      </c>
      <c r="RFB12" s="4063">
        <f>SUM(REX12:RFA12)</f>
        <v>0</v>
      </c>
      <c r="RFC12" s="2433">
        <f>'GC Table 8 - Primary'!RFA12</f>
        <v>0</v>
      </c>
      <c r="RFD12" s="2432">
        <f>'GC Table 6 - Secondary'!RFA14</f>
        <v>0</v>
      </c>
      <c r="RFE12" s="2434">
        <f>'GC Table 5 - Worker Training'!RFA12</f>
        <v>0</v>
      </c>
      <c r="RFF12" s="2432">
        <f>'GC Table 4 - Tertiary'!REZ9</f>
        <v>0</v>
      </c>
      <c r="RFG12" s="2435">
        <f>SUM(RFC12:RFF12)</f>
        <v>0</v>
      </c>
      <c r="RFH12" s="4062">
        <f>'GC Table 8 - Primary'!RFA20</f>
        <v>0</v>
      </c>
      <c r="RFI12" s="2432">
        <f>'GC Table 6 - Secondary'!RFA22</f>
        <v>0</v>
      </c>
      <c r="RFJ12" s="2432">
        <f>'GC Table 5 - Worker Training'!RFA20</f>
        <v>0</v>
      </c>
      <c r="RFK12" s="2432">
        <f>'GC Table 4 - Tertiary'!REZ17</f>
        <v>0</v>
      </c>
      <c r="RFL12" s="4064">
        <f>SUM(RFH12:RFK12)</f>
        <v>0</v>
      </c>
      <c r="RFM12" s="4061">
        <v>2014</v>
      </c>
      <c r="RFN12" s="4062">
        <f>'GC Table 8 - Primary'!RFQ8</f>
        <v>0</v>
      </c>
      <c r="RFO12" s="2432">
        <f>'GC Table 6 - Secondary'!RFQ8</f>
        <v>0</v>
      </c>
      <c r="RFP12" s="2432">
        <f>'GC Table 5 - Worker Training'!RFQ8</f>
        <v>0</v>
      </c>
      <c r="RFQ12" s="2432">
        <f>'GC Table 4 - Tertiary'!RFP8</f>
        <v>0</v>
      </c>
      <c r="RFR12" s="4063">
        <f>SUM(RFN12:RFQ12)</f>
        <v>0</v>
      </c>
      <c r="RFS12" s="2433">
        <f>'GC Table 8 - Primary'!RFQ12</f>
        <v>0</v>
      </c>
      <c r="RFT12" s="2432">
        <f>'GC Table 6 - Secondary'!RFQ14</f>
        <v>0</v>
      </c>
      <c r="RFU12" s="2434">
        <f>'GC Table 5 - Worker Training'!RFQ12</f>
        <v>0</v>
      </c>
      <c r="RFV12" s="2432">
        <f>'GC Table 4 - Tertiary'!RFP9</f>
        <v>0</v>
      </c>
      <c r="RFW12" s="2435">
        <f>SUM(RFS12:RFV12)</f>
        <v>0</v>
      </c>
      <c r="RFX12" s="4062">
        <f>'GC Table 8 - Primary'!RFQ20</f>
        <v>0</v>
      </c>
      <c r="RFY12" s="2432">
        <f>'GC Table 6 - Secondary'!RFQ22</f>
        <v>0</v>
      </c>
      <c r="RFZ12" s="2432">
        <f>'GC Table 5 - Worker Training'!RFQ20</f>
        <v>0</v>
      </c>
      <c r="RGA12" s="2432">
        <f>'GC Table 4 - Tertiary'!RFP17</f>
        <v>0</v>
      </c>
      <c r="RGB12" s="4064">
        <f>SUM(RFX12:RGA12)</f>
        <v>0</v>
      </c>
      <c r="RGC12" s="4061">
        <v>2014</v>
      </c>
      <c r="RGD12" s="4062">
        <f>'GC Table 8 - Primary'!RGG8</f>
        <v>0</v>
      </c>
      <c r="RGE12" s="2432">
        <f>'GC Table 6 - Secondary'!RGG8</f>
        <v>0</v>
      </c>
      <c r="RGF12" s="2432">
        <f>'GC Table 5 - Worker Training'!RGG8</f>
        <v>0</v>
      </c>
      <c r="RGG12" s="2432">
        <f>'GC Table 4 - Tertiary'!RGF8</f>
        <v>0</v>
      </c>
      <c r="RGH12" s="4063">
        <f>SUM(RGD12:RGG12)</f>
        <v>0</v>
      </c>
      <c r="RGI12" s="2433">
        <f>'GC Table 8 - Primary'!RGG12</f>
        <v>0</v>
      </c>
      <c r="RGJ12" s="2432">
        <f>'GC Table 6 - Secondary'!RGG14</f>
        <v>0</v>
      </c>
      <c r="RGK12" s="2434">
        <f>'GC Table 5 - Worker Training'!RGG12</f>
        <v>0</v>
      </c>
      <c r="RGL12" s="2432">
        <f>'GC Table 4 - Tertiary'!RGF9</f>
        <v>0</v>
      </c>
      <c r="RGM12" s="2435">
        <f>SUM(RGI12:RGL12)</f>
        <v>0</v>
      </c>
      <c r="RGN12" s="4062">
        <f>'GC Table 8 - Primary'!RGG20</f>
        <v>0</v>
      </c>
      <c r="RGO12" s="2432">
        <f>'GC Table 6 - Secondary'!RGG22</f>
        <v>0</v>
      </c>
      <c r="RGP12" s="2432">
        <f>'GC Table 5 - Worker Training'!RGG20</f>
        <v>0</v>
      </c>
      <c r="RGQ12" s="2432">
        <f>'GC Table 4 - Tertiary'!RGF17</f>
        <v>0</v>
      </c>
      <c r="RGR12" s="4064">
        <f>SUM(RGN12:RGQ12)</f>
        <v>0</v>
      </c>
      <c r="RGS12" s="4061">
        <v>2014</v>
      </c>
      <c r="RGT12" s="4062">
        <f>'GC Table 8 - Primary'!RGW8</f>
        <v>0</v>
      </c>
      <c r="RGU12" s="2432">
        <f>'GC Table 6 - Secondary'!RGW8</f>
        <v>0</v>
      </c>
      <c r="RGV12" s="2432">
        <f>'GC Table 5 - Worker Training'!RGW8</f>
        <v>0</v>
      </c>
      <c r="RGW12" s="2432">
        <f>'GC Table 4 - Tertiary'!RGV8</f>
        <v>0</v>
      </c>
      <c r="RGX12" s="4063">
        <f>SUM(RGT12:RGW12)</f>
        <v>0</v>
      </c>
      <c r="RGY12" s="2433">
        <f>'GC Table 8 - Primary'!RGW12</f>
        <v>0</v>
      </c>
      <c r="RGZ12" s="2432">
        <f>'GC Table 6 - Secondary'!RGW14</f>
        <v>0</v>
      </c>
      <c r="RHA12" s="2434">
        <f>'GC Table 5 - Worker Training'!RGW12</f>
        <v>0</v>
      </c>
      <c r="RHB12" s="2432">
        <f>'GC Table 4 - Tertiary'!RGV9</f>
        <v>0</v>
      </c>
      <c r="RHC12" s="2435">
        <f>SUM(RGY12:RHB12)</f>
        <v>0</v>
      </c>
      <c r="RHD12" s="4062">
        <f>'GC Table 8 - Primary'!RGW20</f>
        <v>0</v>
      </c>
      <c r="RHE12" s="2432">
        <f>'GC Table 6 - Secondary'!RGW22</f>
        <v>0</v>
      </c>
      <c r="RHF12" s="2432">
        <f>'GC Table 5 - Worker Training'!RGW20</f>
        <v>0</v>
      </c>
      <c r="RHG12" s="2432">
        <f>'GC Table 4 - Tertiary'!RGV17</f>
        <v>0</v>
      </c>
      <c r="RHH12" s="4064">
        <f>SUM(RHD12:RHG12)</f>
        <v>0</v>
      </c>
      <c r="RHI12" s="4061">
        <v>2014</v>
      </c>
      <c r="RHJ12" s="4062">
        <f>'GC Table 8 - Primary'!RHM8</f>
        <v>0</v>
      </c>
      <c r="RHK12" s="2432">
        <f>'GC Table 6 - Secondary'!RHM8</f>
        <v>0</v>
      </c>
      <c r="RHL12" s="2432">
        <f>'GC Table 5 - Worker Training'!RHM8</f>
        <v>0</v>
      </c>
      <c r="RHM12" s="2432">
        <f>'GC Table 4 - Tertiary'!RHL8</f>
        <v>0</v>
      </c>
      <c r="RHN12" s="4063">
        <f>SUM(RHJ12:RHM12)</f>
        <v>0</v>
      </c>
      <c r="RHO12" s="2433">
        <f>'GC Table 8 - Primary'!RHM12</f>
        <v>0</v>
      </c>
      <c r="RHP12" s="2432">
        <f>'GC Table 6 - Secondary'!RHM14</f>
        <v>0</v>
      </c>
      <c r="RHQ12" s="2434">
        <f>'GC Table 5 - Worker Training'!RHM12</f>
        <v>0</v>
      </c>
      <c r="RHR12" s="2432">
        <f>'GC Table 4 - Tertiary'!RHL9</f>
        <v>0</v>
      </c>
      <c r="RHS12" s="2435">
        <f>SUM(RHO12:RHR12)</f>
        <v>0</v>
      </c>
      <c r="RHT12" s="4062">
        <f>'GC Table 8 - Primary'!RHM20</f>
        <v>0</v>
      </c>
      <c r="RHU12" s="2432">
        <f>'GC Table 6 - Secondary'!RHM22</f>
        <v>0</v>
      </c>
      <c r="RHV12" s="2432">
        <f>'GC Table 5 - Worker Training'!RHM20</f>
        <v>0</v>
      </c>
      <c r="RHW12" s="2432">
        <f>'GC Table 4 - Tertiary'!RHL17</f>
        <v>0</v>
      </c>
      <c r="RHX12" s="4064">
        <f>SUM(RHT12:RHW12)</f>
        <v>0</v>
      </c>
      <c r="RHY12" s="4061">
        <v>2014</v>
      </c>
      <c r="RHZ12" s="4062">
        <f>'GC Table 8 - Primary'!RIC8</f>
        <v>0</v>
      </c>
      <c r="RIA12" s="2432">
        <f>'GC Table 6 - Secondary'!RIC8</f>
        <v>0</v>
      </c>
      <c r="RIB12" s="2432">
        <f>'GC Table 5 - Worker Training'!RIC8</f>
        <v>0</v>
      </c>
      <c r="RIC12" s="2432">
        <f>'GC Table 4 - Tertiary'!RIB8</f>
        <v>0</v>
      </c>
      <c r="RID12" s="4063">
        <f>SUM(RHZ12:RIC12)</f>
        <v>0</v>
      </c>
      <c r="RIE12" s="2433">
        <f>'GC Table 8 - Primary'!RIC12</f>
        <v>0</v>
      </c>
      <c r="RIF12" s="2432">
        <f>'GC Table 6 - Secondary'!RIC14</f>
        <v>0</v>
      </c>
      <c r="RIG12" s="2434">
        <f>'GC Table 5 - Worker Training'!RIC12</f>
        <v>0</v>
      </c>
      <c r="RIH12" s="2432">
        <f>'GC Table 4 - Tertiary'!RIB9</f>
        <v>0</v>
      </c>
      <c r="RII12" s="2435">
        <f>SUM(RIE12:RIH12)</f>
        <v>0</v>
      </c>
      <c r="RIJ12" s="4062">
        <f>'GC Table 8 - Primary'!RIC20</f>
        <v>0</v>
      </c>
      <c r="RIK12" s="2432">
        <f>'GC Table 6 - Secondary'!RIC22</f>
        <v>0</v>
      </c>
      <c r="RIL12" s="2432">
        <f>'GC Table 5 - Worker Training'!RIC20</f>
        <v>0</v>
      </c>
      <c r="RIM12" s="2432">
        <f>'GC Table 4 - Tertiary'!RIB17</f>
        <v>0</v>
      </c>
      <c r="RIN12" s="4064">
        <f>SUM(RIJ12:RIM12)</f>
        <v>0</v>
      </c>
      <c r="RIO12" s="4061">
        <v>2014</v>
      </c>
      <c r="RIP12" s="4062">
        <f>'GC Table 8 - Primary'!RIS8</f>
        <v>0</v>
      </c>
      <c r="RIQ12" s="2432">
        <f>'GC Table 6 - Secondary'!RIS8</f>
        <v>0</v>
      </c>
      <c r="RIR12" s="2432">
        <f>'GC Table 5 - Worker Training'!RIS8</f>
        <v>0</v>
      </c>
      <c r="RIS12" s="2432">
        <f>'GC Table 4 - Tertiary'!RIR8</f>
        <v>0</v>
      </c>
      <c r="RIT12" s="4063">
        <f>SUM(RIP12:RIS12)</f>
        <v>0</v>
      </c>
      <c r="RIU12" s="2433">
        <f>'GC Table 8 - Primary'!RIS12</f>
        <v>0</v>
      </c>
      <c r="RIV12" s="2432">
        <f>'GC Table 6 - Secondary'!RIS14</f>
        <v>0</v>
      </c>
      <c r="RIW12" s="2434">
        <f>'GC Table 5 - Worker Training'!RIS12</f>
        <v>0</v>
      </c>
      <c r="RIX12" s="2432">
        <f>'GC Table 4 - Tertiary'!RIR9</f>
        <v>0</v>
      </c>
      <c r="RIY12" s="2435">
        <f>SUM(RIU12:RIX12)</f>
        <v>0</v>
      </c>
      <c r="RIZ12" s="4062">
        <f>'GC Table 8 - Primary'!RIS20</f>
        <v>0</v>
      </c>
      <c r="RJA12" s="2432">
        <f>'GC Table 6 - Secondary'!RIS22</f>
        <v>0</v>
      </c>
      <c r="RJB12" s="2432">
        <f>'GC Table 5 - Worker Training'!RIS20</f>
        <v>0</v>
      </c>
      <c r="RJC12" s="2432">
        <f>'GC Table 4 - Tertiary'!RIR17</f>
        <v>0</v>
      </c>
      <c r="RJD12" s="4064">
        <f>SUM(RIZ12:RJC12)</f>
        <v>0</v>
      </c>
      <c r="RJE12" s="4061">
        <v>2014</v>
      </c>
      <c r="RJF12" s="4062">
        <f>'GC Table 8 - Primary'!RJI8</f>
        <v>0</v>
      </c>
      <c r="RJG12" s="2432">
        <f>'GC Table 6 - Secondary'!RJI8</f>
        <v>0</v>
      </c>
      <c r="RJH12" s="2432">
        <f>'GC Table 5 - Worker Training'!RJI8</f>
        <v>0</v>
      </c>
      <c r="RJI12" s="2432">
        <f>'GC Table 4 - Tertiary'!RJH8</f>
        <v>0</v>
      </c>
      <c r="RJJ12" s="4063">
        <f>SUM(RJF12:RJI12)</f>
        <v>0</v>
      </c>
      <c r="RJK12" s="2433">
        <f>'GC Table 8 - Primary'!RJI12</f>
        <v>0</v>
      </c>
      <c r="RJL12" s="2432">
        <f>'GC Table 6 - Secondary'!RJI14</f>
        <v>0</v>
      </c>
      <c r="RJM12" s="2434">
        <f>'GC Table 5 - Worker Training'!RJI12</f>
        <v>0</v>
      </c>
      <c r="RJN12" s="2432">
        <f>'GC Table 4 - Tertiary'!RJH9</f>
        <v>0</v>
      </c>
      <c r="RJO12" s="2435">
        <f>SUM(RJK12:RJN12)</f>
        <v>0</v>
      </c>
      <c r="RJP12" s="4062">
        <f>'GC Table 8 - Primary'!RJI20</f>
        <v>0</v>
      </c>
      <c r="RJQ12" s="2432">
        <f>'GC Table 6 - Secondary'!RJI22</f>
        <v>0</v>
      </c>
      <c r="RJR12" s="2432">
        <f>'GC Table 5 - Worker Training'!RJI20</f>
        <v>0</v>
      </c>
      <c r="RJS12" s="2432">
        <f>'GC Table 4 - Tertiary'!RJH17</f>
        <v>0</v>
      </c>
      <c r="RJT12" s="4064">
        <f>SUM(RJP12:RJS12)</f>
        <v>0</v>
      </c>
      <c r="RJU12" s="4061">
        <v>2014</v>
      </c>
      <c r="RJV12" s="4062">
        <f>'GC Table 8 - Primary'!RJY8</f>
        <v>0</v>
      </c>
      <c r="RJW12" s="2432">
        <f>'GC Table 6 - Secondary'!RJY8</f>
        <v>0</v>
      </c>
      <c r="RJX12" s="2432">
        <f>'GC Table 5 - Worker Training'!RJY8</f>
        <v>0</v>
      </c>
      <c r="RJY12" s="2432">
        <f>'GC Table 4 - Tertiary'!RJX8</f>
        <v>0</v>
      </c>
      <c r="RJZ12" s="4063">
        <f>SUM(RJV12:RJY12)</f>
        <v>0</v>
      </c>
      <c r="RKA12" s="2433">
        <f>'GC Table 8 - Primary'!RJY12</f>
        <v>0</v>
      </c>
      <c r="RKB12" s="2432">
        <f>'GC Table 6 - Secondary'!RJY14</f>
        <v>0</v>
      </c>
      <c r="RKC12" s="2434">
        <f>'GC Table 5 - Worker Training'!RJY12</f>
        <v>0</v>
      </c>
      <c r="RKD12" s="2432">
        <f>'GC Table 4 - Tertiary'!RJX9</f>
        <v>0</v>
      </c>
      <c r="RKE12" s="2435">
        <f>SUM(RKA12:RKD12)</f>
        <v>0</v>
      </c>
      <c r="RKF12" s="4062">
        <f>'GC Table 8 - Primary'!RJY20</f>
        <v>0</v>
      </c>
      <c r="RKG12" s="2432">
        <f>'GC Table 6 - Secondary'!RJY22</f>
        <v>0</v>
      </c>
      <c r="RKH12" s="2432">
        <f>'GC Table 5 - Worker Training'!RJY20</f>
        <v>0</v>
      </c>
      <c r="RKI12" s="2432">
        <f>'GC Table 4 - Tertiary'!RJX17</f>
        <v>0</v>
      </c>
      <c r="RKJ12" s="4064">
        <f>SUM(RKF12:RKI12)</f>
        <v>0</v>
      </c>
      <c r="RKK12" s="4061">
        <v>2014</v>
      </c>
      <c r="RKL12" s="4062">
        <f>'GC Table 8 - Primary'!RKO8</f>
        <v>0</v>
      </c>
      <c r="RKM12" s="2432">
        <f>'GC Table 6 - Secondary'!RKO8</f>
        <v>0</v>
      </c>
      <c r="RKN12" s="2432">
        <f>'GC Table 5 - Worker Training'!RKO8</f>
        <v>0</v>
      </c>
      <c r="RKO12" s="2432">
        <f>'GC Table 4 - Tertiary'!RKN8</f>
        <v>0</v>
      </c>
      <c r="RKP12" s="4063">
        <f>SUM(RKL12:RKO12)</f>
        <v>0</v>
      </c>
      <c r="RKQ12" s="2433">
        <f>'GC Table 8 - Primary'!RKO12</f>
        <v>0</v>
      </c>
      <c r="RKR12" s="2432">
        <f>'GC Table 6 - Secondary'!RKO14</f>
        <v>0</v>
      </c>
      <c r="RKS12" s="2434">
        <f>'GC Table 5 - Worker Training'!RKO12</f>
        <v>0</v>
      </c>
      <c r="RKT12" s="2432">
        <f>'GC Table 4 - Tertiary'!RKN9</f>
        <v>0</v>
      </c>
      <c r="RKU12" s="2435">
        <f>SUM(RKQ12:RKT12)</f>
        <v>0</v>
      </c>
      <c r="RKV12" s="4062">
        <f>'GC Table 8 - Primary'!RKO20</f>
        <v>0</v>
      </c>
      <c r="RKW12" s="2432">
        <f>'GC Table 6 - Secondary'!RKO22</f>
        <v>0</v>
      </c>
      <c r="RKX12" s="2432">
        <f>'GC Table 5 - Worker Training'!RKO20</f>
        <v>0</v>
      </c>
      <c r="RKY12" s="2432">
        <f>'GC Table 4 - Tertiary'!RKN17</f>
        <v>0</v>
      </c>
      <c r="RKZ12" s="4064">
        <f>SUM(RKV12:RKY12)</f>
        <v>0</v>
      </c>
      <c r="RLA12" s="4061">
        <v>2014</v>
      </c>
      <c r="RLB12" s="4062">
        <f>'GC Table 8 - Primary'!RLE8</f>
        <v>0</v>
      </c>
      <c r="RLC12" s="2432">
        <f>'GC Table 6 - Secondary'!RLE8</f>
        <v>0</v>
      </c>
      <c r="RLD12" s="2432">
        <f>'GC Table 5 - Worker Training'!RLE8</f>
        <v>0</v>
      </c>
      <c r="RLE12" s="2432">
        <f>'GC Table 4 - Tertiary'!RLD8</f>
        <v>0</v>
      </c>
      <c r="RLF12" s="4063">
        <f>SUM(RLB12:RLE12)</f>
        <v>0</v>
      </c>
      <c r="RLG12" s="2433">
        <f>'GC Table 8 - Primary'!RLE12</f>
        <v>0</v>
      </c>
      <c r="RLH12" s="2432">
        <f>'GC Table 6 - Secondary'!RLE14</f>
        <v>0</v>
      </c>
      <c r="RLI12" s="2434">
        <f>'GC Table 5 - Worker Training'!RLE12</f>
        <v>0</v>
      </c>
      <c r="RLJ12" s="2432">
        <f>'GC Table 4 - Tertiary'!RLD9</f>
        <v>0</v>
      </c>
      <c r="RLK12" s="2435">
        <f>SUM(RLG12:RLJ12)</f>
        <v>0</v>
      </c>
      <c r="RLL12" s="4062">
        <f>'GC Table 8 - Primary'!RLE20</f>
        <v>0</v>
      </c>
      <c r="RLM12" s="2432">
        <f>'GC Table 6 - Secondary'!RLE22</f>
        <v>0</v>
      </c>
      <c r="RLN12" s="2432">
        <f>'GC Table 5 - Worker Training'!RLE20</f>
        <v>0</v>
      </c>
      <c r="RLO12" s="2432">
        <f>'GC Table 4 - Tertiary'!RLD17</f>
        <v>0</v>
      </c>
      <c r="RLP12" s="4064">
        <f>SUM(RLL12:RLO12)</f>
        <v>0</v>
      </c>
      <c r="RLQ12" s="4061">
        <v>2014</v>
      </c>
      <c r="RLR12" s="4062">
        <f>'GC Table 8 - Primary'!RLU8</f>
        <v>0</v>
      </c>
      <c r="RLS12" s="2432">
        <f>'GC Table 6 - Secondary'!RLU8</f>
        <v>0</v>
      </c>
      <c r="RLT12" s="2432">
        <f>'GC Table 5 - Worker Training'!RLU8</f>
        <v>0</v>
      </c>
      <c r="RLU12" s="2432">
        <f>'GC Table 4 - Tertiary'!RLT8</f>
        <v>0</v>
      </c>
      <c r="RLV12" s="4063">
        <f>SUM(RLR12:RLU12)</f>
        <v>0</v>
      </c>
      <c r="RLW12" s="2433">
        <f>'GC Table 8 - Primary'!RLU12</f>
        <v>0</v>
      </c>
      <c r="RLX12" s="2432">
        <f>'GC Table 6 - Secondary'!RLU14</f>
        <v>0</v>
      </c>
      <c r="RLY12" s="2434">
        <f>'GC Table 5 - Worker Training'!RLU12</f>
        <v>0</v>
      </c>
      <c r="RLZ12" s="2432">
        <f>'GC Table 4 - Tertiary'!RLT9</f>
        <v>0</v>
      </c>
      <c r="RMA12" s="2435">
        <f>SUM(RLW12:RLZ12)</f>
        <v>0</v>
      </c>
      <c r="RMB12" s="4062">
        <f>'GC Table 8 - Primary'!RLU20</f>
        <v>0</v>
      </c>
      <c r="RMC12" s="2432">
        <f>'GC Table 6 - Secondary'!RLU22</f>
        <v>0</v>
      </c>
      <c r="RMD12" s="2432">
        <f>'GC Table 5 - Worker Training'!RLU20</f>
        <v>0</v>
      </c>
      <c r="RME12" s="2432">
        <f>'GC Table 4 - Tertiary'!RLT17</f>
        <v>0</v>
      </c>
      <c r="RMF12" s="4064">
        <f>SUM(RMB12:RME12)</f>
        <v>0</v>
      </c>
      <c r="RMG12" s="4061">
        <v>2014</v>
      </c>
      <c r="RMH12" s="4062">
        <f>'GC Table 8 - Primary'!RMK8</f>
        <v>0</v>
      </c>
      <c r="RMI12" s="2432">
        <f>'GC Table 6 - Secondary'!RMK8</f>
        <v>0</v>
      </c>
      <c r="RMJ12" s="2432">
        <f>'GC Table 5 - Worker Training'!RMK8</f>
        <v>0</v>
      </c>
      <c r="RMK12" s="2432">
        <f>'GC Table 4 - Tertiary'!RMJ8</f>
        <v>0</v>
      </c>
      <c r="RML12" s="4063">
        <f>SUM(RMH12:RMK12)</f>
        <v>0</v>
      </c>
      <c r="RMM12" s="2433">
        <f>'GC Table 8 - Primary'!RMK12</f>
        <v>0</v>
      </c>
      <c r="RMN12" s="2432">
        <f>'GC Table 6 - Secondary'!RMK14</f>
        <v>0</v>
      </c>
      <c r="RMO12" s="2434">
        <f>'GC Table 5 - Worker Training'!RMK12</f>
        <v>0</v>
      </c>
      <c r="RMP12" s="2432">
        <f>'GC Table 4 - Tertiary'!RMJ9</f>
        <v>0</v>
      </c>
      <c r="RMQ12" s="2435">
        <f>SUM(RMM12:RMP12)</f>
        <v>0</v>
      </c>
      <c r="RMR12" s="4062">
        <f>'GC Table 8 - Primary'!RMK20</f>
        <v>0</v>
      </c>
      <c r="RMS12" s="2432">
        <f>'GC Table 6 - Secondary'!RMK22</f>
        <v>0</v>
      </c>
      <c r="RMT12" s="2432">
        <f>'GC Table 5 - Worker Training'!RMK20</f>
        <v>0</v>
      </c>
      <c r="RMU12" s="2432">
        <f>'GC Table 4 - Tertiary'!RMJ17</f>
        <v>0</v>
      </c>
      <c r="RMV12" s="4064">
        <f>SUM(RMR12:RMU12)</f>
        <v>0</v>
      </c>
      <c r="RMW12" s="4061">
        <v>2014</v>
      </c>
      <c r="RMX12" s="4062">
        <f>'GC Table 8 - Primary'!RNA8</f>
        <v>0</v>
      </c>
      <c r="RMY12" s="2432">
        <f>'GC Table 6 - Secondary'!RNA8</f>
        <v>0</v>
      </c>
      <c r="RMZ12" s="2432">
        <f>'GC Table 5 - Worker Training'!RNA8</f>
        <v>0</v>
      </c>
      <c r="RNA12" s="2432">
        <f>'GC Table 4 - Tertiary'!RMZ8</f>
        <v>0</v>
      </c>
      <c r="RNB12" s="4063">
        <f>SUM(RMX12:RNA12)</f>
        <v>0</v>
      </c>
      <c r="RNC12" s="2433">
        <f>'GC Table 8 - Primary'!RNA12</f>
        <v>0</v>
      </c>
      <c r="RND12" s="2432">
        <f>'GC Table 6 - Secondary'!RNA14</f>
        <v>0</v>
      </c>
      <c r="RNE12" s="2434">
        <f>'GC Table 5 - Worker Training'!RNA12</f>
        <v>0</v>
      </c>
      <c r="RNF12" s="2432">
        <f>'GC Table 4 - Tertiary'!RMZ9</f>
        <v>0</v>
      </c>
      <c r="RNG12" s="2435">
        <f>SUM(RNC12:RNF12)</f>
        <v>0</v>
      </c>
      <c r="RNH12" s="4062">
        <f>'GC Table 8 - Primary'!RNA20</f>
        <v>0</v>
      </c>
      <c r="RNI12" s="2432">
        <f>'GC Table 6 - Secondary'!RNA22</f>
        <v>0</v>
      </c>
      <c r="RNJ12" s="2432">
        <f>'GC Table 5 - Worker Training'!RNA20</f>
        <v>0</v>
      </c>
      <c r="RNK12" s="2432">
        <f>'GC Table 4 - Tertiary'!RMZ17</f>
        <v>0</v>
      </c>
      <c r="RNL12" s="4064">
        <f>SUM(RNH12:RNK12)</f>
        <v>0</v>
      </c>
      <c r="RNM12" s="4061">
        <v>2014</v>
      </c>
      <c r="RNN12" s="4062">
        <f>'GC Table 8 - Primary'!RNQ8</f>
        <v>0</v>
      </c>
      <c r="RNO12" s="2432">
        <f>'GC Table 6 - Secondary'!RNQ8</f>
        <v>0</v>
      </c>
      <c r="RNP12" s="2432">
        <f>'GC Table 5 - Worker Training'!RNQ8</f>
        <v>0</v>
      </c>
      <c r="RNQ12" s="2432">
        <f>'GC Table 4 - Tertiary'!RNP8</f>
        <v>0</v>
      </c>
      <c r="RNR12" s="4063">
        <f>SUM(RNN12:RNQ12)</f>
        <v>0</v>
      </c>
      <c r="RNS12" s="2433">
        <f>'GC Table 8 - Primary'!RNQ12</f>
        <v>0</v>
      </c>
      <c r="RNT12" s="2432">
        <f>'GC Table 6 - Secondary'!RNQ14</f>
        <v>0</v>
      </c>
      <c r="RNU12" s="2434">
        <f>'GC Table 5 - Worker Training'!RNQ12</f>
        <v>0</v>
      </c>
      <c r="RNV12" s="2432">
        <f>'GC Table 4 - Tertiary'!RNP9</f>
        <v>0</v>
      </c>
      <c r="RNW12" s="2435">
        <f>SUM(RNS12:RNV12)</f>
        <v>0</v>
      </c>
      <c r="RNX12" s="4062">
        <f>'GC Table 8 - Primary'!RNQ20</f>
        <v>0</v>
      </c>
      <c r="RNY12" s="2432">
        <f>'GC Table 6 - Secondary'!RNQ22</f>
        <v>0</v>
      </c>
      <c r="RNZ12" s="2432">
        <f>'GC Table 5 - Worker Training'!RNQ20</f>
        <v>0</v>
      </c>
      <c r="ROA12" s="2432">
        <f>'GC Table 4 - Tertiary'!RNP17</f>
        <v>0</v>
      </c>
      <c r="ROB12" s="4064">
        <f>SUM(RNX12:ROA12)</f>
        <v>0</v>
      </c>
      <c r="ROC12" s="4061">
        <v>2014</v>
      </c>
      <c r="ROD12" s="4062">
        <f>'GC Table 8 - Primary'!ROG8</f>
        <v>0</v>
      </c>
      <c r="ROE12" s="2432">
        <f>'GC Table 6 - Secondary'!ROG8</f>
        <v>0</v>
      </c>
      <c r="ROF12" s="2432">
        <f>'GC Table 5 - Worker Training'!ROG8</f>
        <v>0</v>
      </c>
      <c r="ROG12" s="2432">
        <f>'GC Table 4 - Tertiary'!ROF8</f>
        <v>0</v>
      </c>
      <c r="ROH12" s="4063">
        <f>SUM(ROD12:ROG12)</f>
        <v>0</v>
      </c>
      <c r="ROI12" s="2433">
        <f>'GC Table 8 - Primary'!ROG12</f>
        <v>0</v>
      </c>
      <c r="ROJ12" s="2432">
        <f>'GC Table 6 - Secondary'!ROG14</f>
        <v>0</v>
      </c>
      <c r="ROK12" s="2434">
        <f>'GC Table 5 - Worker Training'!ROG12</f>
        <v>0</v>
      </c>
      <c r="ROL12" s="2432">
        <f>'GC Table 4 - Tertiary'!ROF9</f>
        <v>0</v>
      </c>
      <c r="ROM12" s="2435">
        <f>SUM(ROI12:ROL12)</f>
        <v>0</v>
      </c>
      <c r="RON12" s="4062">
        <f>'GC Table 8 - Primary'!ROG20</f>
        <v>0</v>
      </c>
      <c r="ROO12" s="2432">
        <f>'GC Table 6 - Secondary'!ROG22</f>
        <v>0</v>
      </c>
      <c r="ROP12" s="2432">
        <f>'GC Table 5 - Worker Training'!ROG20</f>
        <v>0</v>
      </c>
      <c r="ROQ12" s="2432">
        <f>'GC Table 4 - Tertiary'!ROF17</f>
        <v>0</v>
      </c>
      <c r="ROR12" s="4064">
        <f>SUM(RON12:ROQ12)</f>
        <v>0</v>
      </c>
      <c r="ROS12" s="4061">
        <v>2014</v>
      </c>
      <c r="ROT12" s="4062">
        <f>'GC Table 8 - Primary'!ROW8</f>
        <v>0</v>
      </c>
      <c r="ROU12" s="2432">
        <f>'GC Table 6 - Secondary'!ROW8</f>
        <v>0</v>
      </c>
      <c r="ROV12" s="2432">
        <f>'GC Table 5 - Worker Training'!ROW8</f>
        <v>0</v>
      </c>
      <c r="ROW12" s="2432">
        <f>'GC Table 4 - Tertiary'!ROV8</f>
        <v>0</v>
      </c>
      <c r="ROX12" s="4063">
        <f>SUM(ROT12:ROW12)</f>
        <v>0</v>
      </c>
      <c r="ROY12" s="2433">
        <f>'GC Table 8 - Primary'!ROW12</f>
        <v>0</v>
      </c>
      <c r="ROZ12" s="2432">
        <f>'GC Table 6 - Secondary'!ROW14</f>
        <v>0</v>
      </c>
      <c r="RPA12" s="2434">
        <f>'GC Table 5 - Worker Training'!ROW12</f>
        <v>0</v>
      </c>
      <c r="RPB12" s="2432">
        <f>'GC Table 4 - Tertiary'!ROV9</f>
        <v>0</v>
      </c>
      <c r="RPC12" s="2435">
        <f>SUM(ROY12:RPB12)</f>
        <v>0</v>
      </c>
      <c r="RPD12" s="4062">
        <f>'GC Table 8 - Primary'!ROW20</f>
        <v>0</v>
      </c>
      <c r="RPE12" s="2432">
        <f>'GC Table 6 - Secondary'!ROW22</f>
        <v>0</v>
      </c>
      <c r="RPF12" s="2432">
        <f>'GC Table 5 - Worker Training'!ROW20</f>
        <v>0</v>
      </c>
      <c r="RPG12" s="2432">
        <f>'GC Table 4 - Tertiary'!ROV17</f>
        <v>0</v>
      </c>
      <c r="RPH12" s="4064">
        <f>SUM(RPD12:RPG12)</f>
        <v>0</v>
      </c>
      <c r="RPI12" s="4061">
        <v>2014</v>
      </c>
      <c r="RPJ12" s="4062">
        <f>'GC Table 8 - Primary'!RPM8</f>
        <v>0</v>
      </c>
      <c r="RPK12" s="2432">
        <f>'GC Table 6 - Secondary'!RPM8</f>
        <v>0</v>
      </c>
      <c r="RPL12" s="2432">
        <f>'GC Table 5 - Worker Training'!RPM8</f>
        <v>0</v>
      </c>
      <c r="RPM12" s="2432">
        <f>'GC Table 4 - Tertiary'!RPL8</f>
        <v>0</v>
      </c>
      <c r="RPN12" s="4063">
        <f>SUM(RPJ12:RPM12)</f>
        <v>0</v>
      </c>
      <c r="RPO12" s="2433">
        <f>'GC Table 8 - Primary'!RPM12</f>
        <v>0</v>
      </c>
      <c r="RPP12" s="2432">
        <f>'GC Table 6 - Secondary'!RPM14</f>
        <v>0</v>
      </c>
      <c r="RPQ12" s="2434">
        <f>'GC Table 5 - Worker Training'!RPM12</f>
        <v>0</v>
      </c>
      <c r="RPR12" s="2432">
        <f>'GC Table 4 - Tertiary'!RPL9</f>
        <v>0</v>
      </c>
      <c r="RPS12" s="2435">
        <f>SUM(RPO12:RPR12)</f>
        <v>0</v>
      </c>
      <c r="RPT12" s="4062">
        <f>'GC Table 8 - Primary'!RPM20</f>
        <v>0</v>
      </c>
      <c r="RPU12" s="2432">
        <f>'GC Table 6 - Secondary'!RPM22</f>
        <v>0</v>
      </c>
      <c r="RPV12" s="2432">
        <f>'GC Table 5 - Worker Training'!RPM20</f>
        <v>0</v>
      </c>
      <c r="RPW12" s="2432">
        <f>'GC Table 4 - Tertiary'!RPL17</f>
        <v>0</v>
      </c>
      <c r="RPX12" s="4064">
        <f>SUM(RPT12:RPW12)</f>
        <v>0</v>
      </c>
      <c r="RPY12" s="4061">
        <v>2014</v>
      </c>
      <c r="RPZ12" s="4062">
        <f>'GC Table 8 - Primary'!RQC8</f>
        <v>0</v>
      </c>
      <c r="RQA12" s="2432">
        <f>'GC Table 6 - Secondary'!RQC8</f>
        <v>0</v>
      </c>
      <c r="RQB12" s="2432">
        <f>'GC Table 5 - Worker Training'!RQC8</f>
        <v>0</v>
      </c>
      <c r="RQC12" s="2432">
        <f>'GC Table 4 - Tertiary'!RQB8</f>
        <v>0</v>
      </c>
      <c r="RQD12" s="4063">
        <f>SUM(RPZ12:RQC12)</f>
        <v>0</v>
      </c>
      <c r="RQE12" s="2433">
        <f>'GC Table 8 - Primary'!RQC12</f>
        <v>0</v>
      </c>
      <c r="RQF12" s="2432">
        <f>'GC Table 6 - Secondary'!RQC14</f>
        <v>0</v>
      </c>
      <c r="RQG12" s="2434">
        <f>'GC Table 5 - Worker Training'!RQC12</f>
        <v>0</v>
      </c>
      <c r="RQH12" s="2432">
        <f>'GC Table 4 - Tertiary'!RQB9</f>
        <v>0</v>
      </c>
      <c r="RQI12" s="2435">
        <f>SUM(RQE12:RQH12)</f>
        <v>0</v>
      </c>
      <c r="RQJ12" s="4062">
        <f>'GC Table 8 - Primary'!RQC20</f>
        <v>0</v>
      </c>
      <c r="RQK12" s="2432">
        <f>'GC Table 6 - Secondary'!RQC22</f>
        <v>0</v>
      </c>
      <c r="RQL12" s="2432">
        <f>'GC Table 5 - Worker Training'!RQC20</f>
        <v>0</v>
      </c>
      <c r="RQM12" s="2432">
        <f>'GC Table 4 - Tertiary'!RQB17</f>
        <v>0</v>
      </c>
      <c r="RQN12" s="4064">
        <f>SUM(RQJ12:RQM12)</f>
        <v>0</v>
      </c>
      <c r="RQO12" s="4061">
        <v>2014</v>
      </c>
      <c r="RQP12" s="4062">
        <f>'GC Table 8 - Primary'!RQS8</f>
        <v>0</v>
      </c>
      <c r="RQQ12" s="2432">
        <f>'GC Table 6 - Secondary'!RQS8</f>
        <v>0</v>
      </c>
      <c r="RQR12" s="2432">
        <f>'GC Table 5 - Worker Training'!RQS8</f>
        <v>0</v>
      </c>
      <c r="RQS12" s="2432">
        <f>'GC Table 4 - Tertiary'!RQR8</f>
        <v>0</v>
      </c>
      <c r="RQT12" s="4063">
        <f>SUM(RQP12:RQS12)</f>
        <v>0</v>
      </c>
      <c r="RQU12" s="2433">
        <f>'GC Table 8 - Primary'!RQS12</f>
        <v>0</v>
      </c>
      <c r="RQV12" s="2432">
        <f>'GC Table 6 - Secondary'!RQS14</f>
        <v>0</v>
      </c>
      <c r="RQW12" s="2434">
        <f>'GC Table 5 - Worker Training'!RQS12</f>
        <v>0</v>
      </c>
      <c r="RQX12" s="2432">
        <f>'GC Table 4 - Tertiary'!RQR9</f>
        <v>0</v>
      </c>
      <c r="RQY12" s="2435">
        <f>SUM(RQU12:RQX12)</f>
        <v>0</v>
      </c>
      <c r="RQZ12" s="4062">
        <f>'GC Table 8 - Primary'!RQS20</f>
        <v>0</v>
      </c>
      <c r="RRA12" s="2432">
        <f>'GC Table 6 - Secondary'!RQS22</f>
        <v>0</v>
      </c>
      <c r="RRB12" s="2432">
        <f>'GC Table 5 - Worker Training'!RQS20</f>
        <v>0</v>
      </c>
      <c r="RRC12" s="2432">
        <f>'GC Table 4 - Tertiary'!RQR17</f>
        <v>0</v>
      </c>
      <c r="RRD12" s="4064">
        <f>SUM(RQZ12:RRC12)</f>
        <v>0</v>
      </c>
      <c r="RRE12" s="4061">
        <v>2014</v>
      </c>
      <c r="RRF12" s="4062">
        <f>'GC Table 8 - Primary'!RRI8</f>
        <v>0</v>
      </c>
      <c r="RRG12" s="2432">
        <f>'GC Table 6 - Secondary'!RRI8</f>
        <v>0</v>
      </c>
      <c r="RRH12" s="2432">
        <f>'GC Table 5 - Worker Training'!RRI8</f>
        <v>0</v>
      </c>
      <c r="RRI12" s="2432">
        <f>'GC Table 4 - Tertiary'!RRH8</f>
        <v>0</v>
      </c>
      <c r="RRJ12" s="4063">
        <f>SUM(RRF12:RRI12)</f>
        <v>0</v>
      </c>
      <c r="RRK12" s="2433">
        <f>'GC Table 8 - Primary'!RRI12</f>
        <v>0</v>
      </c>
      <c r="RRL12" s="2432">
        <f>'GC Table 6 - Secondary'!RRI14</f>
        <v>0</v>
      </c>
      <c r="RRM12" s="2434">
        <f>'GC Table 5 - Worker Training'!RRI12</f>
        <v>0</v>
      </c>
      <c r="RRN12" s="2432">
        <f>'GC Table 4 - Tertiary'!RRH9</f>
        <v>0</v>
      </c>
      <c r="RRO12" s="2435">
        <f>SUM(RRK12:RRN12)</f>
        <v>0</v>
      </c>
      <c r="RRP12" s="4062">
        <f>'GC Table 8 - Primary'!RRI20</f>
        <v>0</v>
      </c>
      <c r="RRQ12" s="2432">
        <f>'GC Table 6 - Secondary'!RRI22</f>
        <v>0</v>
      </c>
      <c r="RRR12" s="2432">
        <f>'GC Table 5 - Worker Training'!RRI20</f>
        <v>0</v>
      </c>
      <c r="RRS12" s="2432">
        <f>'GC Table 4 - Tertiary'!RRH17</f>
        <v>0</v>
      </c>
      <c r="RRT12" s="4064">
        <f>SUM(RRP12:RRS12)</f>
        <v>0</v>
      </c>
      <c r="RRU12" s="4061">
        <v>2014</v>
      </c>
      <c r="RRV12" s="4062">
        <f>'GC Table 8 - Primary'!RRY8</f>
        <v>0</v>
      </c>
      <c r="RRW12" s="2432">
        <f>'GC Table 6 - Secondary'!RRY8</f>
        <v>0</v>
      </c>
      <c r="RRX12" s="2432">
        <f>'GC Table 5 - Worker Training'!RRY8</f>
        <v>0</v>
      </c>
      <c r="RRY12" s="2432">
        <f>'GC Table 4 - Tertiary'!RRX8</f>
        <v>0</v>
      </c>
      <c r="RRZ12" s="4063">
        <f>SUM(RRV12:RRY12)</f>
        <v>0</v>
      </c>
      <c r="RSA12" s="2433">
        <f>'GC Table 8 - Primary'!RRY12</f>
        <v>0</v>
      </c>
      <c r="RSB12" s="2432">
        <f>'GC Table 6 - Secondary'!RRY14</f>
        <v>0</v>
      </c>
      <c r="RSC12" s="2434">
        <f>'GC Table 5 - Worker Training'!RRY12</f>
        <v>0</v>
      </c>
      <c r="RSD12" s="2432">
        <f>'GC Table 4 - Tertiary'!RRX9</f>
        <v>0</v>
      </c>
      <c r="RSE12" s="2435">
        <f>SUM(RSA12:RSD12)</f>
        <v>0</v>
      </c>
      <c r="RSF12" s="4062">
        <f>'GC Table 8 - Primary'!RRY20</f>
        <v>0</v>
      </c>
      <c r="RSG12" s="2432">
        <f>'GC Table 6 - Secondary'!RRY22</f>
        <v>0</v>
      </c>
      <c r="RSH12" s="2432">
        <f>'GC Table 5 - Worker Training'!RRY20</f>
        <v>0</v>
      </c>
      <c r="RSI12" s="2432">
        <f>'GC Table 4 - Tertiary'!RRX17</f>
        <v>0</v>
      </c>
      <c r="RSJ12" s="4064">
        <f>SUM(RSF12:RSI12)</f>
        <v>0</v>
      </c>
      <c r="RSK12" s="4061">
        <v>2014</v>
      </c>
      <c r="RSL12" s="4062">
        <f>'GC Table 8 - Primary'!RSO8</f>
        <v>0</v>
      </c>
      <c r="RSM12" s="2432">
        <f>'GC Table 6 - Secondary'!RSO8</f>
        <v>0</v>
      </c>
      <c r="RSN12" s="2432">
        <f>'GC Table 5 - Worker Training'!RSO8</f>
        <v>0</v>
      </c>
      <c r="RSO12" s="2432">
        <f>'GC Table 4 - Tertiary'!RSN8</f>
        <v>0</v>
      </c>
      <c r="RSP12" s="4063">
        <f>SUM(RSL12:RSO12)</f>
        <v>0</v>
      </c>
      <c r="RSQ12" s="2433">
        <f>'GC Table 8 - Primary'!RSO12</f>
        <v>0</v>
      </c>
      <c r="RSR12" s="2432">
        <f>'GC Table 6 - Secondary'!RSO14</f>
        <v>0</v>
      </c>
      <c r="RSS12" s="2434">
        <f>'GC Table 5 - Worker Training'!RSO12</f>
        <v>0</v>
      </c>
      <c r="RST12" s="2432">
        <f>'GC Table 4 - Tertiary'!RSN9</f>
        <v>0</v>
      </c>
      <c r="RSU12" s="2435">
        <f>SUM(RSQ12:RST12)</f>
        <v>0</v>
      </c>
      <c r="RSV12" s="4062">
        <f>'GC Table 8 - Primary'!RSO20</f>
        <v>0</v>
      </c>
      <c r="RSW12" s="2432">
        <f>'GC Table 6 - Secondary'!RSO22</f>
        <v>0</v>
      </c>
      <c r="RSX12" s="2432">
        <f>'GC Table 5 - Worker Training'!RSO20</f>
        <v>0</v>
      </c>
      <c r="RSY12" s="2432">
        <f>'GC Table 4 - Tertiary'!RSN17</f>
        <v>0</v>
      </c>
      <c r="RSZ12" s="4064">
        <f>SUM(RSV12:RSY12)</f>
        <v>0</v>
      </c>
      <c r="RTA12" s="4061">
        <v>2014</v>
      </c>
      <c r="RTB12" s="4062">
        <f>'GC Table 8 - Primary'!RTE8</f>
        <v>0</v>
      </c>
      <c r="RTC12" s="2432">
        <f>'GC Table 6 - Secondary'!RTE8</f>
        <v>0</v>
      </c>
      <c r="RTD12" s="2432">
        <f>'GC Table 5 - Worker Training'!RTE8</f>
        <v>0</v>
      </c>
      <c r="RTE12" s="2432">
        <f>'GC Table 4 - Tertiary'!RTD8</f>
        <v>0</v>
      </c>
      <c r="RTF12" s="4063">
        <f>SUM(RTB12:RTE12)</f>
        <v>0</v>
      </c>
      <c r="RTG12" s="2433">
        <f>'GC Table 8 - Primary'!RTE12</f>
        <v>0</v>
      </c>
      <c r="RTH12" s="2432">
        <f>'GC Table 6 - Secondary'!RTE14</f>
        <v>0</v>
      </c>
      <c r="RTI12" s="2434">
        <f>'GC Table 5 - Worker Training'!RTE12</f>
        <v>0</v>
      </c>
      <c r="RTJ12" s="2432">
        <f>'GC Table 4 - Tertiary'!RTD9</f>
        <v>0</v>
      </c>
      <c r="RTK12" s="2435">
        <f>SUM(RTG12:RTJ12)</f>
        <v>0</v>
      </c>
      <c r="RTL12" s="4062">
        <f>'GC Table 8 - Primary'!RTE20</f>
        <v>0</v>
      </c>
      <c r="RTM12" s="2432">
        <f>'GC Table 6 - Secondary'!RTE22</f>
        <v>0</v>
      </c>
      <c r="RTN12" s="2432">
        <f>'GC Table 5 - Worker Training'!RTE20</f>
        <v>0</v>
      </c>
      <c r="RTO12" s="2432">
        <f>'GC Table 4 - Tertiary'!RTD17</f>
        <v>0</v>
      </c>
      <c r="RTP12" s="4064">
        <f>SUM(RTL12:RTO12)</f>
        <v>0</v>
      </c>
      <c r="RTQ12" s="4061">
        <v>2014</v>
      </c>
      <c r="RTR12" s="4062">
        <f>'GC Table 8 - Primary'!RTU8</f>
        <v>0</v>
      </c>
      <c r="RTS12" s="2432">
        <f>'GC Table 6 - Secondary'!RTU8</f>
        <v>0</v>
      </c>
      <c r="RTT12" s="2432">
        <f>'GC Table 5 - Worker Training'!RTU8</f>
        <v>0</v>
      </c>
      <c r="RTU12" s="2432">
        <f>'GC Table 4 - Tertiary'!RTT8</f>
        <v>0</v>
      </c>
      <c r="RTV12" s="4063">
        <f>SUM(RTR12:RTU12)</f>
        <v>0</v>
      </c>
      <c r="RTW12" s="2433">
        <f>'GC Table 8 - Primary'!RTU12</f>
        <v>0</v>
      </c>
      <c r="RTX12" s="2432">
        <f>'GC Table 6 - Secondary'!RTU14</f>
        <v>0</v>
      </c>
      <c r="RTY12" s="2434">
        <f>'GC Table 5 - Worker Training'!RTU12</f>
        <v>0</v>
      </c>
      <c r="RTZ12" s="2432">
        <f>'GC Table 4 - Tertiary'!RTT9</f>
        <v>0</v>
      </c>
      <c r="RUA12" s="2435">
        <f>SUM(RTW12:RTZ12)</f>
        <v>0</v>
      </c>
      <c r="RUB12" s="4062">
        <f>'GC Table 8 - Primary'!RTU20</f>
        <v>0</v>
      </c>
      <c r="RUC12" s="2432">
        <f>'GC Table 6 - Secondary'!RTU22</f>
        <v>0</v>
      </c>
      <c r="RUD12" s="2432">
        <f>'GC Table 5 - Worker Training'!RTU20</f>
        <v>0</v>
      </c>
      <c r="RUE12" s="2432">
        <f>'GC Table 4 - Tertiary'!RTT17</f>
        <v>0</v>
      </c>
      <c r="RUF12" s="4064">
        <f>SUM(RUB12:RUE12)</f>
        <v>0</v>
      </c>
      <c r="RUG12" s="4061">
        <v>2014</v>
      </c>
      <c r="RUH12" s="4062">
        <f>'GC Table 8 - Primary'!RUK8</f>
        <v>0</v>
      </c>
      <c r="RUI12" s="2432">
        <f>'GC Table 6 - Secondary'!RUK8</f>
        <v>0</v>
      </c>
      <c r="RUJ12" s="2432">
        <f>'GC Table 5 - Worker Training'!RUK8</f>
        <v>0</v>
      </c>
      <c r="RUK12" s="2432">
        <f>'GC Table 4 - Tertiary'!RUJ8</f>
        <v>0</v>
      </c>
      <c r="RUL12" s="4063">
        <f>SUM(RUH12:RUK12)</f>
        <v>0</v>
      </c>
      <c r="RUM12" s="2433">
        <f>'GC Table 8 - Primary'!RUK12</f>
        <v>0</v>
      </c>
      <c r="RUN12" s="2432">
        <f>'GC Table 6 - Secondary'!RUK14</f>
        <v>0</v>
      </c>
      <c r="RUO12" s="2434">
        <f>'GC Table 5 - Worker Training'!RUK12</f>
        <v>0</v>
      </c>
      <c r="RUP12" s="2432">
        <f>'GC Table 4 - Tertiary'!RUJ9</f>
        <v>0</v>
      </c>
      <c r="RUQ12" s="2435">
        <f>SUM(RUM12:RUP12)</f>
        <v>0</v>
      </c>
      <c r="RUR12" s="4062">
        <f>'GC Table 8 - Primary'!RUK20</f>
        <v>0</v>
      </c>
      <c r="RUS12" s="2432">
        <f>'GC Table 6 - Secondary'!RUK22</f>
        <v>0</v>
      </c>
      <c r="RUT12" s="2432">
        <f>'GC Table 5 - Worker Training'!RUK20</f>
        <v>0</v>
      </c>
      <c r="RUU12" s="2432">
        <f>'GC Table 4 - Tertiary'!RUJ17</f>
        <v>0</v>
      </c>
      <c r="RUV12" s="4064">
        <f>SUM(RUR12:RUU12)</f>
        <v>0</v>
      </c>
      <c r="RUW12" s="4061">
        <v>2014</v>
      </c>
      <c r="RUX12" s="4062">
        <f>'GC Table 8 - Primary'!RVA8</f>
        <v>0</v>
      </c>
      <c r="RUY12" s="2432">
        <f>'GC Table 6 - Secondary'!RVA8</f>
        <v>0</v>
      </c>
      <c r="RUZ12" s="2432">
        <f>'GC Table 5 - Worker Training'!RVA8</f>
        <v>0</v>
      </c>
      <c r="RVA12" s="2432">
        <f>'GC Table 4 - Tertiary'!RUZ8</f>
        <v>0</v>
      </c>
      <c r="RVB12" s="4063">
        <f>SUM(RUX12:RVA12)</f>
        <v>0</v>
      </c>
      <c r="RVC12" s="2433">
        <f>'GC Table 8 - Primary'!RVA12</f>
        <v>0</v>
      </c>
      <c r="RVD12" s="2432">
        <f>'GC Table 6 - Secondary'!RVA14</f>
        <v>0</v>
      </c>
      <c r="RVE12" s="2434">
        <f>'GC Table 5 - Worker Training'!RVA12</f>
        <v>0</v>
      </c>
      <c r="RVF12" s="2432">
        <f>'GC Table 4 - Tertiary'!RUZ9</f>
        <v>0</v>
      </c>
      <c r="RVG12" s="2435">
        <f>SUM(RVC12:RVF12)</f>
        <v>0</v>
      </c>
      <c r="RVH12" s="4062">
        <f>'GC Table 8 - Primary'!RVA20</f>
        <v>0</v>
      </c>
      <c r="RVI12" s="2432">
        <f>'GC Table 6 - Secondary'!RVA22</f>
        <v>0</v>
      </c>
      <c r="RVJ12" s="2432">
        <f>'GC Table 5 - Worker Training'!RVA20</f>
        <v>0</v>
      </c>
      <c r="RVK12" s="2432">
        <f>'GC Table 4 - Tertiary'!RUZ17</f>
        <v>0</v>
      </c>
      <c r="RVL12" s="4064">
        <f>SUM(RVH12:RVK12)</f>
        <v>0</v>
      </c>
      <c r="RVM12" s="4061">
        <v>2014</v>
      </c>
      <c r="RVN12" s="4062">
        <f>'GC Table 8 - Primary'!RVQ8</f>
        <v>0</v>
      </c>
      <c r="RVO12" s="2432">
        <f>'GC Table 6 - Secondary'!RVQ8</f>
        <v>0</v>
      </c>
      <c r="RVP12" s="2432">
        <f>'GC Table 5 - Worker Training'!RVQ8</f>
        <v>0</v>
      </c>
      <c r="RVQ12" s="2432">
        <f>'GC Table 4 - Tertiary'!RVP8</f>
        <v>0</v>
      </c>
      <c r="RVR12" s="4063">
        <f>SUM(RVN12:RVQ12)</f>
        <v>0</v>
      </c>
      <c r="RVS12" s="2433">
        <f>'GC Table 8 - Primary'!RVQ12</f>
        <v>0</v>
      </c>
      <c r="RVT12" s="2432">
        <f>'GC Table 6 - Secondary'!RVQ14</f>
        <v>0</v>
      </c>
      <c r="RVU12" s="2434">
        <f>'GC Table 5 - Worker Training'!RVQ12</f>
        <v>0</v>
      </c>
      <c r="RVV12" s="2432">
        <f>'GC Table 4 - Tertiary'!RVP9</f>
        <v>0</v>
      </c>
      <c r="RVW12" s="2435">
        <f>SUM(RVS12:RVV12)</f>
        <v>0</v>
      </c>
      <c r="RVX12" s="4062">
        <f>'GC Table 8 - Primary'!RVQ20</f>
        <v>0</v>
      </c>
      <c r="RVY12" s="2432">
        <f>'GC Table 6 - Secondary'!RVQ22</f>
        <v>0</v>
      </c>
      <c r="RVZ12" s="2432">
        <f>'GC Table 5 - Worker Training'!RVQ20</f>
        <v>0</v>
      </c>
      <c r="RWA12" s="2432">
        <f>'GC Table 4 - Tertiary'!RVP17</f>
        <v>0</v>
      </c>
      <c r="RWB12" s="4064">
        <f>SUM(RVX12:RWA12)</f>
        <v>0</v>
      </c>
      <c r="RWC12" s="4061">
        <v>2014</v>
      </c>
      <c r="RWD12" s="4062">
        <f>'GC Table 8 - Primary'!RWG8</f>
        <v>0</v>
      </c>
      <c r="RWE12" s="2432">
        <f>'GC Table 6 - Secondary'!RWG8</f>
        <v>0</v>
      </c>
      <c r="RWF12" s="2432">
        <f>'GC Table 5 - Worker Training'!RWG8</f>
        <v>0</v>
      </c>
      <c r="RWG12" s="2432">
        <f>'GC Table 4 - Tertiary'!RWF8</f>
        <v>0</v>
      </c>
      <c r="RWH12" s="4063">
        <f>SUM(RWD12:RWG12)</f>
        <v>0</v>
      </c>
      <c r="RWI12" s="2433">
        <f>'GC Table 8 - Primary'!RWG12</f>
        <v>0</v>
      </c>
      <c r="RWJ12" s="2432">
        <f>'GC Table 6 - Secondary'!RWG14</f>
        <v>0</v>
      </c>
      <c r="RWK12" s="2434">
        <f>'GC Table 5 - Worker Training'!RWG12</f>
        <v>0</v>
      </c>
      <c r="RWL12" s="2432">
        <f>'GC Table 4 - Tertiary'!RWF9</f>
        <v>0</v>
      </c>
      <c r="RWM12" s="2435">
        <f>SUM(RWI12:RWL12)</f>
        <v>0</v>
      </c>
      <c r="RWN12" s="4062">
        <f>'GC Table 8 - Primary'!RWG20</f>
        <v>0</v>
      </c>
      <c r="RWO12" s="2432">
        <f>'GC Table 6 - Secondary'!RWG22</f>
        <v>0</v>
      </c>
      <c r="RWP12" s="2432">
        <f>'GC Table 5 - Worker Training'!RWG20</f>
        <v>0</v>
      </c>
      <c r="RWQ12" s="2432">
        <f>'GC Table 4 - Tertiary'!RWF17</f>
        <v>0</v>
      </c>
      <c r="RWR12" s="4064">
        <f>SUM(RWN12:RWQ12)</f>
        <v>0</v>
      </c>
      <c r="RWS12" s="4061">
        <v>2014</v>
      </c>
      <c r="RWT12" s="4062">
        <f>'GC Table 8 - Primary'!RWW8</f>
        <v>0</v>
      </c>
      <c r="RWU12" s="2432">
        <f>'GC Table 6 - Secondary'!RWW8</f>
        <v>0</v>
      </c>
      <c r="RWV12" s="2432">
        <f>'GC Table 5 - Worker Training'!RWW8</f>
        <v>0</v>
      </c>
      <c r="RWW12" s="2432">
        <f>'GC Table 4 - Tertiary'!RWV8</f>
        <v>0</v>
      </c>
      <c r="RWX12" s="4063">
        <f>SUM(RWT12:RWW12)</f>
        <v>0</v>
      </c>
      <c r="RWY12" s="2433">
        <f>'GC Table 8 - Primary'!RWW12</f>
        <v>0</v>
      </c>
      <c r="RWZ12" s="2432">
        <f>'GC Table 6 - Secondary'!RWW14</f>
        <v>0</v>
      </c>
      <c r="RXA12" s="2434">
        <f>'GC Table 5 - Worker Training'!RWW12</f>
        <v>0</v>
      </c>
      <c r="RXB12" s="2432">
        <f>'GC Table 4 - Tertiary'!RWV9</f>
        <v>0</v>
      </c>
      <c r="RXC12" s="2435">
        <f>SUM(RWY12:RXB12)</f>
        <v>0</v>
      </c>
      <c r="RXD12" s="4062">
        <f>'GC Table 8 - Primary'!RWW20</f>
        <v>0</v>
      </c>
      <c r="RXE12" s="2432">
        <f>'GC Table 6 - Secondary'!RWW22</f>
        <v>0</v>
      </c>
      <c r="RXF12" s="2432">
        <f>'GC Table 5 - Worker Training'!RWW20</f>
        <v>0</v>
      </c>
      <c r="RXG12" s="2432">
        <f>'GC Table 4 - Tertiary'!RWV17</f>
        <v>0</v>
      </c>
      <c r="RXH12" s="4064">
        <f>SUM(RXD12:RXG12)</f>
        <v>0</v>
      </c>
      <c r="RXI12" s="4061">
        <v>2014</v>
      </c>
      <c r="RXJ12" s="4062">
        <f>'GC Table 8 - Primary'!RXM8</f>
        <v>0</v>
      </c>
      <c r="RXK12" s="2432">
        <f>'GC Table 6 - Secondary'!RXM8</f>
        <v>0</v>
      </c>
      <c r="RXL12" s="2432">
        <f>'GC Table 5 - Worker Training'!RXM8</f>
        <v>0</v>
      </c>
      <c r="RXM12" s="2432">
        <f>'GC Table 4 - Tertiary'!RXL8</f>
        <v>0</v>
      </c>
      <c r="RXN12" s="4063">
        <f>SUM(RXJ12:RXM12)</f>
        <v>0</v>
      </c>
      <c r="RXO12" s="2433">
        <f>'GC Table 8 - Primary'!RXM12</f>
        <v>0</v>
      </c>
      <c r="RXP12" s="2432">
        <f>'GC Table 6 - Secondary'!RXM14</f>
        <v>0</v>
      </c>
      <c r="RXQ12" s="2434">
        <f>'GC Table 5 - Worker Training'!RXM12</f>
        <v>0</v>
      </c>
      <c r="RXR12" s="2432">
        <f>'GC Table 4 - Tertiary'!RXL9</f>
        <v>0</v>
      </c>
      <c r="RXS12" s="2435">
        <f>SUM(RXO12:RXR12)</f>
        <v>0</v>
      </c>
      <c r="RXT12" s="4062">
        <f>'GC Table 8 - Primary'!RXM20</f>
        <v>0</v>
      </c>
      <c r="RXU12" s="2432">
        <f>'GC Table 6 - Secondary'!RXM22</f>
        <v>0</v>
      </c>
      <c r="RXV12" s="2432">
        <f>'GC Table 5 - Worker Training'!RXM20</f>
        <v>0</v>
      </c>
      <c r="RXW12" s="2432">
        <f>'GC Table 4 - Tertiary'!RXL17</f>
        <v>0</v>
      </c>
      <c r="RXX12" s="4064">
        <f>SUM(RXT12:RXW12)</f>
        <v>0</v>
      </c>
      <c r="RXY12" s="4061">
        <v>2014</v>
      </c>
      <c r="RXZ12" s="4062">
        <f>'GC Table 8 - Primary'!RYC8</f>
        <v>0</v>
      </c>
      <c r="RYA12" s="2432">
        <f>'GC Table 6 - Secondary'!RYC8</f>
        <v>0</v>
      </c>
      <c r="RYB12" s="2432">
        <f>'GC Table 5 - Worker Training'!RYC8</f>
        <v>0</v>
      </c>
      <c r="RYC12" s="2432">
        <f>'GC Table 4 - Tertiary'!RYB8</f>
        <v>0</v>
      </c>
      <c r="RYD12" s="4063">
        <f>SUM(RXZ12:RYC12)</f>
        <v>0</v>
      </c>
      <c r="RYE12" s="2433">
        <f>'GC Table 8 - Primary'!RYC12</f>
        <v>0</v>
      </c>
      <c r="RYF12" s="2432">
        <f>'GC Table 6 - Secondary'!RYC14</f>
        <v>0</v>
      </c>
      <c r="RYG12" s="2434">
        <f>'GC Table 5 - Worker Training'!RYC12</f>
        <v>0</v>
      </c>
      <c r="RYH12" s="2432">
        <f>'GC Table 4 - Tertiary'!RYB9</f>
        <v>0</v>
      </c>
      <c r="RYI12" s="2435">
        <f>SUM(RYE12:RYH12)</f>
        <v>0</v>
      </c>
      <c r="RYJ12" s="4062">
        <f>'GC Table 8 - Primary'!RYC20</f>
        <v>0</v>
      </c>
      <c r="RYK12" s="2432">
        <f>'GC Table 6 - Secondary'!RYC22</f>
        <v>0</v>
      </c>
      <c r="RYL12" s="2432">
        <f>'GC Table 5 - Worker Training'!RYC20</f>
        <v>0</v>
      </c>
      <c r="RYM12" s="2432">
        <f>'GC Table 4 - Tertiary'!RYB17</f>
        <v>0</v>
      </c>
      <c r="RYN12" s="4064">
        <f>SUM(RYJ12:RYM12)</f>
        <v>0</v>
      </c>
      <c r="RYO12" s="4061">
        <v>2014</v>
      </c>
      <c r="RYP12" s="4062">
        <f>'GC Table 8 - Primary'!RYS8</f>
        <v>0</v>
      </c>
      <c r="RYQ12" s="2432">
        <f>'GC Table 6 - Secondary'!RYS8</f>
        <v>0</v>
      </c>
      <c r="RYR12" s="2432">
        <f>'GC Table 5 - Worker Training'!RYS8</f>
        <v>0</v>
      </c>
      <c r="RYS12" s="2432">
        <f>'GC Table 4 - Tertiary'!RYR8</f>
        <v>0</v>
      </c>
      <c r="RYT12" s="4063">
        <f>SUM(RYP12:RYS12)</f>
        <v>0</v>
      </c>
      <c r="RYU12" s="2433">
        <f>'GC Table 8 - Primary'!RYS12</f>
        <v>0</v>
      </c>
      <c r="RYV12" s="2432">
        <f>'GC Table 6 - Secondary'!RYS14</f>
        <v>0</v>
      </c>
      <c r="RYW12" s="2434">
        <f>'GC Table 5 - Worker Training'!RYS12</f>
        <v>0</v>
      </c>
      <c r="RYX12" s="2432">
        <f>'GC Table 4 - Tertiary'!RYR9</f>
        <v>0</v>
      </c>
      <c r="RYY12" s="2435">
        <f>SUM(RYU12:RYX12)</f>
        <v>0</v>
      </c>
      <c r="RYZ12" s="4062">
        <f>'GC Table 8 - Primary'!RYS20</f>
        <v>0</v>
      </c>
      <c r="RZA12" s="2432">
        <f>'GC Table 6 - Secondary'!RYS22</f>
        <v>0</v>
      </c>
      <c r="RZB12" s="2432">
        <f>'GC Table 5 - Worker Training'!RYS20</f>
        <v>0</v>
      </c>
      <c r="RZC12" s="2432">
        <f>'GC Table 4 - Tertiary'!RYR17</f>
        <v>0</v>
      </c>
      <c r="RZD12" s="4064">
        <f>SUM(RYZ12:RZC12)</f>
        <v>0</v>
      </c>
      <c r="RZE12" s="4061">
        <v>2014</v>
      </c>
      <c r="RZF12" s="4062">
        <f>'GC Table 8 - Primary'!RZI8</f>
        <v>0</v>
      </c>
      <c r="RZG12" s="2432">
        <f>'GC Table 6 - Secondary'!RZI8</f>
        <v>0</v>
      </c>
      <c r="RZH12" s="2432">
        <f>'GC Table 5 - Worker Training'!RZI8</f>
        <v>0</v>
      </c>
      <c r="RZI12" s="2432">
        <f>'GC Table 4 - Tertiary'!RZH8</f>
        <v>0</v>
      </c>
      <c r="RZJ12" s="4063">
        <f>SUM(RZF12:RZI12)</f>
        <v>0</v>
      </c>
      <c r="RZK12" s="2433">
        <f>'GC Table 8 - Primary'!RZI12</f>
        <v>0</v>
      </c>
      <c r="RZL12" s="2432">
        <f>'GC Table 6 - Secondary'!RZI14</f>
        <v>0</v>
      </c>
      <c r="RZM12" s="2434">
        <f>'GC Table 5 - Worker Training'!RZI12</f>
        <v>0</v>
      </c>
      <c r="RZN12" s="2432">
        <f>'GC Table 4 - Tertiary'!RZH9</f>
        <v>0</v>
      </c>
      <c r="RZO12" s="2435">
        <f>SUM(RZK12:RZN12)</f>
        <v>0</v>
      </c>
      <c r="RZP12" s="4062">
        <f>'GC Table 8 - Primary'!RZI20</f>
        <v>0</v>
      </c>
      <c r="RZQ12" s="2432">
        <f>'GC Table 6 - Secondary'!RZI22</f>
        <v>0</v>
      </c>
      <c r="RZR12" s="2432">
        <f>'GC Table 5 - Worker Training'!RZI20</f>
        <v>0</v>
      </c>
      <c r="RZS12" s="2432">
        <f>'GC Table 4 - Tertiary'!RZH17</f>
        <v>0</v>
      </c>
      <c r="RZT12" s="4064">
        <f>SUM(RZP12:RZS12)</f>
        <v>0</v>
      </c>
      <c r="RZU12" s="4061">
        <v>2014</v>
      </c>
      <c r="RZV12" s="4062">
        <f>'GC Table 8 - Primary'!RZY8</f>
        <v>0</v>
      </c>
      <c r="RZW12" s="2432">
        <f>'GC Table 6 - Secondary'!RZY8</f>
        <v>0</v>
      </c>
      <c r="RZX12" s="2432">
        <f>'GC Table 5 - Worker Training'!RZY8</f>
        <v>0</v>
      </c>
      <c r="RZY12" s="2432">
        <f>'GC Table 4 - Tertiary'!RZX8</f>
        <v>0</v>
      </c>
      <c r="RZZ12" s="4063">
        <f>SUM(RZV12:RZY12)</f>
        <v>0</v>
      </c>
      <c r="SAA12" s="2433">
        <f>'GC Table 8 - Primary'!RZY12</f>
        <v>0</v>
      </c>
      <c r="SAB12" s="2432">
        <f>'GC Table 6 - Secondary'!RZY14</f>
        <v>0</v>
      </c>
      <c r="SAC12" s="2434">
        <f>'GC Table 5 - Worker Training'!RZY12</f>
        <v>0</v>
      </c>
      <c r="SAD12" s="2432">
        <f>'GC Table 4 - Tertiary'!RZX9</f>
        <v>0</v>
      </c>
      <c r="SAE12" s="2435">
        <f>SUM(SAA12:SAD12)</f>
        <v>0</v>
      </c>
      <c r="SAF12" s="4062">
        <f>'GC Table 8 - Primary'!RZY20</f>
        <v>0</v>
      </c>
      <c r="SAG12" s="2432">
        <f>'GC Table 6 - Secondary'!RZY22</f>
        <v>0</v>
      </c>
      <c r="SAH12" s="2432">
        <f>'GC Table 5 - Worker Training'!RZY20</f>
        <v>0</v>
      </c>
      <c r="SAI12" s="2432">
        <f>'GC Table 4 - Tertiary'!RZX17</f>
        <v>0</v>
      </c>
      <c r="SAJ12" s="4064">
        <f>SUM(SAF12:SAI12)</f>
        <v>0</v>
      </c>
      <c r="SAK12" s="4061">
        <v>2014</v>
      </c>
      <c r="SAL12" s="4062">
        <f>'GC Table 8 - Primary'!SAO8</f>
        <v>0</v>
      </c>
      <c r="SAM12" s="2432">
        <f>'GC Table 6 - Secondary'!SAO8</f>
        <v>0</v>
      </c>
      <c r="SAN12" s="2432">
        <f>'GC Table 5 - Worker Training'!SAO8</f>
        <v>0</v>
      </c>
      <c r="SAO12" s="2432">
        <f>'GC Table 4 - Tertiary'!SAN8</f>
        <v>0</v>
      </c>
      <c r="SAP12" s="4063">
        <f>SUM(SAL12:SAO12)</f>
        <v>0</v>
      </c>
      <c r="SAQ12" s="2433">
        <f>'GC Table 8 - Primary'!SAO12</f>
        <v>0</v>
      </c>
      <c r="SAR12" s="2432">
        <f>'GC Table 6 - Secondary'!SAO14</f>
        <v>0</v>
      </c>
      <c r="SAS12" s="2434">
        <f>'GC Table 5 - Worker Training'!SAO12</f>
        <v>0</v>
      </c>
      <c r="SAT12" s="2432">
        <f>'GC Table 4 - Tertiary'!SAN9</f>
        <v>0</v>
      </c>
      <c r="SAU12" s="2435">
        <f>SUM(SAQ12:SAT12)</f>
        <v>0</v>
      </c>
      <c r="SAV12" s="4062">
        <f>'GC Table 8 - Primary'!SAO20</f>
        <v>0</v>
      </c>
      <c r="SAW12" s="2432">
        <f>'GC Table 6 - Secondary'!SAO22</f>
        <v>0</v>
      </c>
      <c r="SAX12" s="2432">
        <f>'GC Table 5 - Worker Training'!SAO20</f>
        <v>0</v>
      </c>
      <c r="SAY12" s="2432">
        <f>'GC Table 4 - Tertiary'!SAN17</f>
        <v>0</v>
      </c>
      <c r="SAZ12" s="4064">
        <f>SUM(SAV12:SAY12)</f>
        <v>0</v>
      </c>
      <c r="SBA12" s="4061">
        <v>2014</v>
      </c>
      <c r="SBB12" s="4062">
        <f>'GC Table 8 - Primary'!SBE8</f>
        <v>0</v>
      </c>
      <c r="SBC12" s="2432">
        <f>'GC Table 6 - Secondary'!SBE8</f>
        <v>0</v>
      </c>
      <c r="SBD12" s="2432">
        <f>'GC Table 5 - Worker Training'!SBE8</f>
        <v>0</v>
      </c>
      <c r="SBE12" s="2432">
        <f>'GC Table 4 - Tertiary'!SBD8</f>
        <v>0</v>
      </c>
      <c r="SBF12" s="4063">
        <f>SUM(SBB12:SBE12)</f>
        <v>0</v>
      </c>
      <c r="SBG12" s="2433">
        <f>'GC Table 8 - Primary'!SBE12</f>
        <v>0</v>
      </c>
      <c r="SBH12" s="2432">
        <f>'GC Table 6 - Secondary'!SBE14</f>
        <v>0</v>
      </c>
      <c r="SBI12" s="2434">
        <f>'GC Table 5 - Worker Training'!SBE12</f>
        <v>0</v>
      </c>
      <c r="SBJ12" s="2432">
        <f>'GC Table 4 - Tertiary'!SBD9</f>
        <v>0</v>
      </c>
      <c r="SBK12" s="2435">
        <f>SUM(SBG12:SBJ12)</f>
        <v>0</v>
      </c>
      <c r="SBL12" s="4062">
        <f>'GC Table 8 - Primary'!SBE20</f>
        <v>0</v>
      </c>
      <c r="SBM12" s="2432">
        <f>'GC Table 6 - Secondary'!SBE22</f>
        <v>0</v>
      </c>
      <c r="SBN12" s="2432">
        <f>'GC Table 5 - Worker Training'!SBE20</f>
        <v>0</v>
      </c>
      <c r="SBO12" s="2432">
        <f>'GC Table 4 - Tertiary'!SBD17</f>
        <v>0</v>
      </c>
      <c r="SBP12" s="4064">
        <f>SUM(SBL12:SBO12)</f>
        <v>0</v>
      </c>
      <c r="SBQ12" s="4061">
        <v>2014</v>
      </c>
      <c r="SBR12" s="4062">
        <f>'GC Table 8 - Primary'!SBU8</f>
        <v>0</v>
      </c>
      <c r="SBS12" s="2432">
        <f>'GC Table 6 - Secondary'!SBU8</f>
        <v>0</v>
      </c>
      <c r="SBT12" s="2432">
        <f>'GC Table 5 - Worker Training'!SBU8</f>
        <v>0</v>
      </c>
      <c r="SBU12" s="2432">
        <f>'GC Table 4 - Tertiary'!SBT8</f>
        <v>0</v>
      </c>
      <c r="SBV12" s="4063">
        <f>SUM(SBR12:SBU12)</f>
        <v>0</v>
      </c>
      <c r="SBW12" s="2433">
        <f>'GC Table 8 - Primary'!SBU12</f>
        <v>0</v>
      </c>
      <c r="SBX12" s="2432">
        <f>'GC Table 6 - Secondary'!SBU14</f>
        <v>0</v>
      </c>
      <c r="SBY12" s="2434">
        <f>'GC Table 5 - Worker Training'!SBU12</f>
        <v>0</v>
      </c>
      <c r="SBZ12" s="2432">
        <f>'GC Table 4 - Tertiary'!SBT9</f>
        <v>0</v>
      </c>
      <c r="SCA12" s="2435">
        <f>SUM(SBW12:SBZ12)</f>
        <v>0</v>
      </c>
      <c r="SCB12" s="4062">
        <f>'GC Table 8 - Primary'!SBU20</f>
        <v>0</v>
      </c>
      <c r="SCC12" s="2432">
        <f>'GC Table 6 - Secondary'!SBU22</f>
        <v>0</v>
      </c>
      <c r="SCD12" s="2432">
        <f>'GC Table 5 - Worker Training'!SBU20</f>
        <v>0</v>
      </c>
      <c r="SCE12" s="2432">
        <f>'GC Table 4 - Tertiary'!SBT17</f>
        <v>0</v>
      </c>
      <c r="SCF12" s="4064">
        <f>SUM(SCB12:SCE12)</f>
        <v>0</v>
      </c>
      <c r="SCG12" s="4061">
        <v>2014</v>
      </c>
      <c r="SCH12" s="4062">
        <f>'GC Table 8 - Primary'!SCK8</f>
        <v>0</v>
      </c>
      <c r="SCI12" s="2432">
        <f>'GC Table 6 - Secondary'!SCK8</f>
        <v>0</v>
      </c>
      <c r="SCJ12" s="2432">
        <f>'GC Table 5 - Worker Training'!SCK8</f>
        <v>0</v>
      </c>
      <c r="SCK12" s="2432">
        <f>'GC Table 4 - Tertiary'!SCJ8</f>
        <v>0</v>
      </c>
      <c r="SCL12" s="4063">
        <f>SUM(SCH12:SCK12)</f>
        <v>0</v>
      </c>
      <c r="SCM12" s="2433">
        <f>'GC Table 8 - Primary'!SCK12</f>
        <v>0</v>
      </c>
      <c r="SCN12" s="2432">
        <f>'GC Table 6 - Secondary'!SCK14</f>
        <v>0</v>
      </c>
      <c r="SCO12" s="2434">
        <f>'GC Table 5 - Worker Training'!SCK12</f>
        <v>0</v>
      </c>
      <c r="SCP12" s="2432">
        <f>'GC Table 4 - Tertiary'!SCJ9</f>
        <v>0</v>
      </c>
      <c r="SCQ12" s="2435">
        <f>SUM(SCM12:SCP12)</f>
        <v>0</v>
      </c>
      <c r="SCR12" s="4062">
        <f>'GC Table 8 - Primary'!SCK20</f>
        <v>0</v>
      </c>
      <c r="SCS12" s="2432">
        <f>'GC Table 6 - Secondary'!SCK22</f>
        <v>0</v>
      </c>
      <c r="SCT12" s="2432">
        <f>'GC Table 5 - Worker Training'!SCK20</f>
        <v>0</v>
      </c>
      <c r="SCU12" s="2432">
        <f>'GC Table 4 - Tertiary'!SCJ17</f>
        <v>0</v>
      </c>
      <c r="SCV12" s="4064">
        <f>SUM(SCR12:SCU12)</f>
        <v>0</v>
      </c>
      <c r="SCW12" s="4061">
        <v>2014</v>
      </c>
      <c r="SCX12" s="4062">
        <f>'GC Table 8 - Primary'!SDA8</f>
        <v>0</v>
      </c>
      <c r="SCY12" s="2432">
        <f>'GC Table 6 - Secondary'!SDA8</f>
        <v>0</v>
      </c>
      <c r="SCZ12" s="2432">
        <f>'GC Table 5 - Worker Training'!SDA8</f>
        <v>0</v>
      </c>
      <c r="SDA12" s="2432">
        <f>'GC Table 4 - Tertiary'!SCZ8</f>
        <v>0</v>
      </c>
      <c r="SDB12" s="4063">
        <f>SUM(SCX12:SDA12)</f>
        <v>0</v>
      </c>
      <c r="SDC12" s="2433">
        <f>'GC Table 8 - Primary'!SDA12</f>
        <v>0</v>
      </c>
      <c r="SDD12" s="2432">
        <f>'GC Table 6 - Secondary'!SDA14</f>
        <v>0</v>
      </c>
      <c r="SDE12" s="2434">
        <f>'GC Table 5 - Worker Training'!SDA12</f>
        <v>0</v>
      </c>
      <c r="SDF12" s="2432">
        <f>'GC Table 4 - Tertiary'!SCZ9</f>
        <v>0</v>
      </c>
      <c r="SDG12" s="2435">
        <f>SUM(SDC12:SDF12)</f>
        <v>0</v>
      </c>
      <c r="SDH12" s="4062">
        <f>'GC Table 8 - Primary'!SDA20</f>
        <v>0</v>
      </c>
      <c r="SDI12" s="2432">
        <f>'GC Table 6 - Secondary'!SDA22</f>
        <v>0</v>
      </c>
      <c r="SDJ12" s="2432">
        <f>'GC Table 5 - Worker Training'!SDA20</f>
        <v>0</v>
      </c>
      <c r="SDK12" s="2432">
        <f>'GC Table 4 - Tertiary'!SCZ17</f>
        <v>0</v>
      </c>
      <c r="SDL12" s="4064">
        <f>SUM(SDH12:SDK12)</f>
        <v>0</v>
      </c>
      <c r="SDM12" s="4061">
        <v>2014</v>
      </c>
      <c r="SDN12" s="4062">
        <f>'GC Table 8 - Primary'!SDQ8</f>
        <v>0</v>
      </c>
      <c r="SDO12" s="2432">
        <f>'GC Table 6 - Secondary'!SDQ8</f>
        <v>0</v>
      </c>
      <c r="SDP12" s="2432">
        <f>'GC Table 5 - Worker Training'!SDQ8</f>
        <v>0</v>
      </c>
      <c r="SDQ12" s="2432">
        <f>'GC Table 4 - Tertiary'!SDP8</f>
        <v>0</v>
      </c>
      <c r="SDR12" s="4063">
        <f>SUM(SDN12:SDQ12)</f>
        <v>0</v>
      </c>
      <c r="SDS12" s="2433">
        <f>'GC Table 8 - Primary'!SDQ12</f>
        <v>0</v>
      </c>
      <c r="SDT12" s="2432">
        <f>'GC Table 6 - Secondary'!SDQ14</f>
        <v>0</v>
      </c>
      <c r="SDU12" s="2434">
        <f>'GC Table 5 - Worker Training'!SDQ12</f>
        <v>0</v>
      </c>
      <c r="SDV12" s="2432">
        <f>'GC Table 4 - Tertiary'!SDP9</f>
        <v>0</v>
      </c>
      <c r="SDW12" s="2435">
        <f>SUM(SDS12:SDV12)</f>
        <v>0</v>
      </c>
      <c r="SDX12" s="4062">
        <f>'GC Table 8 - Primary'!SDQ20</f>
        <v>0</v>
      </c>
      <c r="SDY12" s="2432">
        <f>'GC Table 6 - Secondary'!SDQ22</f>
        <v>0</v>
      </c>
      <c r="SDZ12" s="2432">
        <f>'GC Table 5 - Worker Training'!SDQ20</f>
        <v>0</v>
      </c>
      <c r="SEA12" s="2432">
        <f>'GC Table 4 - Tertiary'!SDP17</f>
        <v>0</v>
      </c>
      <c r="SEB12" s="4064">
        <f>SUM(SDX12:SEA12)</f>
        <v>0</v>
      </c>
      <c r="SEC12" s="4061">
        <v>2014</v>
      </c>
      <c r="SED12" s="4062">
        <f>'GC Table 8 - Primary'!SEG8</f>
        <v>0</v>
      </c>
      <c r="SEE12" s="2432">
        <f>'GC Table 6 - Secondary'!SEG8</f>
        <v>0</v>
      </c>
      <c r="SEF12" s="2432">
        <f>'GC Table 5 - Worker Training'!SEG8</f>
        <v>0</v>
      </c>
      <c r="SEG12" s="2432">
        <f>'GC Table 4 - Tertiary'!SEF8</f>
        <v>0</v>
      </c>
      <c r="SEH12" s="4063">
        <f>SUM(SED12:SEG12)</f>
        <v>0</v>
      </c>
      <c r="SEI12" s="2433">
        <f>'GC Table 8 - Primary'!SEG12</f>
        <v>0</v>
      </c>
      <c r="SEJ12" s="2432">
        <f>'GC Table 6 - Secondary'!SEG14</f>
        <v>0</v>
      </c>
      <c r="SEK12" s="2434">
        <f>'GC Table 5 - Worker Training'!SEG12</f>
        <v>0</v>
      </c>
      <c r="SEL12" s="2432">
        <f>'GC Table 4 - Tertiary'!SEF9</f>
        <v>0</v>
      </c>
      <c r="SEM12" s="2435">
        <f>SUM(SEI12:SEL12)</f>
        <v>0</v>
      </c>
      <c r="SEN12" s="4062">
        <f>'GC Table 8 - Primary'!SEG20</f>
        <v>0</v>
      </c>
      <c r="SEO12" s="2432">
        <f>'GC Table 6 - Secondary'!SEG22</f>
        <v>0</v>
      </c>
      <c r="SEP12" s="2432">
        <f>'GC Table 5 - Worker Training'!SEG20</f>
        <v>0</v>
      </c>
      <c r="SEQ12" s="2432">
        <f>'GC Table 4 - Tertiary'!SEF17</f>
        <v>0</v>
      </c>
      <c r="SER12" s="4064">
        <f>SUM(SEN12:SEQ12)</f>
        <v>0</v>
      </c>
      <c r="SES12" s="4061">
        <v>2014</v>
      </c>
      <c r="SET12" s="4062">
        <f>'GC Table 8 - Primary'!SEW8</f>
        <v>0</v>
      </c>
      <c r="SEU12" s="2432">
        <f>'GC Table 6 - Secondary'!SEW8</f>
        <v>0</v>
      </c>
      <c r="SEV12" s="2432">
        <f>'GC Table 5 - Worker Training'!SEW8</f>
        <v>0</v>
      </c>
      <c r="SEW12" s="2432">
        <f>'GC Table 4 - Tertiary'!SEV8</f>
        <v>0</v>
      </c>
      <c r="SEX12" s="4063">
        <f>SUM(SET12:SEW12)</f>
        <v>0</v>
      </c>
      <c r="SEY12" s="2433">
        <f>'GC Table 8 - Primary'!SEW12</f>
        <v>0</v>
      </c>
      <c r="SEZ12" s="2432">
        <f>'GC Table 6 - Secondary'!SEW14</f>
        <v>0</v>
      </c>
      <c r="SFA12" s="2434">
        <f>'GC Table 5 - Worker Training'!SEW12</f>
        <v>0</v>
      </c>
      <c r="SFB12" s="2432">
        <f>'GC Table 4 - Tertiary'!SEV9</f>
        <v>0</v>
      </c>
      <c r="SFC12" s="2435">
        <f>SUM(SEY12:SFB12)</f>
        <v>0</v>
      </c>
      <c r="SFD12" s="4062">
        <f>'GC Table 8 - Primary'!SEW20</f>
        <v>0</v>
      </c>
      <c r="SFE12" s="2432">
        <f>'GC Table 6 - Secondary'!SEW22</f>
        <v>0</v>
      </c>
      <c r="SFF12" s="2432">
        <f>'GC Table 5 - Worker Training'!SEW20</f>
        <v>0</v>
      </c>
      <c r="SFG12" s="2432">
        <f>'GC Table 4 - Tertiary'!SEV17</f>
        <v>0</v>
      </c>
      <c r="SFH12" s="4064">
        <f>SUM(SFD12:SFG12)</f>
        <v>0</v>
      </c>
      <c r="SFI12" s="4061">
        <v>2014</v>
      </c>
      <c r="SFJ12" s="4062">
        <f>'GC Table 8 - Primary'!SFM8</f>
        <v>0</v>
      </c>
      <c r="SFK12" s="2432">
        <f>'GC Table 6 - Secondary'!SFM8</f>
        <v>0</v>
      </c>
      <c r="SFL12" s="2432">
        <f>'GC Table 5 - Worker Training'!SFM8</f>
        <v>0</v>
      </c>
      <c r="SFM12" s="2432">
        <f>'GC Table 4 - Tertiary'!SFL8</f>
        <v>0</v>
      </c>
      <c r="SFN12" s="4063">
        <f>SUM(SFJ12:SFM12)</f>
        <v>0</v>
      </c>
      <c r="SFO12" s="2433">
        <f>'GC Table 8 - Primary'!SFM12</f>
        <v>0</v>
      </c>
      <c r="SFP12" s="2432">
        <f>'GC Table 6 - Secondary'!SFM14</f>
        <v>0</v>
      </c>
      <c r="SFQ12" s="2434">
        <f>'GC Table 5 - Worker Training'!SFM12</f>
        <v>0</v>
      </c>
      <c r="SFR12" s="2432">
        <f>'GC Table 4 - Tertiary'!SFL9</f>
        <v>0</v>
      </c>
      <c r="SFS12" s="2435">
        <f>SUM(SFO12:SFR12)</f>
        <v>0</v>
      </c>
      <c r="SFT12" s="4062">
        <f>'GC Table 8 - Primary'!SFM20</f>
        <v>0</v>
      </c>
      <c r="SFU12" s="2432">
        <f>'GC Table 6 - Secondary'!SFM22</f>
        <v>0</v>
      </c>
      <c r="SFV12" s="2432">
        <f>'GC Table 5 - Worker Training'!SFM20</f>
        <v>0</v>
      </c>
      <c r="SFW12" s="2432">
        <f>'GC Table 4 - Tertiary'!SFL17</f>
        <v>0</v>
      </c>
      <c r="SFX12" s="4064">
        <f>SUM(SFT12:SFW12)</f>
        <v>0</v>
      </c>
      <c r="SFY12" s="4061">
        <v>2014</v>
      </c>
      <c r="SFZ12" s="4062">
        <f>'GC Table 8 - Primary'!SGC8</f>
        <v>0</v>
      </c>
      <c r="SGA12" s="2432">
        <f>'GC Table 6 - Secondary'!SGC8</f>
        <v>0</v>
      </c>
      <c r="SGB12" s="2432">
        <f>'GC Table 5 - Worker Training'!SGC8</f>
        <v>0</v>
      </c>
      <c r="SGC12" s="2432">
        <f>'GC Table 4 - Tertiary'!SGB8</f>
        <v>0</v>
      </c>
      <c r="SGD12" s="4063">
        <f>SUM(SFZ12:SGC12)</f>
        <v>0</v>
      </c>
      <c r="SGE12" s="2433">
        <f>'GC Table 8 - Primary'!SGC12</f>
        <v>0</v>
      </c>
      <c r="SGF12" s="2432">
        <f>'GC Table 6 - Secondary'!SGC14</f>
        <v>0</v>
      </c>
      <c r="SGG12" s="2434">
        <f>'GC Table 5 - Worker Training'!SGC12</f>
        <v>0</v>
      </c>
      <c r="SGH12" s="2432">
        <f>'GC Table 4 - Tertiary'!SGB9</f>
        <v>0</v>
      </c>
      <c r="SGI12" s="2435">
        <f>SUM(SGE12:SGH12)</f>
        <v>0</v>
      </c>
      <c r="SGJ12" s="4062">
        <f>'GC Table 8 - Primary'!SGC20</f>
        <v>0</v>
      </c>
      <c r="SGK12" s="2432">
        <f>'GC Table 6 - Secondary'!SGC22</f>
        <v>0</v>
      </c>
      <c r="SGL12" s="2432">
        <f>'GC Table 5 - Worker Training'!SGC20</f>
        <v>0</v>
      </c>
      <c r="SGM12" s="2432">
        <f>'GC Table 4 - Tertiary'!SGB17</f>
        <v>0</v>
      </c>
      <c r="SGN12" s="4064">
        <f>SUM(SGJ12:SGM12)</f>
        <v>0</v>
      </c>
      <c r="SGO12" s="4061">
        <v>2014</v>
      </c>
      <c r="SGP12" s="4062">
        <f>'GC Table 8 - Primary'!SGS8</f>
        <v>0</v>
      </c>
      <c r="SGQ12" s="2432">
        <f>'GC Table 6 - Secondary'!SGS8</f>
        <v>0</v>
      </c>
      <c r="SGR12" s="2432">
        <f>'GC Table 5 - Worker Training'!SGS8</f>
        <v>0</v>
      </c>
      <c r="SGS12" s="2432">
        <f>'GC Table 4 - Tertiary'!SGR8</f>
        <v>0</v>
      </c>
      <c r="SGT12" s="4063">
        <f>SUM(SGP12:SGS12)</f>
        <v>0</v>
      </c>
      <c r="SGU12" s="2433">
        <f>'GC Table 8 - Primary'!SGS12</f>
        <v>0</v>
      </c>
      <c r="SGV12" s="2432">
        <f>'GC Table 6 - Secondary'!SGS14</f>
        <v>0</v>
      </c>
      <c r="SGW12" s="2434">
        <f>'GC Table 5 - Worker Training'!SGS12</f>
        <v>0</v>
      </c>
      <c r="SGX12" s="2432">
        <f>'GC Table 4 - Tertiary'!SGR9</f>
        <v>0</v>
      </c>
      <c r="SGY12" s="2435">
        <f>SUM(SGU12:SGX12)</f>
        <v>0</v>
      </c>
      <c r="SGZ12" s="4062">
        <f>'GC Table 8 - Primary'!SGS20</f>
        <v>0</v>
      </c>
      <c r="SHA12" s="2432">
        <f>'GC Table 6 - Secondary'!SGS22</f>
        <v>0</v>
      </c>
      <c r="SHB12" s="2432">
        <f>'GC Table 5 - Worker Training'!SGS20</f>
        <v>0</v>
      </c>
      <c r="SHC12" s="2432">
        <f>'GC Table 4 - Tertiary'!SGR17</f>
        <v>0</v>
      </c>
      <c r="SHD12" s="4064">
        <f>SUM(SGZ12:SHC12)</f>
        <v>0</v>
      </c>
      <c r="SHE12" s="4061">
        <v>2014</v>
      </c>
      <c r="SHF12" s="4062">
        <f>'GC Table 8 - Primary'!SHI8</f>
        <v>0</v>
      </c>
      <c r="SHG12" s="2432">
        <f>'GC Table 6 - Secondary'!SHI8</f>
        <v>0</v>
      </c>
      <c r="SHH12" s="2432">
        <f>'GC Table 5 - Worker Training'!SHI8</f>
        <v>0</v>
      </c>
      <c r="SHI12" s="2432">
        <f>'GC Table 4 - Tertiary'!SHH8</f>
        <v>0</v>
      </c>
      <c r="SHJ12" s="4063">
        <f>SUM(SHF12:SHI12)</f>
        <v>0</v>
      </c>
      <c r="SHK12" s="2433">
        <f>'GC Table 8 - Primary'!SHI12</f>
        <v>0</v>
      </c>
      <c r="SHL12" s="2432">
        <f>'GC Table 6 - Secondary'!SHI14</f>
        <v>0</v>
      </c>
      <c r="SHM12" s="2434">
        <f>'GC Table 5 - Worker Training'!SHI12</f>
        <v>0</v>
      </c>
      <c r="SHN12" s="2432">
        <f>'GC Table 4 - Tertiary'!SHH9</f>
        <v>0</v>
      </c>
      <c r="SHO12" s="2435">
        <f>SUM(SHK12:SHN12)</f>
        <v>0</v>
      </c>
      <c r="SHP12" s="4062">
        <f>'GC Table 8 - Primary'!SHI20</f>
        <v>0</v>
      </c>
      <c r="SHQ12" s="2432">
        <f>'GC Table 6 - Secondary'!SHI22</f>
        <v>0</v>
      </c>
      <c r="SHR12" s="2432">
        <f>'GC Table 5 - Worker Training'!SHI20</f>
        <v>0</v>
      </c>
      <c r="SHS12" s="2432">
        <f>'GC Table 4 - Tertiary'!SHH17</f>
        <v>0</v>
      </c>
      <c r="SHT12" s="4064">
        <f>SUM(SHP12:SHS12)</f>
        <v>0</v>
      </c>
      <c r="SHU12" s="4061">
        <v>2014</v>
      </c>
      <c r="SHV12" s="4062">
        <f>'GC Table 8 - Primary'!SHY8</f>
        <v>0</v>
      </c>
      <c r="SHW12" s="2432">
        <f>'GC Table 6 - Secondary'!SHY8</f>
        <v>0</v>
      </c>
      <c r="SHX12" s="2432">
        <f>'GC Table 5 - Worker Training'!SHY8</f>
        <v>0</v>
      </c>
      <c r="SHY12" s="2432">
        <f>'GC Table 4 - Tertiary'!SHX8</f>
        <v>0</v>
      </c>
      <c r="SHZ12" s="4063">
        <f>SUM(SHV12:SHY12)</f>
        <v>0</v>
      </c>
      <c r="SIA12" s="2433">
        <f>'GC Table 8 - Primary'!SHY12</f>
        <v>0</v>
      </c>
      <c r="SIB12" s="2432">
        <f>'GC Table 6 - Secondary'!SHY14</f>
        <v>0</v>
      </c>
      <c r="SIC12" s="2434">
        <f>'GC Table 5 - Worker Training'!SHY12</f>
        <v>0</v>
      </c>
      <c r="SID12" s="2432">
        <f>'GC Table 4 - Tertiary'!SHX9</f>
        <v>0</v>
      </c>
      <c r="SIE12" s="2435">
        <f>SUM(SIA12:SID12)</f>
        <v>0</v>
      </c>
      <c r="SIF12" s="4062">
        <f>'GC Table 8 - Primary'!SHY20</f>
        <v>0</v>
      </c>
      <c r="SIG12" s="2432">
        <f>'GC Table 6 - Secondary'!SHY22</f>
        <v>0</v>
      </c>
      <c r="SIH12" s="2432">
        <f>'GC Table 5 - Worker Training'!SHY20</f>
        <v>0</v>
      </c>
      <c r="SII12" s="2432">
        <f>'GC Table 4 - Tertiary'!SHX17</f>
        <v>0</v>
      </c>
      <c r="SIJ12" s="4064">
        <f>SUM(SIF12:SII12)</f>
        <v>0</v>
      </c>
      <c r="SIK12" s="4061">
        <v>2014</v>
      </c>
      <c r="SIL12" s="4062">
        <f>'GC Table 8 - Primary'!SIO8</f>
        <v>0</v>
      </c>
      <c r="SIM12" s="2432">
        <f>'GC Table 6 - Secondary'!SIO8</f>
        <v>0</v>
      </c>
      <c r="SIN12" s="2432">
        <f>'GC Table 5 - Worker Training'!SIO8</f>
        <v>0</v>
      </c>
      <c r="SIO12" s="2432">
        <f>'GC Table 4 - Tertiary'!SIN8</f>
        <v>0</v>
      </c>
      <c r="SIP12" s="4063">
        <f>SUM(SIL12:SIO12)</f>
        <v>0</v>
      </c>
      <c r="SIQ12" s="2433">
        <f>'GC Table 8 - Primary'!SIO12</f>
        <v>0</v>
      </c>
      <c r="SIR12" s="2432">
        <f>'GC Table 6 - Secondary'!SIO14</f>
        <v>0</v>
      </c>
      <c r="SIS12" s="2434">
        <f>'GC Table 5 - Worker Training'!SIO12</f>
        <v>0</v>
      </c>
      <c r="SIT12" s="2432">
        <f>'GC Table 4 - Tertiary'!SIN9</f>
        <v>0</v>
      </c>
      <c r="SIU12" s="2435">
        <f>SUM(SIQ12:SIT12)</f>
        <v>0</v>
      </c>
      <c r="SIV12" s="4062">
        <f>'GC Table 8 - Primary'!SIO20</f>
        <v>0</v>
      </c>
      <c r="SIW12" s="2432">
        <f>'GC Table 6 - Secondary'!SIO22</f>
        <v>0</v>
      </c>
      <c r="SIX12" s="2432">
        <f>'GC Table 5 - Worker Training'!SIO20</f>
        <v>0</v>
      </c>
      <c r="SIY12" s="2432">
        <f>'GC Table 4 - Tertiary'!SIN17</f>
        <v>0</v>
      </c>
      <c r="SIZ12" s="4064">
        <f>SUM(SIV12:SIY12)</f>
        <v>0</v>
      </c>
      <c r="SJA12" s="4061">
        <v>2014</v>
      </c>
      <c r="SJB12" s="4062">
        <f>'GC Table 8 - Primary'!SJE8</f>
        <v>0</v>
      </c>
      <c r="SJC12" s="2432">
        <f>'GC Table 6 - Secondary'!SJE8</f>
        <v>0</v>
      </c>
      <c r="SJD12" s="2432">
        <f>'GC Table 5 - Worker Training'!SJE8</f>
        <v>0</v>
      </c>
      <c r="SJE12" s="2432">
        <f>'GC Table 4 - Tertiary'!SJD8</f>
        <v>0</v>
      </c>
      <c r="SJF12" s="4063">
        <f>SUM(SJB12:SJE12)</f>
        <v>0</v>
      </c>
      <c r="SJG12" s="2433">
        <f>'GC Table 8 - Primary'!SJE12</f>
        <v>0</v>
      </c>
      <c r="SJH12" s="2432">
        <f>'GC Table 6 - Secondary'!SJE14</f>
        <v>0</v>
      </c>
      <c r="SJI12" s="2434">
        <f>'GC Table 5 - Worker Training'!SJE12</f>
        <v>0</v>
      </c>
      <c r="SJJ12" s="2432">
        <f>'GC Table 4 - Tertiary'!SJD9</f>
        <v>0</v>
      </c>
      <c r="SJK12" s="2435">
        <f>SUM(SJG12:SJJ12)</f>
        <v>0</v>
      </c>
      <c r="SJL12" s="4062">
        <f>'GC Table 8 - Primary'!SJE20</f>
        <v>0</v>
      </c>
      <c r="SJM12" s="2432">
        <f>'GC Table 6 - Secondary'!SJE22</f>
        <v>0</v>
      </c>
      <c r="SJN12" s="2432">
        <f>'GC Table 5 - Worker Training'!SJE20</f>
        <v>0</v>
      </c>
      <c r="SJO12" s="2432">
        <f>'GC Table 4 - Tertiary'!SJD17</f>
        <v>0</v>
      </c>
      <c r="SJP12" s="4064">
        <f>SUM(SJL12:SJO12)</f>
        <v>0</v>
      </c>
      <c r="SJQ12" s="4061">
        <v>2014</v>
      </c>
      <c r="SJR12" s="4062">
        <f>'GC Table 8 - Primary'!SJU8</f>
        <v>0</v>
      </c>
      <c r="SJS12" s="2432">
        <f>'GC Table 6 - Secondary'!SJU8</f>
        <v>0</v>
      </c>
      <c r="SJT12" s="2432">
        <f>'GC Table 5 - Worker Training'!SJU8</f>
        <v>0</v>
      </c>
      <c r="SJU12" s="2432">
        <f>'GC Table 4 - Tertiary'!SJT8</f>
        <v>0</v>
      </c>
      <c r="SJV12" s="4063">
        <f>SUM(SJR12:SJU12)</f>
        <v>0</v>
      </c>
      <c r="SJW12" s="2433">
        <f>'GC Table 8 - Primary'!SJU12</f>
        <v>0</v>
      </c>
      <c r="SJX12" s="2432">
        <f>'GC Table 6 - Secondary'!SJU14</f>
        <v>0</v>
      </c>
      <c r="SJY12" s="2434">
        <f>'GC Table 5 - Worker Training'!SJU12</f>
        <v>0</v>
      </c>
      <c r="SJZ12" s="2432">
        <f>'GC Table 4 - Tertiary'!SJT9</f>
        <v>0</v>
      </c>
      <c r="SKA12" s="2435">
        <f>SUM(SJW12:SJZ12)</f>
        <v>0</v>
      </c>
      <c r="SKB12" s="4062">
        <f>'GC Table 8 - Primary'!SJU20</f>
        <v>0</v>
      </c>
      <c r="SKC12" s="2432">
        <f>'GC Table 6 - Secondary'!SJU22</f>
        <v>0</v>
      </c>
      <c r="SKD12" s="2432">
        <f>'GC Table 5 - Worker Training'!SJU20</f>
        <v>0</v>
      </c>
      <c r="SKE12" s="2432">
        <f>'GC Table 4 - Tertiary'!SJT17</f>
        <v>0</v>
      </c>
      <c r="SKF12" s="4064">
        <f>SUM(SKB12:SKE12)</f>
        <v>0</v>
      </c>
      <c r="SKG12" s="4061">
        <v>2014</v>
      </c>
      <c r="SKH12" s="4062">
        <f>'GC Table 8 - Primary'!SKK8</f>
        <v>0</v>
      </c>
      <c r="SKI12" s="2432">
        <f>'GC Table 6 - Secondary'!SKK8</f>
        <v>0</v>
      </c>
      <c r="SKJ12" s="2432">
        <f>'GC Table 5 - Worker Training'!SKK8</f>
        <v>0</v>
      </c>
      <c r="SKK12" s="2432">
        <f>'GC Table 4 - Tertiary'!SKJ8</f>
        <v>0</v>
      </c>
      <c r="SKL12" s="4063">
        <f>SUM(SKH12:SKK12)</f>
        <v>0</v>
      </c>
      <c r="SKM12" s="2433">
        <f>'GC Table 8 - Primary'!SKK12</f>
        <v>0</v>
      </c>
      <c r="SKN12" s="2432">
        <f>'GC Table 6 - Secondary'!SKK14</f>
        <v>0</v>
      </c>
      <c r="SKO12" s="2434">
        <f>'GC Table 5 - Worker Training'!SKK12</f>
        <v>0</v>
      </c>
      <c r="SKP12" s="2432">
        <f>'GC Table 4 - Tertiary'!SKJ9</f>
        <v>0</v>
      </c>
      <c r="SKQ12" s="2435">
        <f>SUM(SKM12:SKP12)</f>
        <v>0</v>
      </c>
      <c r="SKR12" s="4062">
        <f>'GC Table 8 - Primary'!SKK20</f>
        <v>0</v>
      </c>
      <c r="SKS12" s="2432">
        <f>'GC Table 6 - Secondary'!SKK22</f>
        <v>0</v>
      </c>
      <c r="SKT12" s="2432">
        <f>'GC Table 5 - Worker Training'!SKK20</f>
        <v>0</v>
      </c>
      <c r="SKU12" s="2432">
        <f>'GC Table 4 - Tertiary'!SKJ17</f>
        <v>0</v>
      </c>
      <c r="SKV12" s="4064">
        <f>SUM(SKR12:SKU12)</f>
        <v>0</v>
      </c>
      <c r="SKW12" s="4061">
        <v>2014</v>
      </c>
      <c r="SKX12" s="4062">
        <f>'GC Table 8 - Primary'!SLA8</f>
        <v>0</v>
      </c>
      <c r="SKY12" s="2432">
        <f>'GC Table 6 - Secondary'!SLA8</f>
        <v>0</v>
      </c>
      <c r="SKZ12" s="2432">
        <f>'GC Table 5 - Worker Training'!SLA8</f>
        <v>0</v>
      </c>
      <c r="SLA12" s="2432">
        <f>'GC Table 4 - Tertiary'!SKZ8</f>
        <v>0</v>
      </c>
      <c r="SLB12" s="4063">
        <f>SUM(SKX12:SLA12)</f>
        <v>0</v>
      </c>
      <c r="SLC12" s="2433">
        <f>'GC Table 8 - Primary'!SLA12</f>
        <v>0</v>
      </c>
      <c r="SLD12" s="2432">
        <f>'GC Table 6 - Secondary'!SLA14</f>
        <v>0</v>
      </c>
      <c r="SLE12" s="2434">
        <f>'GC Table 5 - Worker Training'!SLA12</f>
        <v>0</v>
      </c>
      <c r="SLF12" s="2432">
        <f>'GC Table 4 - Tertiary'!SKZ9</f>
        <v>0</v>
      </c>
      <c r="SLG12" s="2435">
        <f>SUM(SLC12:SLF12)</f>
        <v>0</v>
      </c>
      <c r="SLH12" s="4062">
        <f>'GC Table 8 - Primary'!SLA20</f>
        <v>0</v>
      </c>
      <c r="SLI12" s="2432">
        <f>'GC Table 6 - Secondary'!SLA22</f>
        <v>0</v>
      </c>
      <c r="SLJ12" s="2432">
        <f>'GC Table 5 - Worker Training'!SLA20</f>
        <v>0</v>
      </c>
      <c r="SLK12" s="2432">
        <f>'GC Table 4 - Tertiary'!SKZ17</f>
        <v>0</v>
      </c>
      <c r="SLL12" s="4064">
        <f>SUM(SLH12:SLK12)</f>
        <v>0</v>
      </c>
      <c r="SLM12" s="4061">
        <v>2014</v>
      </c>
      <c r="SLN12" s="4062">
        <f>'GC Table 8 - Primary'!SLQ8</f>
        <v>0</v>
      </c>
      <c r="SLO12" s="2432">
        <f>'GC Table 6 - Secondary'!SLQ8</f>
        <v>0</v>
      </c>
      <c r="SLP12" s="2432">
        <f>'GC Table 5 - Worker Training'!SLQ8</f>
        <v>0</v>
      </c>
      <c r="SLQ12" s="2432">
        <f>'GC Table 4 - Tertiary'!SLP8</f>
        <v>0</v>
      </c>
      <c r="SLR12" s="4063">
        <f>SUM(SLN12:SLQ12)</f>
        <v>0</v>
      </c>
      <c r="SLS12" s="2433">
        <f>'GC Table 8 - Primary'!SLQ12</f>
        <v>0</v>
      </c>
      <c r="SLT12" s="2432">
        <f>'GC Table 6 - Secondary'!SLQ14</f>
        <v>0</v>
      </c>
      <c r="SLU12" s="2434">
        <f>'GC Table 5 - Worker Training'!SLQ12</f>
        <v>0</v>
      </c>
      <c r="SLV12" s="2432">
        <f>'GC Table 4 - Tertiary'!SLP9</f>
        <v>0</v>
      </c>
      <c r="SLW12" s="2435">
        <f>SUM(SLS12:SLV12)</f>
        <v>0</v>
      </c>
      <c r="SLX12" s="4062">
        <f>'GC Table 8 - Primary'!SLQ20</f>
        <v>0</v>
      </c>
      <c r="SLY12" s="2432">
        <f>'GC Table 6 - Secondary'!SLQ22</f>
        <v>0</v>
      </c>
      <c r="SLZ12" s="2432">
        <f>'GC Table 5 - Worker Training'!SLQ20</f>
        <v>0</v>
      </c>
      <c r="SMA12" s="2432">
        <f>'GC Table 4 - Tertiary'!SLP17</f>
        <v>0</v>
      </c>
      <c r="SMB12" s="4064">
        <f>SUM(SLX12:SMA12)</f>
        <v>0</v>
      </c>
      <c r="SMC12" s="4061">
        <v>2014</v>
      </c>
      <c r="SMD12" s="4062">
        <f>'GC Table 8 - Primary'!SMG8</f>
        <v>0</v>
      </c>
      <c r="SME12" s="2432">
        <f>'GC Table 6 - Secondary'!SMG8</f>
        <v>0</v>
      </c>
      <c r="SMF12" s="2432">
        <f>'GC Table 5 - Worker Training'!SMG8</f>
        <v>0</v>
      </c>
      <c r="SMG12" s="2432">
        <f>'GC Table 4 - Tertiary'!SMF8</f>
        <v>0</v>
      </c>
      <c r="SMH12" s="4063">
        <f>SUM(SMD12:SMG12)</f>
        <v>0</v>
      </c>
      <c r="SMI12" s="2433">
        <f>'GC Table 8 - Primary'!SMG12</f>
        <v>0</v>
      </c>
      <c r="SMJ12" s="2432">
        <f>'GC Table 6 - Secondary'!SMG14</f>
        <v>0</v>
      </c>
      <c r="SMK12" s="2434">
        <f>'GC Table 5 - Worker Training'!SMG12</f>
        <v>0</v>
      </c>
      <c r="SML12" s="2432">
        <f>'GC Table 4 - Tertiary'!SMF9</f>
        <v>0</v>
      </c>
      <c r="SMM12" s="2435">
        <f>SUM(SMI12:SML12)</f>
        <v>0</v>
      </c>
      <c r="SMN12" s="4062">
        <f>'GC Table 8 - Primary'!SMG20</f>
        <v>0</v>
      </c>
      <c r="SMO12" s="2432">
        <f>'GC Table 6 - Secondary'!SMG22</f>
        <v>0</v>
      </c>
      <c r="SMP12" s="2432">
        <f>'GC Table 5 - Worker Training'!SMG20</f>
        <v>0</v>
      </c>
      <c r="SMQ12" s="2432">
        <f>'GC Table 4 - Tertiary'!SMF17</f>
        <v>0</v>
      </c>
      <c r="SMR12" s="4064">
        <f>SUM(SMN12:SMQ12)</f>
        <v>0</v>
      </c>
      <c r="SMS12" s="4061">
        <v>2014</v>
      </c>
      <c r="SMT12" s="4062">
        <f>'GC Table 8 - Primary'!SMW8</f>
        <v>0</v>
      </c>
      <c r="SMU12" s="2432">
        <f>'GC Table 6 - Secondary'!SMW8</f>
        <v>0</v>
      </c>
      <c r="SMV12" s="2432">
        <f>'GC Table 5 - Worker Training'!SMW8</f>
        <v>0</v>
      </c>
      <c r="SMW12" s="2432">
        <f>'GC Table 4 - Tertiary'!SMV8</f>
        <v>0</v>
      </c>
      <c r="SMX12" s="4063">
        <f>SUM(SMT12:SMW12)</f>
        <v>0</v>
      </c>
      <c r="SMY12" s="2433">
        <f>'GC Table 8 - Primary'!SMW12</f>
        <v>0</v>
      </c>
      <c r="SMZ12" s="2432">
        <f>'GC Table 6 - Secondary'!SMW14</f>
        <v>0</v>
      </c>
      <c r="SNA12" s="2434">
        <f>'GC Table 5 - Worker Training'!SMW12</f>
        <v>0</v>
      </c>
      <c r="SNB12" s="2432">
        <f>'GC Table 4 - Tertiary'!SMV9</f>
        <v>0</v>
      </c>
      <c r="SNC12" s="2435">
        <f>SUM(SMY12:SNB12)</f>
        <v>0</v>
      </c>
      <c r="SND12" s="4062">
        <f>'GC Table 8 - Primary'!SMW20</f>
        <v>0</v>
      </c>
      <c r="SNE12" s="2432">
        <f>'GC Table 6 - Secondary'!SMW22</f>
        <v>0</v>
      </c>
      <c r="SNF12" s="2432">
        <f>'GC Table 5 - Worker Training'!SMW20</f>
        <v>0</v>
      </c>
      <c r="SNG12" s="2432">
        <f>'GC Table 4 - Tertiary'!SMV17</f>
        <v>0</v>
      </c>
      <c r="SNH12" s="4064">
        <f>SUM(SND12:SNG12)</f>
        <v>0</v>
      </c>
      <c r="SNI12" s="4061">
        <v>2014</v>
      </c>
      <c r="SNJ12" s="4062">
        <f>'GC Table 8 - Primary'!SNM8</f>
        <v>0</v>
      </c>
      <c r="SNK12" s="2432">
        <f>'GC Table 6 - Secondary'!SNM8</f>
        <v>0</v>
      </c>
      <c r="SNL12" s="2432">
        <f>'GC Table 5 - Worker Training'!SNM8</f>
        <v>0</v>
      </c>
      <c r="SNM12" s="2432">
        <f>'GC Table 4 - Tertiary'!SNL8</f>
        <v>0</v>
      </c>
      <c r="SNN12" s="4063">
        <f>SUM(SNJ12:SNM12)</f>
        <v>0</v>
      </c>
      <c r="SNO12" s="2433">
        <f>'GC Table 8 - Primary'!SNM12</f>
        <v>0</v>
      </c>
      <c r="SNP12" s="2432">
        <f>'GC Table 6 - Secondary'!SNM14</f>
        <v>0</v>
      </c>
      <c r="SNQ12" s="2434">
        <f>'GC Table 5 - Worker Training'!SNM12</f>
        <v>0</v>
      </c>
      <c r="SNR12" s="2432">
        <f>'GC Table 4 - Tertiary'!SNL9</f>
        <v>0</v>
      </c>
      <c r="SNS12" s="2435">
        <f>SUM(SNO12:SNR12)</f>
        <v>0</v>
      </c>
      <c r="SNT12" s="4062">
        <f>'GC Table 8 - Primary'!SNM20</f>
        <v>0</v>
      </c>
      <c r="SNU12" s="2432">
        <f>'GC Table 6 - Secondary'!SNM22</f>
        <v>0</v>
      </c>
      <c r="SNV12" s="2432">
        <f>'GC Table 5 - Worker Training'!SNM20</f>
        <v>0</v>
      </c>
      <c r="SNW12" s="2432">
        <f>'GC Table 4 - Tertiary'!SNL17</f>
        <v>0</v>
      </c>
      <c r="SNX12" s="4064">
        <f>SUM(SNT12:SNW12)</f>
        <v>0</v>
      </c>
      <c r="SNY12" s="4061">
        <v>2014</v>
      </c>
      <c r="SNZ12" s="4062">
        <f>'GC Table 8 - Primary'!SOC8</f>
        <v>0</v>
      </c>
      <c r="SOA12" s="2432">
        <f>'GC Table 6 - Secondary'!SOC8</f>
        <v>0</v>
      </c>
      <c r="SOB12" s="2432">
        <f>'GC Table 5 - Worker Training'!SOC8</f>
        <v>0</v>
      </c>
      <c r="SOC12" s="2432">
        <f>'GC Table 4 - Tertiary'!SOB8</f>
        <v>0</v>
      </c>
      <c r="SOD12" s="4063">
        <f>SUM(SNZ12:SOC12)</f>
        <v>0</v>
      </c>
      <c r="SOE12" s="2433">
        <f>'GC Table 8 - Primary'!SOC12</f>
        <v>0</v>
      </c>
      <c r="SOF12" s="2432">
        <f>'GC Table 6 - Secondary'!SOC14</f>
        <v>0</v>
      </c>
      <c r="SOG12" s="2434">
        <f>'GC Table 5 - Worker Training'!SOC12</f>
        <v>0</v>
      </c>
      <c r="SOH12" s="2432">
        <f>'GC Table 4 - Tertiary'!SOB9</f>
        <v>0</v>
      </c>
      <c r="SOI12" s="2435">
        <f>SUM(SOE12:SOH12)</f>
        <v>0</v>
      </c>
      <c r="SOJ12" s="4062">
        <f>'GC Table 8 - Primary'!SOC20</f>
        <v>0</v>
      </c>
      <c r="SOK12" s="2432">
        <f>'GC Table 6 - Secondary'!SOC22</f>
        <v>0</v>
      </c>
      <c r="SOL12" s="2432">
        <f>'GC Table 5 - Worker Training'!SOC20</f>
        <v>0</v>
      </c>
      <c r="SOM12" s="2432">
        <f>'GC Table 4 - Tertiary'!SOB17</f>
        <v>0</v>
      </c>
      <c r="SON12" s="4064">
        <f>SUM(SOJ12:SOM12)</f>
        <v>0</v>
      </c>
      <c r="SOO12" s="4061">
        <v>2014</v>
      </c>
      <c r="SOP12" s="4062">
        <f>'GC Table 8 - Primary'!SOS8</f>
        <v>0</v>
      </c>
      <c r="SOQ12" s="2432">
        <f>'GC Table 6 - Secondary'!SOS8</f>
        <v>0</v>
      </c>
      <c r="SOR12" s="2432">
        <f>'GC Table 5 - Worker Training'!SOS8</f>
        <v>0</v>
      </c>
      <c r="SOS12" s="2432">
        <f>'GC Table 4 - Tertiary'!SOR8</f>
        <v>0</v>
      </c>
      <c r="SOT12" s="4063">
        <f>SUM(SOP12:SOS12)</f>
        <v>0</v>
      </c>
      <c r="SOU12" s="2433">
        <f>'GC Table 8 - Primary'!SOS12</f>
        <v>0</v>
      </c>
      <c r="SOV12" s="2432">
        <f>'GC Table 6 - Secondary'!SOS14</f>
        <v>0</v>
      </c>
      <c r="SOW12" s="2434">
        <f>'GC Table 5 - Worker Training'!SOS12</f>
        <v>0</v>
      </c>
      <c r="SOX12" s="2432">
        <f>'GC Table 4 - Tertiary'!SOR9</f>
        <v>0</v>
      </c>
      <c r="SOY12" s="2435">
        <f>SUM(SOU12:SOX12)</f>
        <v>0</v>
      </c>
      <c r="SOZ12" s="4062">
        <f>'GC Table 8 - Primary'!SOS20</f>
        <v>0</v>
      </c>
      <c r="SPA12" s="2432">
        <f>'GC Table 6 - Secondary'!SOS22</f>
        <v>0</v>
      </c>
      <c r="SPB12" s="2432">
        <f>'GC Table 5 - Worker Training'!SOS20</f>
        <v>0</v>
      </c>
      <c r="SPC12" s="2432">
        <f>'GC Table 4 - Tertiary'!SOR17</f>
        <v>0</v>
      </c>
      <c r="SPD12" s="4064">
        <f>SUM(SOZ12:SPC12)</f>
        <v>0</v>
      </c>
      <c r="SPE12" s="4061">
        <v>2014</v>
      </c>
      <c r="SPF12" s="4062">
        <f>'GC Table 8 - Primary'!SPI8</f>
        <v>0</v>
      </c>
      <c r="SPG12" s="2432">
        <f>'GC Table 6 - Secondary'!SPI8</f>
        <v>0</v>
      </c>
      <c r="SPH12" s="2432">
        <f>'GC Table 5 - Worker Training'!SPI8</f>
        <v>0</v>
      </c>
      <c r="SPI12" s="2432">
        <f>'GC Table 4 - Tertiary'!SPH8</f>
        <v>0</v>
      </c>
      <c r="SPJ12" s="4063">
        <f>SUM(SPF12:SPI12)</f>
        <v>0</v>
      </c>
      <c r="SPK12" s="2433">
        <f>'GC Table 8 - Primary'!SPI12</f>
        <v>0</v>
      </c>
      <c r="SPL12" s="2432">
        <f>'GC Table 6 - Secondary'!SPI14</f>
        <v>0</v>
      </c>
      <c r="SPM12" s="2434">
        <f>'GC Table 5 - Worker Training'!SPI12</f>
        <v>0</v>
      </c>
      <c r="SPN12" s="2432">
        <f>'GC Table 4 - Tertiary'!SPH9</f>
        <v>0</v>
      </c>
      <c r="SPO12" s="2435">
        <f>SUM(SPK12:SPN12)</f>
        <v>0</v>
      </c>
      <c r="SPP12" s="4062">
        <f>'GC Table 8 - Primary'!SPI20</f>
        <v>0</v>
      </c>
      <c r="SPQ12" s="2432">
        <f>'GC Table 6 - Secondary'!SPI22</f>
        <v>0</v>
      </c>
      <c r="SPR12" s="2432">
        <f>'GC Table 5 - Worker Training'!SPI20</f>
        <v>0</v>
      </c>
      <c r="SPS12" s="2432">
        <f>'GC Table 4 - Tertiary'!SPH17</f>
        <v>0</v>
      </c>
      <c r="SPT12" s="4064">
        <f>SUM(SPP12:SPS12)</f>
        <v>0</v>
      </c>
      <c r="SPU12" s="4061">
        <v>2014</v>
      </c>
      <c r="SPV12" s="4062">
        <f>'GC Table 8 - Primary'!SPY8</f>
        <v>0</v>
      </c>
      <c r="SPW12" s="2432">
        <f>'GC Table 6 - Secondary'!SPY8</f>
        <v>0</v>
      </c>
      <c r="SPX12" s="2432">
        <f>'GC Table 5 - Worker Training'!SPY8</f>
        <v>0</v>
      </c>
      <c r="SPY12" s="2432">
        <f>'GC Table 4 - Tertiary'!SPX8</f>
        <v>0</v>
      </c>
      <c r="SPZ12" s="4063">
        <f>SUM(SPV12:SPY12)</f>
        <v>0</v>
      </c>
      <c r="SQA12" s="2433">
        <f>'GC Table 8 - Primary'!SPY12</f>
        <v>0</v>
      </c>
      <c r="SQB12" s="2432">
        <f>'GC Table 6 - Secondary'!SPY14</f>
        <v>0</v>
      </c>
      <c r="SQC12" s="2434">
        <f>'GC Table 5 - Worker Training'!SPY12</f>
        <v>0</v>
      </c>
      <c r="SQD12" s="2432">
        <f>'GC Table 4 - Tertiary'!SPX9</f>
        <v>0</v>
      </c>
      <c r="SQE12" s="2435">
        <f>SUM(SQA12:SQD12)</f>
        <v>0</v>
      </c>
      <c r="SQF12" s="4062">
        <f>'GC Table 8 - Primary'!SPY20</f>
        <v>0</v>
      </c>
      <c r="SQG12" s="2432">
        <f>'GC Table 6 - Secondary'!SPY22</f>
        <v>0</v>
      </c>
      <c r="SQH12" s="2432">
        <f>'GC Table 5 - Worker Training'!SPY20</f>
        <v>0</v>
      </c>
      <c r="SQI12" s="2432">
        <f>'GC Table 4 - Tertiary'!SPX17</f>
        <v>0</v>
      </c>
      <c r="SQJ12" s="4064">
        <f>SUM(SQF12:SQI12)</f>
        <v>0</v>
      </c>
      <c r="SQK12" s="4061">
        <v>2014</v>
      </c>
      <c r="SQL12" s="4062">
        <f>'GC Table 8 - Primary'!SQO8</f>
        <v>0</v>
      </c>
      <c r="SQM12" s="2432">
        <f>'GC Table 6 - Secondary'!SQO8</f>
        <v>0</v>
      </c>
      <c r="SQN12" s="2432">
        <f>'GC Table 5 - Worker Training'!SQO8</f>
        <v>0</v>
      </c>
      <c r="SQO12" s="2432">
        <f>'GC Table 4 - Tertiary'!SQN8</f>
        <v>0</v>
      </c>
      <c r="SQP12" s="4063">
        <f>SUM(SQL12:SQO12)</f>
        <v>0</v>
      </c>
      <c r="SQQ12" s="2433">
        <f>'GC Table 8 - Primary'!SQO12</f>
        <v>0</v>
      </c>
      <c r="SQR12" s="2432">
        <f>'GC Table 6 - Secondary'!SQO14</f>
        <v>0</v>
      </c>
      <c r="SQS12" s="2434">
        <f>'GC Table 5 - Worker Training'!SQO12</f>
        <v>0</v>
      </c>
      <c r="SQT12" s="2432">
        <f>'GC Table 4 - Tertiary'!SQN9</f>
        <v>0</v>
      </c>
      <c r="SQU12" s="2435">
        <f>SUM(SQQ12:SQT12)</f>
        <v>0</v>
      </c>
      <c r="SQV12" s="4062">
        <f>'GC Table 8 - Primary'!SQO20</f>
        <v>0</v>
      </c>
      <c r="SQW12" s="2432">
        <f>'GC Table 6 - Secondary'!SQO22</f>
        <v>0</v>
      </c>
      <c r="SQX12" s="2432">
        <f>'GC Table 5 - Worker Training'!SQO20</f>
        <v>0</v>
      </c>
      <c r="SQY12" s="2432">
        <f>'GC Table 4 - Tertiary'!SQN17</f>
        <v>0</v>
      </c>
      <c r="SQZ12" s="4064">
        <f>SUM(SQV12:SQY12)</f>
        <v>0</v>
      </c>
      <c r="SRA12" s="4061">
        <v>2014</v>
      </c>
      <c r="SRB12" s="4062">
        <f>'GC Table 8 - Primary'!SRE8</f>
        <v>0</v>
      </c>
      <c r="SRC12" s="2432">
        <f>'GC Table 6 - Secondary'!SRE8</f>
        <v>0</v>
      </c>
      <c r="SRD12" s="2432">
        <f>'GC Table 5 - Worker Training'!SRE8</f>
        <v>0</v>
      </c>
      <c r="SRE12" s="2432">
        <f>'GC Table 4 - Tertiary'!SRD8</f>
        <v>0</v>
      </c>
      <c r="SRF12" s="4063">
        <f>SUM(SRB12:SRE12)</f>
        <v>0</v>
      </c>
      <c r="SRG12" s="2433">
        <f>'GC Table 8 - Primary'!SRE12</f>
        <v>0</v>
      </c>
      <c r="SRH12" s="2432">
        <f>'GC Table 6 - Secondary'!SRE14</f>
        <v>0</v>
      </c>
      <c r="SRI12" s="2434">
        <f>'GC Table 5 - Worker Training'!SRE12</f>
        <v>0</v>
      </c>
      <c r="SRJ12" s="2432">
        <f>'GC Table 4 - Tertiary'!SRD9</f>
        <v>0</v>
      </c>
      <c r="SRK12" s="2435">
        <f>SUM(SRG12:SRJ12)</f>
        <v>0</v>
      </c>
      <c r="SRL12" s="4062">
        <f>'GC Table 8 - Primary'!SRE20</f>
        <v>0</v>
      </c>
      <c r="SRM12" s="2432">
        <f>'GC Table 6 - Secondary'!SRE22</f>
        <v>0</v>
      </c>
      <c r="SRN12" s="2432">
        <f>'GC Table 5 - Worker Training'!SRE20</f>
        <v>0</v>
      </c>
      <c r="SRO12" s="2432">
        <f>'GC Table 4 - Tertiary'!SRD17</f>
        <v>0</v>
      </c>
      <c r="SRP12" s="4064">
        <f>SUM(SRL12:SRO12)</f>
        <v>0</v>
      </c>
      <c r="SRQ12" s="4061">
        <v>2014</v>
      </c>
      <c r="SRR12" s="4062">
        <f>'GC Table 8 - Primary'!SRU8</f>
        <v>0</v>
      </c>
      <c r="SRS12" s="2432">
        <f>'GC Table 6 - Secondary'!SRU8</f>
        <v>0</v>
      </c>
      <c r="SRT12" s="2432">
        <f>'GC Table 5 - Worker Training'!SRU8</f>
        <v>0</v>
      </c>
      <c r="SRU12" s="2432">
        <f>'GC Table 4 - Tertiary'!SRT8</f>
        <v>0</v>
      </c>
      <c r="SRV12" s="4063">
        <f>SUM(SRR12:SRU12)</f>
        <v>0</v>
      </c>
      <c r="SRW12" s="2433">
        <f>'GC Table 8 - Primary'!SRU12</f>
        <v>0</v>
      </c>
      <c r="SRX12" s="2432">
        <f>'GC Table 6 - Secondary'!SRU14</f>
        <v>0</v>
      </c>
      <c r="SRY12" s="2434">
        <f>'GC Table 5 - Worker Training'!SRU12</f>
        <v>0</v>
      </c>
      <c r="SRZ12" s="2432">
        <f>'GC Table 4 - Tertiary'!SRT9</f>
        <v>0</v>
      </c>
      <c r="SSA12" s="2435">
        <f>SUM(SRW12:SRZ12)</f>
        <v>0</v>
      </c>
      <c r="SSB12" s="4062">
        <f>'GC Table 8 - Primary'!SRU20</f>
        <v>0</v>
      </c>
      <c r="SSC12" s="2432">
        <f>'GC Table 6 - Secondary'!SRU22</f>
        <v>0</v>
      </c>
      <c r="SSD12" s="2432">
        <f>'GC Table 5 - Worker Training'!SRU20</f>
        <v>0</v>
      </c>
      <c r="SSE12" s="2432">
        <f>'GC Table 4 - Tertiary'!SRT17</f>
        <v>0</v>
      </c>
      <c r="SSF12" s="4064">
        <f>SUM(SSB12:SSE12)</f>
        <v>0</v>
      </c>
      <c r="SSG12" s="4061">
        <v>2014</v>
      </c>
      <c r="SSH12" s="4062">
        <f>'GC Table 8 - Primary'!SSK8</f>
        <v>0</v>
      </c>
      <c r="SSI12" s="2432">
        <f>'GC Table 6 - Secondary'!SSK8</f>
        <v>0</v>
      </c>
      <c r="SSJ12" s="2432">
        <f>'GC Table 5 - Worker Training'!SSK8</f>
        <v>0</v>
      </c>
      <c r="SSK12" s="2432">
        <f>'GC Table 4 - Tertiary'!SSJ8</f>
        <v>0</v>
      </c>
      <c r="SSL12" s="4063">
        <f>SUM(SSH12:SSK12)</f>
        <v>0</v>
      </c>
      <c r="SSM12" s="2433">
        <f>'GC Table 8 - Primary'!SSK12</f>
        <v>0</v>
      </c>
      <c r="SSN12" s="2432">
        <f>'GC Table 6 - Secondary'!SSK14</f>
        <v>0</v>
      </c>
      <c r="SSO12" s="2434">
        <f>'GC Table 5 - Worker Training'!SSK12</f>
        <v>0</v>
      </c>
      <c r="SSP12" s="2432">
        <f>'GC Table 4 - Tertiary'!SSJ9</f>
        <v>0</v>
      </c>
      <c r="SSQ12" s="2435">
        <f>SUM(SSM12:SSP12)</f>
        <v>0</v>
      </c>
      <c r="SSR12" s="4062">
        <f>'GC Table 8 - Primary'!SSK20</f>
        <v>0</v>
      </c>
      <c r="SSS12" s="2432">
        <f>'GC Table 6 - Secondary'!SSK22</f>
        <v>0</v>
      </c>
      <c r="SST12" s="2432">
        <f>'GC Table 5 - Worker Training'!SSK20</f>
        <v>0</v>
      </c>
      <c r="SSU12" s="2432">
        <f>'GC Table 4 - Tertiary'!SSJ17</f>
        <v>0</v>
      </c>
      <c r="SSV12" s="4064">
        <f>SUM(SSR12:SSU12)</f>
        <v>0</v>
      </c>
      <c r="SSW12" s="4061">
        <v>2014</v>
      </c>
      <c r="SSX12" s="4062">
        <f>'GC Table 8 - Primary'!STA8</f>
        <v>0</v>
      </c>
      <c r="SSY12" s="2432">
        <f>'GC Table 6 - Secondary'!STA8</f>
        <v>0</v>
      </c>
      <c r="SSZ12" s="2432">
        <f>'GC Table 5 - Worker Training'!STA8</f>
        <v>0</v>
      </c>
      <c r="STA12" s="2432">
        <f>'GC Table 4 - Tertiary'!SSZ8</f>
        <v>0</v>
      </c>
      <c r="STB12" s="4063">
        <f>SUM(SSX12:STA12)</f>
        <v>0</v>
      </c>
      <c r="STC12" s="2433">
        <f>'GC Table 8 - Primary'!STA12</f>
        <v>0</v>
      </c>
      <c r="STD12" s="2432">
        <f>'GC Table 6 - Secondary'!STA14</f>
        <v>0</v>
      </c>
      <c r="STE12" s="2434">
        <f>'GC Table 5 - Worker Training'!STA12</f>
        <v>0</v>
      </c>
      <c r="STF12" s="2432">
        <f>'GC Table 4 - Tertiary'!SSZ9</f>
        <v>0</v>
      </c>
      <c r="STG12" s="2435">
        <f>SUM(STC12:STF12)</f>
        <v>0</v>
      </c>
      <c r="STH12" s="4062">
        <f>'GC Table 8 - Primary'!STA20</f>
        <v>0</v>
      </c>
      <c r="STI12" s="2432">
        <f>'GC Table 6 - Secondary'!STA22</f>
        <v>0</v>
      </c>
      <c r="STJ12" s="2432">
        <f>'GC Table 5 - Worker Training'!STA20</f>
        <v>0</v>
      </c>
      <c r="STK12" s="2432">
        <f>'GC Table 4 - Tertiary'!SSZ17</f>
        <v>0</v>
      </c>
      <c r="STL12" s="4064">
        <f>SUM(STH12:STK12)</f>
        <v>0</v>
      </c>
      <c r="STM12" s="4061">
        <v>2014</v>
      </c>
      <c r="STN12" s="4062">
        <f>'GC Table 8 - Primary'!STQ8</f>
        <v>0</v>
      </c>
      <c r="STO12" s="2432">
        <f>'GC Table 6 - Secondary'!STQ8</f>
        <v>0</v>
      </c>
      <c r="STP12" s="2432">
        <f>'GC Table 5 - Worker Training'!STQ8</f>
        <v>0</v>
      </c>
      <c r="STQ12" s="2432">
        <f>'GC Table 4 - Tertiary'!STP8</f>
        <v>0</v>
      </c>
      <c r="STR12" s="4063">
        <f>SUM(STN12:STQ12)</f>
        <v>0</v>
      </c>
      <c r="STS12" s="2433">
        <f>'GC Table 8 - Primary'!STQ12</f>
        <v>0</v>
      </c>
      <c r="STT12" s="2432">
        <f>'GC Table 6 - Secondary'!STQ14</f>
        <v>0</v>
      </c>
      <c r="STU12" s="2434">
        <f>'GC Table 5 - Worker Training'!STQ12</f>
        <v>0</v>
      </c>
      <c r="STV12" s="2432">
        <f>'GC Table 4 - Tertiary'!STP9</f>
        <v>0</v>
      </c>
      <c r="STW12" s="2435">
        <f>SUM(STS12:STV12)</f>
        <v>0</v>
      </c>
      <c r="STX12" s="4062">
        <f>'GC Table 8 - Primary'!STQ20</f>
        <v>0</v>
      </c>
      <c r="STY12" s="2432">
        <f>'GC Table 6 - Secondary'!STQ22</f>
        <v>0</v>
      </c>
      <c r="STZ12" s="2432">
        <f>'GC Table 5 - Worker Training'!STQ20</f>
        <v>0</v>
      </c>
      <c r="SUA12" s="2432">
        <f>'GC Table 4 - Tertiary'!STP17</f>
        <v>0</v>
      </c>
      <c r="SUB12" s="4064">
        <f>SUM(STX12:SUA12)</f>
        <v>0</v>
      </c>
      <c r="SUC12" s="4061">
        <v>2014</v>
      </c>
      <c r="SUD12" s="4062">
        <f>'GC Table 8 - Primary'!SUG8</f>
        <v>0</v>
      </c>
      <c r="SUE12" s="2432">
        <f>'GC Table 6 - Secondary'!SUG8</f>
        <v>0</v>
      </c>
      <c r="SUF12" s="2432">
        <f>'GC Table 5 - Worker Training'!SUG8</f>
        <v>0</v>
      </c>
      <c r="SUG12" s="2432">
        <f>'GC Table 4 - Tertiary'!SUF8</f>
        <v>0</v>
      </c>
      <c r="SUH12" s="4063">
        <f>SUM(SUD12:SUG12)</f>
        <v>0</v>
      </c>
      <c r="SUI12" s="2433">
        <f>'GC Table 8 - Primary'!SUG12</f>
        <v>0</v>
      </c>
      <c r="SUJ12" s="2432">
        <f>'GC Table 6 - Secondary'!SUG14</f>
        <v>0</v>
      </c>
      <c r="SUK12" s="2434">
        <f>'GC Table 5 - Worker Training'!SUG12</f>
        <v>0</v>
      </c>
      <c r="SUL12" s="2432">
        <f>'GC Table 4 - Tertiary'!SUF9</f>
        <v>0</v>
      </c>
      <c r="SUM12" s="2435">
        <f>SUM(SUI12:SUL12)</f>
        <v>0</v>
      </c>
      <c r="SUN12" s="4062">
        <f>'GC Table 8 - Primary'!SUG20</f>
        <v>0</v>
      </c>
      <c r="SUO12" s="2432">
        <f>'GC Table 6 - Secondary'!SUG22</f>
        <v>0</v>
      </c>
      <c r="SUP12" s="2432">
        <f>'GC Table 5 - Worker Training'!SUG20</f>
        <v>0</v>
      </c>
      <c r="SUQ12" s="2432">
        <f>'GC Table 4 - Tertiary'!SUF17</f>
        <v>0</v>
      </c>
      <c r="SUR12" s="4064">
        <f>SUM(SUN12:SUQ12)</f>
        <v>0</v>
      </c>
      <c r="SUS12" s="4061">
        <v>2014</v>
      </c>
      <c r="SUT12" s="4062">
        <f>'GC Table 8 - Primary'!SUW8</f>
        <v>0</v>
      </c>
      <c r="SUU12" s="2432">
        <f>'GC Table 6 - Secondary'!SUW8</f>
        <v>0</v>
      </c>
      <c r="SUV12" s="2432">
        <f>'GC Table 5 - Worker Training'!SUW8</f>
        <v>0</v>
      </c>
      <c r="SUW12" s="2432">
        <f>'GC Table 4 - Tertiary'!SUV8</f>
        <v>0</v>
      </c>
      <c r="SUX12" s="4063">
        <f>SUM(SUT12:SUW12)</f>
        <v>0</v>
      </c>
      <c r="SUY12" s="2433">
        <f>'GC Table 8 - Primary'!SUW12</f>
        <v>0</v>
      </c>
      <c r="SUZ12" s="2432">
        <f>'GC Table 6 - Secondary'!SUW14</f>
        <v>0</v>
      </c>
      <c r="SVA12" s="2434">
        <f>'GC Table 5 - Worker Training'!SUW12</f>
        <v>0</v>
      </c>
      <c r="SVB12" s="2432">
        <f>'GC Table 4 - Tertiary'!SUV9</f>
        <v>0</v>
      </c>
      <c r="SVC12" s="2435">
        <f>SUM(SUY12:SVB12)</f>
        <v>0</v>
      </c>
      <c r="SVD12" s="4062">
        <f>'GC Table 8 - Primary'!SUW20</f>
        <v>0</v>
      </c>
      <c r="SVE12" s="2432">
        <f>'GC Table 6 - Secondary'!SUW22</f>
        <v>0</v>
      </c>
      <c r="SVF12" s="2432">
        <f>'GC Table 5 - Worker Training'!SUW20</f>
        <v>0</v>
      </c>
      <c r="SVG12" s="2432">
        <f>'GC Table 4 - Tertiary'!SUV17</f>
        <v>0</v>
      </c>
      <c r="SVH12" s="4064">
        <f>SUM(SVD12:SVG12)</f>
        <v>0</v>
      </c>
      <c r="SVI12" s="4061">
        <v>2014</v>
      </c>
      <c r="SVJ12" s="4062">
        <f>'GC Table 8 - Primary'!SVM8</f>
        <v>0</v>
      </c>
      <c r="SVK12" s="2432">
        <f>'GC Table 6 - Secondary'!SVM8</f>
        <v>0</v>
      </c>
      <c r="SVL12" s="2432">
        <f>'GC Table 5 - Worker Training'!SVM8</f>
        <v>0</v>
      </c>
      <c r="SVM12" s="2432">
        <f>'GC Table 4 - Tertiary'!SVL8</f>
        <v>0</v>
      </c>
      <c r="SVN12" s="4063">
        <f>SUM(SVJ12:SVM12)</f>
        <v>0</v>
      </c>
      <c r="SVO12" s="2433">
        <f>'GC Table 8 - Primary'!SVM12</f>
        <v>0</v>
      </c>
      <c r="SVP12" s="2432">
        <f>'GC Table 6 - Secondary'!SVM14</f>
        <v>0</v>
      </c>
      <c r="SVQ12" s="2434">
        <f>'GC Table 5 - Worker Training'!SVM12</f>
        <v>0</v>
      </c>
      <c r="SVR12" s="2432">
        <f>'GC Table 4 - Tertiary'!SVL9</f>
        <v>0</v>
      </c>
      <c r="SVS12" s="2435">
        <f>SUM(SVO12:SVR12)</f>
        <v>0</v>
      </c>
      <c r="SVT12" s="4062">
        <f>'GC Table 8 - Primary'!SVM20</f>
        <v>0</v>
      </c>
      <c r="SVU12" s="2432">
        <f>'GC Table 6 - Secondary'!SVM22</f>
        <v>0</v>
      </c>
      <c r="SVV12" s="2432">
        <f>'GC Table 5 - Worker Training'!SVM20</f>
        <v>0</v>
      </c>
      <c r="SVW12" s="2432">
        <f>'GC Table 4 - Tertiary'!SVL17</f>
        <v>0</v>
      </c>
      <c r="SVX12" s="4064">
        <f>SUM(SVT12:SVW12)</f>
        <v>0</v>
      </c>
      <c r="SVY12" s="4061">
        <v>2014</v>
      </c>
      <c r="SVZ12" s="4062">
        <f>'GC Table 8 - Primary'!SWC8</f>
        <v>0</v>
      </c>
      <c r="SWA12" s="2432">
        <f>'GC Table 6 - Secondary'!SWC8</f>
        <v>0</v>
      </c>
      <c r="SWB12" s="2432">
        <f>'GC Table 5 - Worker Training'!SWC8</f>
        <v>0</v>
      </c>
      <c r="SWC12" s="2432">
        <f>'GC Table 4 - Tertiary'!SWB8</f>
        <v>0</v>
      </c>
      <c r="SWD12" s="4063">
        <f>SUM(SVZ12:SWC12)</f>
        <v>0</v>
      </c>
      <c r="SWE12" s="2433">
        <f>'GC Table 8 - Primary'!SWC12</f>
        <v>0</v>
      </c>
      <c r="SWF12" s="2432">
        <f>'GC Table 6 - Secondary'!SWC14</f>
        <v>0</v>
      </c>
      <c r="SWG12" s="2434">
        <f>'GC Table 5 - Worker Training'!SWC12</f>
        <v>0</v>
      </c>
      <c r="SWH12" s="2432">
        <f>'GC Table 4 - Tertiary'!SWB9</f>
        <v>0</v>
      </c>
      <c r="SWI12" s="2435">
        <f>SUM(SWE12:SWH12)</f>
        <v>0</v>
      </c>
      <c r="SWJ12" s="4062">
        <f>'GC Table 8 - Primary'!SWC20</f>
        <v>0</v>
      </c>
      <c r="SWK12" s="2432">
        <f>'GC Table 6 - Secondary'!SWC22</f>
        <v>0</v>
      </c>
      <c r="SWL12" s="2432">
        <f>'GC Table 5 - Worker Training'!SWC20</f>
        <v>0</v>
      </c>
      <c r="SWM12" s="2432">
        <f>'GC Table 4 - Tertiary'!SWB17</f>
        <v>0</v>
      </c>
      <c r="SWN12" s="4064">
        <f>SUM(SWJ12:SWM12)</f>
        <v>0</v>
      </c>
      <c r="SWO12" s="4061">
        <v>2014</v>
      </c>
      <c r="SWP12" s="4062">
        <f>'GC Table 8 - Primary'!SWS8</f>
        <v>0</v>
      </c>
      <c r="SWQ12" s="2432">
        <f>'GC Table 6 - Secondary'!SWS8</f>
        <v>0</v>
      </c>
      <c r="SWR12" s="2432">
        <f>'GC Table 5 - Worker Training'!SWS8</f>
        <v>0</v>
      </c>
      <c r="SWS12" s="2432">
        <f>'GC Table 4 - Tertiary'!SWR8</f>
        <v>0</v>
      </c>
      <c r="SWT12" s="4063">
        <f>SUM(SWP12:SWS12)</f>
        <v>0</v>
      </c>
      <c r="SWU12" s="2433">
        <f>'GC Table 8 - Primary'!SWS12</f>
        <v>0</v>
      </c>
      <c r="SWV12" s="2432">
        <f>'GC Table 6 - Secondary'!SWS14</f>
        <v>0</v>
      </c>
      <c r="SWW12" s="2434">
        <f>'GC Table 5 - Worker Training'!SWS12</f>
        <v>0</v>
      </c>
      <c r="SWX12" s="2432">
        <f>'GC Table 4 - Tertiary'!SWR9</f>
        <v>0</v>
      </c>
      <c r="SWY12" s="2435">
        <f>SUM(SWU12:SWX12)</f>
        <v>0</v>
      </c>
      <c r="SWZ12" s="4062">
        <f>'GC Table 8 - Primary'!SWS20</f>
        <v>0</v>
      </c>
      <c r="SXA12" s="2432">
        <f>'GC Table 6 - Secondary'!SWS22</f>
        <v>0</v>
      </c>
      <c r="SXB12" s="2432">
        <f>'GC Table 5 - Worker Training'!SWS20</f>
        <v>0</v>
      </c>
      <c r="SXC12" s="2432">
        <f>'GC Table 4 - Tertiary'!SWR17</f>
        <v>0</v>
      </c>
      <c r="SXD12" s="4064">
        <f>SUM(SWZ12:SXC12)</f>
        <v>0</v>
      </c>
      <c r="SXE12" s="4061">
        <v>2014</v>
      </c>
      <c r="SXF12" s="4062">
        <f>'GC Table 8 - Primary'!SXI8</f>
        <v>0</v>
      </c>
      <c r="SXG12" s="2432">
        <f>'GC Table 6 - Secondary'!SXI8</f>
        <v>0</v>
      </c>
      <c r="SXH12" s="2432">
        <f>'GC Table 5 - Worker Training'!SXI8</f>
        <v>0</v>
      </c>
      <c r="SXI12" s="2432">
        <f>'GC Table 4 - Tertiary'!SXH8</f>
        <v>0</v>
      </c>
      <c r="SXJ12" s="4063">
        <f>SUM(SXF12:SXI12)</f>
        <v>0</v>
      </c>
      <c r="SXK12" s="2433">
        <f>'GC Table 8 - Primary'!SXI12</f>
        <v>0</v>
      </c>
      <c r="SXL12" s="2432">
        <f>'GC Table 6 - Secondary'!SXI14</f>
        <v>0</v>
      </c>
      <c r="SXM12" s="2434">
        <f>'GC Table 5 - Worker Training'!SXI12</f>
        <v>0</v>
      </c>
      <c r="SXN12" s="2432">
        <f>'GC Table 4 - Tertiary'!SXH9</f>
        <v>0</v>
      </c>
      <c r="SXO12" s="2435">
        <f>SUM(SXK12:SXN12)</f>
        <v>0</v>
      </c>
      <c r="SXP12" s="4062">
        <f>'GC Table 8 - Primary'!SXI20</f>
        <v>0</v>
      </c>
      <c r="SXQ12" s="2432">
        <f>'GC Table 6 - Secondary'!SXI22</f>
        <v>0</v>
      </c>
      <c r="SXR12" s="2432">
        <f>'GC Table 5 - Worker Training'!SXI20</f>
        <v>0</v>
      </c>
      <c r="SXS12" s="2432">
        <f>'GC Table 4 - Tertiary'!SXH17</f>
        <v>0</v>
      </c>
      <c r="SXT12" s="4064">
        <f>SUM(SXP12:SXS12)</f>
        <v>0</v>
      </c>
      <c r="SXU12" s="4061">
        <v>2014</v>
      </c>
      <c r="SXV12" s="4062">
        <f>'GC Table 8 - Primary'!SXY8</f>
        <v>0</v>
      </c>
      <c r="SXW12" s="2432">
        <f>'GC Table 6 - Secondary'!SXY8</f>
        <v>0</v>
      </c>
      <c r="SXX12" s="2432">
        <f>'GC Table 5 - Worker Training'!SXY8</f>
        <v>0</v>
      </c>
      <c r="SXY12" s="2432">
        <f>'GC Table 4 - Tertiary'!SXX8</f>
        <v>0</v>
      </c>
      <c r="SXZ12" s="4063">
        <f>SUM(SXV12:SXY12)</f>
        <v>0</v>
      </c>
      <c r="SYA12" s="2433">
        <f>'GC Table 8 - Primary'!SXY12</f>
        <v>0</v>
      </c>
      <c r="SYB12" s="2432">
        <f>'GC Table 6 - Secondary'!SXY14</f>
        <v>0</v>
      </c>
      <c r="SYC12" s="2434">
        <f>'GC Table 5 - Worker Training'!SXY12</f>
        <v>0</v>
      </c>
      <c r="SYD12" s="2432">
        <f>'GC Table 4 - Tertiary'!SXX9</f>
        <v>0</v>
      </c>
      <c r="SYE12" s="2435">
        <f>SUM(SYA12:SYD12)</f>
        <v>0</v>
      </c>
      <c r="SYF12" s="4062">
        <f>'GC Table 8 - Primary'!SXY20</f>
        <v>0</v>
      </c>
      <c r="SYG12" s="2432">
        <f>'GC Table 6 - Secondary'!SXY22</f>
        <v>0</v>
      </c>
      <c r="SYH12" s="2432">
        <f>'GC Table 5 - Worker Training'!SXY20</f>
        <v>0</v>
      </c>
      <c r="SYI12" s="2432">
        <f>'GC Table 4 - Tertiary'!SXX17</f>
        <v>0</v>
      </c>
      <c r="SYJ12" s="4064">
        <f>SUM(SYF12:SYI12)</f>
        <v>0</v>
      </c>
      <c r="SYK12" s="4061">
        <v>2014</v>
      </c>
      <c r="SYL12" s="4062">
        <f>'GC Table 8 - Primary'!SYO8</f>
        <v>0</v>
      </c>
      <c r="SYM12" s="2432">
        <f>'GC Table 6 - Secondary'!SYO8</f>
        <v>0</v>
      </c>
      <c r="SYN12" s="2432">
        <f>'GC Table 5 - Worker Training'!SYO8</f>
        <v>0</v>
      </c>
      <c r="SYO12" s="2432">
        <f>'GC Table 4 - Tertiary'!SYN8</f>
        <v>0</v>
      </c>
      <c r="SYP12" s="4063">
        <f>SUM(SYL12:SYO12)</f>
        <v>0</v>
      </c>
      <c r="SYQ12" s="2433">
        <f>'GC Table 8 - Primary'!SYO12</f>
        <v>0</v>
      </c>
      <c r="SYR12" s="2432">
        <f>'GC Table 6 - Secondary'!SYO14</f>
        <v>0</v>
      </c>
      <c r="SYS12" s="2434">
        <f>'GC Table 5 - Worker Training'!SYO12</f>
        <v>0</v>
      </c>
      <c r="SYT12" s="2432">
        <f>'GC Table 4 - Tertiary'!SYN9</f>
        <v>0</v>
      </c>
      <c r="SYU12" s="2435">
        <f>SUM(SYQ12:SYT12)</f>
        <v>0</v>
      </c>
      <c r="SYV12" s="4062">
        <f>'GC Table 8 - Primary'!SYO20</f>
        <v>0</v>
      </c>
      <c r="SYW12" s="2432">
        <f>'GC Table 6 - Secondary'!SYO22</f>
        <v>0</v>
      </c>
      <c r="SYX12" s="2432">
        <f>'GC Table 5 - Worker Training'!SYO20</f>
        <v>0</v>
      </c>
      <c r="SYY12" s="2432">
        <f>'GC Table 4 - Tertiary'!SYN17</f>
        <v>0</v>
      </c>
      <c r="SYZ12" s="4064">
        <f>SUM(SYV12:SYY12)</f>
        <v>0</v>
      </c>
      <c r="SZA12" s="4061">
        <v>2014</v>
      </c>
      <c r="SZB12" s="4062">
        <f>'GC Table 8 - Primary'!SZE8</f>
        <v>0</v>
      </c>
      <c r="SZC12" s="2432">
        <f>'GC Table 6 - Secondary'!SZE8</f>
        <v>0</v>
      </c>
      <c r="SZD12" s="2432">
        <f>'GC Table 5 - Worker Training'!SZE8</f>
        <v>0</v>
      </c>
      <c r="SZE12" s="2432">
        <f>'GC Table 4 - Tertiary'!SZD8</f>
        <v>0</v>
      </c>
      <c r="SZF12" s="4063">
        <f>SUM(SZB12:SZE12)</f>
        <v>0</v>
      </c>
      <c r="SZG12" s="2433">
        <f>'GC Table 8 - Primary'!SZE12</f>
        <v>0</v>
      </c>
      <c r="SZH12" s="2432">
        <f>'GC Table 6 - Secondary'!SZE14</f>
        <v>0</v>
      </c>
      <c r="SZI12" s="2434">
        <f>'GC Table 5 - Worker Training'!SZE12</f>
        <v>0</v>
      </c>
      <c r="SZJ12" s="2432">
        <f>'GC Table 4 - Tertiary'!SZD9</f>
        <v>0</v>
      </c>
      <c r="SZK12" s="2435">
        <f>SUM(SZG12:SZJ12)</f>
        <v>0</v>
      </c>
      <c r="SZL12" s="4062">
        <f>'GC Table 8 - Primary'!SZE20</f>
        <v>0</v>
      </c>
      <c r="SZM12" s="2432">
        <f>'GC Table 6 - Secondary'!SZE22</f>
        <v>0</v>
      </c>
      <c r="SZN12" s="2432">
        <f>'GC Table 5 - Worker Training'!SZE20</f>
        <v>0</v>
      </c>
      <c r="SZO12" s="2432">
        <f>'GC Table 4 - Tertiary'!SZD17</f>
        <v>0</v>
      </c>
      <c r="SZP12" s="4064">
        <f>SUM(SZL12:SZO12)</f>
        <v>0</v>
      </c>
      <c r="SZQ12" s="4061">
        <v>2014</v>
      </c>
      <c r="SZR12" s="4062">
        <f>'GC Table 8 - Primary'!SZU8</f>
        <v>0</v>
      </c>
      <c r="SZS12" s="2432">
        <f>'GC Table 6 - Secondary'!SZU8</f>
        <v>0</v>
      </c>
      <c r="SZT12" s="2432">
        <f>'GC Table 5 - Worker Training'!SZU8</f>
        <v>0</v>
      </c>
      <c r="SZU12" s="2432">
        <f>'GC Table 4 - Tertiary'!SZT8</f>
        <v>0</v>
      </c>
      <c r="SZV12" s="4063">
        <f>SUM(SZR12:SZU12)</f>
        <v>0</v>
      </c>
      <c r="SZW12" s="2433">
        <f>'GC Table 8 - Primary'!SZU12</f>
        <v>0</v>
      </c>
      <c r="SZX12" s="2432">
        <f>'GC Table 6 - Secondary'!SZU14</f>
        <v>0</v>
      </c>
      <c r="SZY12" s="2434">
        <f>'GC Table 5 - Worker Training'!SZU12</f>
        <v>0</v>
      </c>
      <c r="SZZ12" s="2432">
        <f>'GC Table 4 - Tertiary'!SZT9</f>
        <v>0</v>
      </c>
      <c r="TAA12" s="2435">
        <f>SUM(SZW12:SZZ12)</f>
        <v>0</v>
      </c>
      <c r="TAB12" s="4062">
        <f>'GC Table 8 - Primary'!SZU20</f>
        <v>0</v>
      </c>
      <c r="TAC12" s="2432">
        <f>'GC Table 6 - Secondary'!SZU22</f>
        <v>0</v>
      </c>
      <c r="TAD12" s="2432">
        <f>'GC Table 5 - Worker Training'!SZU20</f>
        <v>0</v>
      </c>
      <c r="TAE12" s="2432">
        <f>'GC Table 4 - Tertiary'!SZT17</f>
        <v>0</v>
      </c>
      <c r="TAF12" s="4064">
        <f>SUM(TAB12:TAE12)</f>
        <v>0</v>
      </c>
      <c r="TAG12" s="4061">
        <v>2014</v>
      </c>
      <c r="TAH12" s="4062">
        <f>'GC Table 8 - Primary'!TAK8</f>
        <v>0</v>
      </c>
      <c r="TAI12" s="2432">
        <f>'GC Table 6 - Secondary'!TAK8</f>
        <v>0</v>
      </c>
      <c r="TAJ12" s="2432">
        <f>'GC Table 5 - Worker Training'!TAK8</f>
        <v>0</v>
      </c>
      <c r="TAK12" s="2432">
        <f>'GC Table 4 - Tertiary'!TAJ8</f>
        <v>0</v>
      </c>
      <c r="TAL12" s="4063">
        <f>SUM(TAH12:TAK12)</f>
        <v>0</v>
      </c>
      <c r="TAM12" s="2433">
        <f>'GC Table 8 - Primary'!TAK12</f>
        <v>0</v>
      </c>
      <c r="TAN12" s="2432">
        <f>'GC Table 6 - Secondary'!TAK14</f>
        <v>0</v>
      </c>
      <c r="TAO12" s="2434">
        <f>'GC Table 5 - Worker Training'!TAK12</f>
        <v>0</v>
      </c>
      <c r="TAP12" s="2432">
        <f>'GC Table 4 - Tertiary'!TAJ9</f>
        <v>0</v>
      </c>
      <c r="TAQ12" s="2435">
        <f>SUM(TAM12:TAP12)</f>
        <v>0</v>
      </c>
      <c r="TAR12" s="4062">
        <f>'GC Table 8 - Primary'!TAK20</f>
        <v>0</v>
      </c>
      <c r="TAS12" s="2432">
        <f>'GC Table 6 - Secondary'!TAK22</f>
        <v>0</v>
      </c>
      <c r="TAT12" s="2432">
        <f>'GC Table 5 - Worker Training'!TAK20</f>
        <v>0</v>
      </c>
      <c r="TAU12" s="2432">
        <f>'GC Table 4 - Tertiary'!TAJ17</f>
        <v>0</v>
      </c>
      <c r="TAV12" s="4064">
        <f>SUM(TAR12:TAU12)</f>
        <v>0</v>
      </c>
      <c r="TAW12" s="4061">
        <v>2014</v>
      </c>
      <c r="TAX12" s="4062">
        <f>'GC Table 8 - Primary'!TBA8</f>
        <v>0</v>
      </c>
      <c r="TAY12" s="2432">
        <f>'GC Table 6 - Secondary'!TBA8</f>
        <v>0</v>
      </c>
      <c r="TAZ12" s="2432">
        <f>'GC Table 5 - Worker Training'!TBA8</f>
        <v>0</v>
      </c>
      <c r="TBA12" s="2432">
        <f>'GC Table 4 - Tertiary'!TAZ8</f>
        <v>0</v>
      </c>
      <c r="TBB12" s="4063">
        <f>SUM(TAX12:TBA12)</f>
        <v>0</v>
      </c>
      <c r="TBC12" s="2433">
        <f>'GC Table 8 - Primary'!TBA12</f>
        <v>0</v>
      </c>
      <c r="TBD12" s="2432">
        <f>'GC Table 6 - Secondary'!TBA14</f>
        <v>0</v>
      </c>
      <c r="TBE12" s="2434">
        <f>'GC Table 5 - Worker Training'!TBA12</f>
        <v>0</v>
      </c>
      <c r="TBF12" s="2432">
        <f>'GC Table 4 - Tertiary'!TAZ9</f>
        <v>0</v>
      </c>
      <c r="TBG12" s="2435">
        <f>SUM(TBC12:TBF12)</f>
        <v>0</v>
      </c>
      <c r="TBH12" s="4062">
        <f>'GC Table 8 - Primary'!TBA20</f>
        <v>0</v>
      </c>
      <c r="TBI12" s="2432">
        <f>'GC Table 6 - Secondary'!TBA22</f>
        <v>0</v>
      </c>
      <c r="TBJ12" s="2432">
        <f>'GC Table 5 - Worker Training'!TBA20</f>
        <v>0</v>
      </c>
      <c r="TBK12" s="2432">
        <f>'GC Table 4 - Tertiary'!TAZ17</f>
        <v>0</v>
      </c>
      <c r="TBL12" s="4064">
        <f>SUM(TBH12:TBK12)</f>
        <v>0</v>
      </c>
      <c r="TBM12" s="4061">
        <v>2014</v>
      </c>
      <c r="TBN12" s="4062">
        <f>'GC Table 8 - Primary'!TBQ8</f>
        <v>0</v>
      </c>
      <c r="TBO12" s="2432">
        <f>'GC Table 6 - Secondary'!TBQ8</f>
        <v>0</v>
      </c>
      <c r="TBP12" s="2432">
        <f>'GC Table 5 - Worker Training'!TBQ8</f>
        <v>0</v>
      </c>
      <c r="TBQ12" s="2432">
        <f>'GC Table 4 - Tertiary'!TBP8</f>
        <v>0</v>
      </c>
      <c r="TBR12" s="4063">
        <f>SUM(TBN12:TBQ12)</f>
        <v>0</v>
      </c>
      <c r="TBS12" s="2433">
        <f>'GC Table 8 - Primary'!TBQ12</f>
        <v>0</v>
      </c>
      <c r="TBT12" s="2432">
        <f>'GC Table 6 - Secondary'!TBQ14</f>
        <v>0</v>
      </c>
      <c r="TBU12" s="2434">
        <f>'GC Table 5 - Worker Training'!TBQ12</f>
        <v>0</v>
      </c>
      <c r="TBV12" s="2432">
        <f>'GC Table 4 - Tertiary'!TBP9</f>
        <v>0</v>
      </c>
      <c r="TBW12" s="2435">
        <f>SUM(TBS12:TBV12)</f>
        <v>0</v>
      </c>
      <c r="TBX12" s="4062">
        <f>'GC Table 8 - Primary'!TBQ20</f>
        <v>0</v>
      </c>
      <c r="TBY12" s="2432">
        <f>'GC Table 6 - Secondary'!TBQ22</f>
        <v>0</v>
      </c>
      <c r="TBZ12" s="2432">
        <f>'GC Table 5 - Worker Training'!TBQ20</f>
        <v>0</v>
      </c>
      <c r="TCA12" s="2432">
        <f>'GC Table 4 - Tertiary'!TBP17</f>
        <v>0</v>
      </c>
      <c r="TCB12" s="4064">
        <f>SUM(TBX12:TCA12)</f>
        <v>0</v>
      </c>
      <c r="TCC12" s="4061">
        <v>2014</v>
      </c>
      <c r="TCD12" s="4062">
        <f>'GC Table 8 - Primary'!TCG8</f>
        <v>0</v>
      </c>
      <c r="TCE12" s="2432">
        <f>'GC Table 6 - Secondary'!TCG8</f>
        <v>0</v>
      </c>
      <c r="TCF12" s="2432">
        <f>'GC Table 5 - Worker Training'!TCG8</f>
        <v>0</v>
      </c>
      <c r="TCG12" s="2432">
        <f>'GC Table 4 - Tertiary'!TCF8</f>
        <v>0</v>
      </c>
      <c r="TCH12" s="4063">
        <f>SUM(TCD12:TCG12)</f>
        <v>0</v>
      </c>
      <c r="TCI12" s="2433">
        <f>'GC Table 8 - Primary'!TCG12</f>
        <v>0</v>
      </c>
      <c r="TCJ12" s="2432">
        <f>'GC Table 6 - Secondary'!TCG14</f>
        <v>0</v>
      </c>
      <c r="TCK12" s="2434">
        <f>'GC Table 5 - Worker Training'!TCG12</f>
        <v>0</v>
      </c>
      <c r="TCL12" s="2432">
        <f>'GC Table 4 - Tertiary'!TCF9</f>
        <v>0</v>
      </c>
      <c r="TCM12" s="2435">
        <f>SUM(TCI12:TCL12)</f>
        <v>0</v>
      </c>
      <c r="TCN12" s="4062">
        <f>'GC Table 8 - Primary'!TCG20</f>
        <v>0</v>
      </c>
      <c r="TCO12" s="2432">
        <f>'GC Table 6 - Secondary'!TCG22</f>
        <v>0</v>
      </c>
      <c r="TCP12" s="2432">
        <f>'GC Table 5 - Worker Training'!TCG20</f>
        <v>0</v>
      </c>
      <c r="TCQ12" s="2432">
        <f>'GC Table 4 - Tertiary'!TCF17</f>
        <v>0</v>
      </c>
      <c r="TCR12" s="4064">
        <f>SUM(TCN12:TCQ12)</f>
        <v>0</v>
      </c>
      <c r="TCS12" s="4061">
        <v>2014</v>
      </c>
      <c r="TCT12" s="4062">
        <f>'GC Table 8 - Primary'!TCW8</f>
        <v>0</v>
      </c>
      <c r="TCU12" s="2432">
        <f>'GC Table 6 - Secondary'!TCW8</f>
        <v>0</v>
      </c>
      <c r="TCV12" s="2432">
        <f>'GC Table 5 - Worker Training'!TCW8</f>
        <v>0</v>
      </c>
      <c r="TCW12" s="2432">
        <f>'GC Table 4 - Tertiary'!TCV8</f>
        <v>0</v>
      </c>
      <c r="TCX12" s="4063">
        <f>SUM(TCT12:TCW12)</f>
        <v>0</v>
      </c>
      <c r="TCY12" s="2433">
        <f>'GC Table 8 - Primary'!TCW12</f>
        <v>0</v>
      </c>
      <c r="TCZ12" s="2432">
        <f>'GC Table 6 - Secondary'!TCW14</f>
        <v>0</v>
      </c>
      <c r="TDA12" s="2434">
        <f>'GC Table 5 - Worker Training'!TCW12</f>
        <v>0</v>
      </c>
      <c r="TDB12" s="2432">
        <f>'GC Table 4 - Tertiary'!TCV9</f>
        <v>0</v>
      </c>
      <c r="TDC12" s="2435">
        <f>SUM(TCY12:TDB12)</f>
        <v>0</v>
      </c>
      <c r="TDD12" s="4062">
        <f>'GC Table 8 - Primary'!TCW20</f>
        <v>0</v>
      </c>
      <c r="TDE12" s="2432">
        <f>'GC Table 6 - Secondary'!TCW22</f>
        <v>0</v>
      </c>
      <c r="TDF12" s="2432">
        <f>'GC Table 5 - Worker Training'!TCW20</f>
        <v>0</v>
      </c>
      <c r="TDG12" s="2432">
        <f>'GC Table 4 - Tertiary'!TCV17</f>
        <v>0</v>
      </c>
      <c r="TDH12" s="4064">
        <f>SUM(TDD12:TDG12)</f>
        <v>0</v>
      </c>
      <c r="TDI12" s="4061">
        <v>2014</v>
      </c>
      <c r="TDJ12" s="4062">
        <f>'GC Table 8 - Primary'!TDM8</f>
        <v>0</v>
      </c>
      <c r="TDK12" s="2432">
        <f>'GC Table 6 - Secondary'!TDM8</f>
        <v>0</v>
      </c>
      <c r="TDL12" s="2432">
        <f>'GC Table 5 - Worker Training'!TDM8</f>
        <v>0</v>
      </c>
      <c r="TDM12" s="2432">
        <f>'GC Table 4 - Tertiary'!TDL8</f>
        <v>0</v>
      </c>
      <c r="TDN12" s="4063">
        <f>SUM(TDJ12:TDM12)</f>
        <v>0</v>
      </c>
      <c r="TDO12" s="2433">
        <f>'GC Table 8 - Primary'!TDM12</f>
        <v>0</v>
      </c>
      <c r="TDP12" s="2432">
        <f>'GC Table 6 - Secondary'!TDM14</f>
        <v>0</v>
      </c>
      <c r="TDQ12" s="2434">
        <f>'GC Table 5 - Worker Training'!TDM12</f>
        <v>0</v>
      </c>
      <c r="TDR12" s="2432">
        <f>'GC Table 4 - Tertiary'!TDL9</f>
        <v>0</v>
      </c>
      <c r="TDS12" s="2435">
        <f>SUM(TDO12:TDR12)</f>
        <v>0</v>
      </c>
      <c r="TDT12" s="4062">
        <f>'GC Table 8 - Primary'!TDM20</f>
        <v>0</v>
      </c>
      <c r="TDU12" s="2432">
        <f>'GC Table 6 - Secondary'!TDM22</f>
        <v>0</v>
      </c>
      <c r="TDV12" s="2432">
        <f>'GC Table 5 - Worker Training'!TDM20</f>
        <v>0</v>
      </c>
      <c r="TDW12" s="2432">
        <f>'GC Table 4 - Tertiary'!TDL17</f>
        <v>0</v>
      </c>
      <c r="TDX12" s="4064">
        <f>SUM(TDT12:TDW12)</f>
        <v>0</v>
      </c>
      <c r="TDY12" s="4061">
        <v>2014</v>
      </c>
      <c r="TDZ12" s="4062">
        <f>'GC Table 8 - Primary'!TEC8</f>
        <v>0</v>
      </c>
      <c r="TEA12" s="2432">
        <f>'GC Table 6 - Secondary'!TEC8</f>
        <v>0</v>
      </c>
      <c r="TEB12" s="2432">
        <f>'GC Table 5 - Worker Training'!TEC8</f>
        <v>0</v>
      </c>
      <c r="TEC12" s="2432">
        <f>'GC Table 4 - Tertiary'!TEB8</f>
        <v>0</v>
      </c>
      <c r="TED12" s="4063">
        <f>SUM(TDZ12:TEC12)</f>
        <v>0</v>
      </c>
      <c r="TEE12" s="2433">
        <f>'GC Table 8 - Primary'!TEC12</f>
        <v>0</v>
      </c>
      <c r="TEF12" s="2432">
        <f>'GC Table 6 - Secondary'!TEC14</f>
        <v>0</v>
      </c>
      <c r="TEG12" s="2434">
        <f>'GC Table 5 - Worker Training'!TEC12</f>
        <v>0</v>
      </c>
      <c r="TEH12" s="2432">
        <f>'GC Table 4 - Tertiary'!TEB9</f>
        <v>0</v>
      </c>
      <c r="TEI12" s="2435">
        <f>SUM(TEE12:TEH12)</f>
        <v>0</v>
      </c>
      <c r="TEJ12" s="4062">
        <f>'GC Table 8 - Primary'!TEC20</f>
        <v>0</v>
      </c>
      <c r="TEK12" s="2432">
        <f>'GC Table 6 - Secondary'!TEC22</f>
        <v>0</v>
      </c>
      <c r="TEL12" s="2432">
        <f>'GC Table 5 - Worker Training'!TEC20</f>
        <v>0</v>
      </c>
      <c r="TEM12" s="2432">
        <f>'GC Table 4 - Tertiary'!TEB17</f>
        <v>0</v>
      </c>
      <c r="TEN12" s="4064">
        <f>SUM(TEJ12:TEM12)</f>
        <v>0</v>
      </c>
      <c r="TEO12" s="4061">
        <v>2014</v>
      </c>
      <c r="TEP12" s="4062">
        <f>'GC Table 8 - Primary'!TES8</f>
        <v>0</v>
      </c>
      <c r="TEQ12" s="2432">
        <f>'GC Table 6 - Secondary'!TES8</f>
        <v>0</v>
      </c>
      <c r="TER12" s="2432">
        <f>'GC Table 5 - Worker Training'!TES8</f>
        <v>0</v>
      </c>
      <c r="TES12" s="2432">
        <f>'GC Table 4 - Tertiary'!TER8</f>
        <v>0</v>
      </c>
      <c r="TET12" s="4063">
        <f>SUM(TEP12:TES12)</f>
        <v>0</v>
      </c>
      <c r="TEU12" s="2433">
        <f>'GC Table 8 - Primary'!TES12</f>
        <v>0</v>
      </c>
      <c r="TEV12" s="2432">
        <f>'GC Table 6 - Secondary'!TES14</f>
        <v>0</v>
      </c>
      <c r="TEW12" s="2434">
        <f>'GC Table 5 - Worker Training'!TES12</f>
        <v>0</v>
      </c>
      <c r="TEX12" s="2432">
        <f>'GC Table 4 - Tertiary'!TER9</f>
        <v>0</v>
      </c>
      <c r="TEY12" s="2435">
        <f>SUM(TEU12:TEX12)</f>
        <v>0</v>
      </c>
      <c r="TEZ12" s="4062">
        <f>'GC Table 8 - Primary'!TES20</f>
        <v>0</v>
      </c>
      <c r="TFA12" s="2432">
        <f>'GC Table 6 - Secondary'!TES22</f>
        <v>0</v>
      </c>
      <c r="TFB12" s="2432">
        <f>'GC Table 5 - Worker Training'!TES20</f>
        <v>0</v>
      </c>
      <c r="TFC12" s="2432">
        <f>'GC Table 4 - Tertiary'!TER17</f>
        <v>0</v>
      </c>
      <c r="TFD12" s="4064">
        <f>SUM(TEZ12:TFC12)</f>
        <v>0</v>
      </c>
      <c r="TFE12" s="4061">
        <v>2014</v>
      </c>
      <c r="TFF12" s="4062">
        <f>'GC Table 8 - Primary'!TFI8</f>
        <v>0</v>
      </c>
      <c r="TFG12" s="2432">
        <f>'GC Table 6 - Secondary'!TFI8</f>
        <v>0</v>
      </c>
      <c r="TFH12" s="2432">
        <f>'GC Table 5 - Worker Training'!TFI8</f>
        <v>0</v>
      </c>
      <c r="TFI12" s="2432">
        <f>'GC Table 4 - Tertiary'!TFH8</f>
        <v>0</v>
      </c>
      <c r="TFJ12" s="4063">
        <f>SUM(TFF12:TFI12)</f>
        <v>0</v>
      </c>
      <c r="TFK12" s="2433">
        <f>'GC Table 8 - Primary'!TFI12</f>
        <v>0</v>
      </c>
      <c r="TFL12" s="2432">
        <f>'GC Table 6 - Secondary'!TFI14</f>
        <v>0</v>
      </c>
      <c r="TFM12" s="2434">
        <f>'GC Table 5 - Worker Training'!TFI12</f>
        <v>0</v>
      </c>
      <c r="TFN12" s="2432">
        <f>'GC Table 4 - Tertiary'!TFH9</f>
        <v>0</v>
      </c>
      <c r="TFO12" s="2435">
        <f>SUM(TFK12:TFN12)</f>
        <v>0</v>
      </c>
      <c r="TFP12" s="4062">
        <f>'GC Table 8 - Primary'!TFI20</f>
        <v>0</v>
      </c>
      <c r="TFQ12" s="2432">
        <f>'GC Table 6 - Secondary'!TFI22</f>
        <v>0</v>
      </c>
      <c r="TFR12" s="2432">
        <f>'GC Table 5 - Worker Training'!TFI20</f>
        <v>0</v>
      </c>
      <c r="TFS12" s="2432">
        <f>'GC Table 4 - Tertiary'!TFH17</f>
        <v>0</v>
      </c>
      <c r="TFT12" s="4064">
        <f>SUM(TFP12:TFS12)</f>
        <v>0</v>
      </c>
      <c r="TFU12" s="4061">
        <v>2014</v>
      </c>
      <c r="TFV12" s="4062">
        <f>'GC Table 8 - Primary'!TFY8</f>
        <v>0</v>
      </c>
      <c r="TFW12" s="2432">
        <f>'GC Table 6 - Secondary'!TFY8</f>
        <v>0</v>
      </c>
      <c r="TFX12" s="2432">
        <f>'GC Table 5 - Worker Training'!TFY8</f>
        <v>0</v>
      </c>
      <c r="TFY12" s="2432">
        <f>'GC Table 4 - Tertiary'!TFX8</f>
        <v>0</v>
      </c>
      <c r="TFZ12" s="4063">
        <f>SUM(TFV12:TFY12)</f>
        <v>0</v>
      </c>
      <c r="TGA12" s="2433">
        <f>'GC Table 8 - Primary'!TFY12</f>
        <v>0</v>
      </c>
      <c r="TGB12" s="2432">
        <f>'GC Table 6 - Secondary'!TFY14</f>
        <v>0</v>
      </c>
      <c r="TGC12" s="2434">
        <f>'GC Table 5 - Worker Training'!TFY12</f>
        <v>0</v>
      </c>
      <c r="TGD12" s="2432">
        <f>'GC Table 4 - Tertiary'!TFX9</f>
        <v>0</v>
      </c>
      <c r="TGE12" s="2435">
        <f>SUM(TGA12:TGD12)</f>
        <v>0</v>
      </c>
      <c r="TGF12" s="4062">
        <f>'GC Table 8 - Primary'!TFY20</f>
        <v>0</v>
      </c>
      <c r="TGG12" s="2432">
        <f>'GC Table 6 - Secondary'!TFY22</f>
        <v>0</v>
      </c>
      <c r="TGH12" s="2432">
        <f>'GC Table 5 - Worker Training'!TFY20</f>
        <v>0</v>
      </c>
      <c r="TGI12" s="2432">
        <f>'GC Table 4 - Tertiary'!TFX17</f>
        <v>0</v>
      </c>
      <c r="TGJ12" s="4064">
        <f>SUM(TGF12:TGI12)</f>
        <v>0</v>
      </c>
      <c r="TGK12" s="4061">
        <v>2014</v>
      </c>
      <c r="TGL12" s="4062">
        <f>'GC Table 8 - Primary'!TGO8</f>
        <v>0</v>
      </c>
      <c r="TGM12" s="2432">
        <f>'GC Table 6 - Secondary'!TGO8</f>
        <v>0</v>
      </c>
      <c r="TGN12" s="2432">
        <f>'GC Table 5 - Worker Training'!TGO8</f>
        <v>0</v>
      </c>
      <c r="TGO12" s="2432">
        <f>'GC Table 4 - Tertiary'!TGN8</f>
        <v>0</v>
      </c>
      <c r="TGP12" s="4063">
        <f>SUM(TGL12:TGO12)</f>
        <v>0</v>
      </c>
      <c r="TGQ12" s="2433">
        <f>'GC Table 8 - Primary'!TGO12</f>
        <v>0</v>
      </c>
      <c r="TGR12" s="2432">
        <f>'GC Table 6 - Secondary'!TGO14</f>
        <v>0</v>
      </c>
      <c r="TGS12" s="2434">
        <f>'GC Table 5 - Worker Training'!TGO12</f>
        <v>0</v>
      </c>
      <c r="TGT12" s="2432">
        <f>'GC Table 4 - Tertiary'!TGN9</f>
        <v>0</v>
      </c>
      <c r="TGU12" s="2435">
        <f>SUM(TGQ12:TGT12)</f>
        <v>0</v>
      </c>
      <c r="TGV12" s="4062">
        <f>'GC Table 8 - Primary'!TGO20</f>
        <v>0</v>
      </c>
      <c r="TGW12" s="2432">
        <f>'GC Table 6 - Secondary'!TGO22</f>
        <v>0</v>
      </c>
      <c r="TGX12" s="2432">
        <f>'GC Table 5 - Worker Training'!TGO20</f>
        <v>0</v>
      </c>
      <c r="TGY12" s="2432">
        <f>'GC Table 4 - Tertiary'!TGN17</f>
        <v>0</v>
      </c>
      <c r="TGZ12" s="4064">
        <f>SUM(TGV12:TGY12)</f>
        <v>0</v>
      </c>
      <c r="THA12" s="4061">
        <v>2014</v>
      </c>
      <c r="THB12" s="4062">
        <f>'GC Table 8 - Primary'!THE8</f>
        <v>0</v>
      </c>
      <c r="THC12" s="2432">
        <f>'GC Table 6 - Secondary'!THE8</f>
        <v>0</v>
      </c>
      <c r="THD12" s="2432">
        <f>'GC Table 5 - Worker Training'!THE8</f>
        <v>0</v>
      </c>
      <c r="THE12" s="2432">
        <f>'GC Table 4 - Tertiary'!THD8</f>
        <v>0</v>
      </c>
      <c r="THF12" s="4063">
        <f>SUM(THB12:THE12)</f>
        <v>0</v>
      </c>
      <c r="THG12" s="2433">
        <f>'GC Table 8 - Primary'!THE12</f>
        <v>0</v>
      </c>
      <c r="THH12" s="2432">
        <f>'GC Table 6 - Secondary'!THE14</f>
        <v>0</v>
      </c>
      <c r="THI12" s="2434">
        <f>'GC Table 5 - Worker Training'!THE12</f>
        <v>0</v>
      </c>
      <c r="THJ12" s="2432">
        <f>'GC Table 4 - Tertiary'!THD9</f>
        <v>0</v>
      </c>
      <c r="THK12" s="2435">
        <f>SUM(THG12:THJ12)</f>
        <v>0</v>
      </c>
      <c r="THL12" s="4062">
        <f>'GC Table 8 - Primary'!THE20</f>
        <v>0</v>
      </c>
      <c r="THM12" s="2432">
        <f>'GC Table 6 - Secondary'!THE22</f>
        <v>0</v>
      </c>
      <c r="THN12" s="2432">
        <f>'GC Table 5 - Worker Training'!THE20</f>
        <v>0</v>
      </c>
      <c r="THO12" s="2432">
        <f>'GC Table 4 - Tertiary'!THD17</f>
        <v>0</v>
      </c>
      <c r="THP12" s="4064">
        <f>SUM(THL12:THO12)</f>
        <v>0</v>
      </c>
      <c r="THQ12" s="4061">
        <v>2014</v>
      </c>
      <c r="THR12" s="4062">
        <f>'GC Table 8 - Primary'!THU8</f>
        <v>0</v>
      </c>
      <c r="THS12" s="2432">
        <f>'GC Table 6 - Secondary'!THU8</f>
        <v>0</v>
      </c>
      <c r="THT12" s="2432">
        <f>'GC Table 5 - Worker Training'!THU8</f>
        <v>0</v>
      </c>
      <c r="THU12" s="2432">
        <f>'GC Table 4 - Tertiary'!THT8</f>
        <v>0</v>
      </c>
      <c r="THV12" s="4063">
        <f>SUM(THR12:THU12)</f>
        <v>0</v>
      </c>
      <c r="THW12" s="2433">
        <f>'GC Table 8 - Primary'!THU12</f>
        <v>0</v>
      </c>
      <c r="THX12" s="2432">
        <f>'GC Table 6 - Secondary'!THU14</f>
        <v>0</v>
      </c>
      <c r="THY12" s="2434">
        <f>'GC Table 5 - Worker Training'!THU12</f>
        <v>0</v>
      </c>
      <c r="THZ12" s="2432">
        <f>'GC Table 4 - Tertiary'!THT9</f>
        <v>0</v>
      </c>
      <c r="TIA12" s="2435">
        <f>SUM(THW12:THZ12)</f>
        <v>0</v>
      </c>
      <c r="TIB12" s="4062">
        <f>'GC Table 8 - Primary'!THU20</f>
        <v>0</v>
      </c>
      <c r="TIC12" s="2432">
        <f>'GC Table 6 - Secondary'!THU22</f>
        <v>0</v>
      </c>
      <c r="TID12" s="2432">
        <f>'GC Table 5 - Worker Training'!THU20</f>
        <v>0</v>
      </c>
      <c r="TIE12" s="2432">
        <f>'GC Table 4 - Tertiary'!THT17</f>
        <v>0</v>
      </c>
      <c r="TIF12" s="4064">
        <f>SUM(TIB12:TIE12)</f>
        <v>0</v>
      </c>
      <c r="TIG12" s="4061">
        <v>2014</v>
      </c>
      <c r="TIH12" s="4062">
        <f>'GC Table 8 - Primary'!TIK8</f>
        <v>0</v>
      </c>
      <c r="TII12" s="2432">
        <f>'GC Table 6 - Secondary'!TIK8</f>
        <v>0</v>
      </c>
      <c r="TIJ12" s="2432">
        <f>'GC Table 5 - Worker Training'!TIK8</f>
        <v>0</v>
      </c>
      <c r="TIK12" s="2432">
        <f>'GC Table 4 - Tertiary'!TIJ8</f>
        <v>0</v>
      </c>
      <c r="TIL12" s="4063">
        <f>SUM(TIH12:TIK12)</f>
        <v>0</v>
      </c>
      <c r="TIM12" s="2433">
        <f>'GC Table 8 - Primary'!TIK12</f>
        <v>0</v>
      </c>
      <c r="TIN12" s="2432">
        <f>'GC Table 6 - Secondary'!TIK14</f>
        <v>0</v>
      </c>
      <c r="TIO12" s="2434">
        <f>'GC Table 5 - Worker Training'!TIK12</f>
        <v>0</v>
      </c>
      <c r="TIP12" s="2432">
        <f>'GC Table 4 - Tertiary'!TIJ9</f>
        <v>0</v>
      </c>
      <c r="TIQ12" s="2435">
        <f>SUM(TIM12:TIP12)</f>
        <v>0</v>
      </c>
      <c r="TIR12" s="4062">
        <f>'GC Table 8 - Primary'!TIK20</f>
        <v>0</v>
      </c>
      <c r="TIS12" s="2432">
        <f>'GC Table 6 - Secondary'!TIK22</f>
        <v>0</v>
      </c>
      <c r="TIT12" s="2432">
        <f>'GC Table 5 - Worker Training'!TIK20</f>
        <v>0</v>
      </c>
      <c r="TIU12" s="2432">
        <f>'GC Table 4 - Tertiary'!TIJ17</f>
        <v>0</v>
      </c>
      <c r="TIV12" s="4064">
        <f>SUM(TIR12:TIU12)</f>
        <v>0</v>
      </c>
      <c r="TIW12" s="4061">
        <v>2014</v>
      </c>
      <c r="TIX12" s="4062">
        <f>'GC Table 8 - Primary'!TJA8</f>
        <v>0</v>
      </c>
      <c r="TIY12" s="2432">
        <f>'GC Table 6 - Secondary'!TJA8</f>
        <v>0</v>
      </c>
      <c r="TIZ12" s="2432">
        <f>'GC Table 5 - Worker Training'!TJA8</f>
        <v>0</v>
      </c>
      <c r="TJA12" s="2432">
        <f>'GC Table 4 - Tertiary'!TIZ8</f>
        <v>0</v>
      </c>
      <c r="TJB12" s="4063">
        <f>SUM(TIX12:TJA12)</f>
        <v>0</v>
      </c>
      <c r="TJC12" s="2433">
        <f>'GC Table 8 - Primary'!TJA12</f>
        <v>0</v>
      </c>
      <c r="TJD12" s="2432">
        <f>'GC Table 6 - Secondary'!TJA14</f>
        <v>0</v>
      </c>
      <c r="TJE12" s="2434">
        <f>'GC Table 5 - Worker Training'!TJA12</f>
        <v>0</v>
      </c>
      <c r="TJF12" s="2432">
        <f>'GC Table 4 - Tertiary'!TIZ9</f>
        <v>0</v>
      </c>
      <c r="TJG12" s="2435">
        <f>SUM(TJC12:TJF12)</f>
        <v>0</v>
      </c>
      <c r="TJH12" s="4062">
        <f>'GC Table 8 - Primary'!TJA20</f>
        <v>0</v>
      </c>
      <c r="TJI12" s="2432">
        <f>'GC Table 6 - Secondary'!TJA22</f>
        <v>0</v>
      </c>
      <c r="TJJ12" s="2432">
        <f>'GC Table 5 - Worker Training'!TJA20</f>
        <v>0</v>
      </c>
      <c r="TJK12" s="2432">
        <f>'GC Table 4 - Tertiary'!TIZ17</f>
        <v>0</v>
      </c>
      <c r="TJL12" s="4064">
        <f>SUM(TJH12:TJK12)</f>
        <v>0</v>
      </c>
      <c r="TJM12" s="4061">
        <v>2014</v>
      </c>
      <c r="TJN12" s="4062">
        <f>'GC Table 8 - Primary'!TJQ8</f>
        <v>0</v>
      </c>
      <c r="TJO12" s="2432">
        <f>'GC Table 6 - Secondary'!TJQ8</f>
        <v>0</v>
      </c>
      <c r="TJP12" s="2432">
        <f>'GC Table 5 - Worker Training'!TJQ8</f>
        <v>0</v>
      </c>
      <c r="TJQ12" s="2432">
        <f>'GC Table 4 - Tertiary'!TJP8</f>
        <v>0</v>
      </c>
      <c r="TJR12" s="4063">
        <f>SUM(TJN12:TJQ12)</f>
        <v>0</v>
      </c>
      <c r="TJS12" s="2433">
        <f>'GC Table 8 - Primary'!TJQ12</f>
        <v>0</v>
      </c>
      <c r="TJT12" s="2432">
        <f>'GC Table 6 - Secondary'!TJQ14</f>
        <v>0</v>
      </c>
      <c r="TJU12" s="2434">
        <f>'GC Table 5 - Worker Training'!TJQ12</f>
        <v>0</v>
      </c>
      <c r="TJV12" s="2432">
        <f>'GC Table 4 - Tertiary'!TJP9</f>
        <v>0</v>
      </c>
      <c r="TJW12" s="2435">
        <f>SUM(TJS12:TJV12)</f>
        <v>0</v>
      </c>
      <c r="TJX12" s="4062">
        <f>'GC Table 8 - Primary'!TJQ20</f>
        <v>0</v>
      </c>
      <c r="TJY12" s="2432">
        <f>'GC Table 6 - Secondary'!TJQ22</f>
        <v>0</v>
      </c>
      <c r="TJZ12" s="2432">
        <f>'GC Table 5 - Worker Training'!TJQ20</f>
        <v>0</v>
      </c>
      <c r="TKA12" s="2432">
        <f>'GC Table 4 - Tertiary'!TJP17</f>
        <v>0</v>
      </c>
      <c r="TKB12" s="4064">
        <f>SUM(TJX12:TKA12)</f>
        <v>0</v>
      </c>
      <c r="TKC12" s="4061">
        <v>2014</v>
      </c>
      <c r="TKD12" s="4062">
        <f>'GC Table 8 - Primary'!TKG8</f>
        <v>0</v>
      </c>
      <c r="TKE12" s="2432">
        <f>'GC Table 6 - Secondary'!TKG8</f>
        <v>0</v>
      </c>
      <c r="TKF12" s="2432">
        <f>'GC Table 5 - Worker Training'!TKG8</f>
        <v>0</v>
      </c>
      <c r="TKG12" s="2432">
        <f>'GC Table 4 - Tertiary'!TKF8</f>
        <v>0</v>
      </c>
      <c r="TKH12" s="4063">
        <f>SUM(TKD12:TKG12)</f>
        <v>0</v>
      </c>
      <c r="TKI12" s="2433">
        <f>'GC Table 8 - Primary'!TKG12</f>
        <v>0</v>
      </c>
      <c r="TKJ12" s="2432">
        <f>'GC Table 6 - Secondary'!TKG14</f>
        <v>0</v>
      </c>
      <c r="TKK12" s="2434">
        <f>'GC Table 5 - Worker Training'!TKG12</f>
        <v>0</v>
      </c>
      <c r="TKL12" s="2432">
        <f>'GC Table 4 - Tertiary'!TKF9</f>
        <v>0</v>
      </c>
      <c r="TKM12" s="2435">
        <f>SUM(TKI12:TKL12)</f>
        <v>0</v>
      </c>
      <c r="TKN12" s="4062">
        <f>'GC Table 8 - Primary'!TKG20</f>
        <v>0</v>
      </c>
      <c r="TKO12" s="2432">
        <f>'GC Table 6 - Secondary'!TKG22</f>
        <v>0</v>
      </c>
      <c r="TKP12" s="2432">
        <f>'GC Table 5 - Worker Training'!TKG20</f>
        <v>0</v>
      </c>
      <c r="TKQ12" s="2432">
        <f>'GC Table 4 - Tertiary'!TKF17</f>
        <v>0</v>
      </c>
      <c r="TKR12" s="4064">
        <f>SUM(TKN12:TKQ12)</f>
        <v>0</v>
      </c>
      <c r="TKS12" s="4061">
        <v>2014</v>
      </c>
      <c r="TKT12" s="4062">
        <f>'GC Table 8 - Primary'!TKW8</f>
        <v>0</v>
      </c>
      <c r="TKU12" s="2432">
        <f>'GC Table 6 - Secondary'!TKW8</f>
        <v>0</v>
      </c>
      <c r="TKV12" s="2432">
        <f>'GC Table 5 - Worker Training'!TKW8</f>
        <v>0</v>
      </c>
      <c r="TKW12" s="2432">
        <f>'GC Table 4 - Tertiary'!TKV8</f>
        <v>0</v>
      </c>
      <c r="TKX12" s="4063">
        <f>SUM(TKT12:TKW12)</f>
        <v>0</v>
      </c>
      <c r="TKY12" s="2433">
        <f>'GC Table 8 - Primary'!TKW12</f>
        <v>0</v>
      </c>
      <c r="TKZ12" s="2432">
        <f>'GC Table 6 - Secondary'!TKW14</f>
        <v>0</v>
      </c>
      <c r="TLA12" s="2434">
        <f>'GC Table 5 - Worker Training'!TKW12</f>
        <v>0</v>
      </c>
      <c r="TLB12" s="2432">
        <f>'GC Table 4 - Tertiary'!TKV9</f>
        <v>0</v>
      </c>
      <c r="TLC12" s="2435">
        <f>SUM(TKY12:TLB12)</f>
        <v>0</v>
      </c>
      <c r="TLD12" s="4062">
        <f>'GC Table 8 - Primary'!TKW20</f>
        <v>0</v>
      </c>
      <c r="TLE12" s="2432">
        <f>'GC Table 6 - Secondary'!TKW22</f>
        <v>0</v>
      </c>
      <c r="TLF12" s="2432">
        <f>'GC Table 5 - Worker Training'!TKW20</f>
        <v>0</v>
      </c>
      <c r="TLG12" s="2432">
        <f>'GC Table 4 - Tertiary'!TKV17</f>
        <v>0</v>
      </c>
      <c r="TLH12" s="4064">
        <f>SUM(TLD12:TLG12)</f>
        <v>0</v>
      </c>
      <c r="TLI12" s="4061">
        <v>2014</v>
      </c>
      <c r="TLJ12" s="4062">
        <f>'GC Table 8 - Primary'!TLM8</f>
        <v>0</v>
      </c>
      <c r="TLK12" s="2432">
        <f>'GC Table 6 - Secondary'!TLM8</f>
        <v>0</v>
      </c>
      <c r="TLL12" s="2432">
        <f>'GC Table 5 - Worker Training'!TLM8</f>
        <v>0</v>
      </c>
      <c r="TLM12" s="2432">
        <f>'GC Table 4 - Tertiary'!TLL8</f>
        <v>0</v>
      </c>
      <c r="TLN12" s="4063">
        <f>SUM(TLJ12:TLM12)</f>
        <v>0</v>
      </c>
      <c r="TLO12" s="2433">
        <f>'GC Table 8 - Primary'!TLM12</f>
        <v>0</v>
      </c>
      <c r="TLP12" s="2432">
        <f>'GC Table 6 - Secondary'!TLM14</f>
        <v>0</v>
      </c>
      <c r="TLQ12" s="2434">
        <f>'GC Table 5 - Worker Training'!TLM12</f>
        <v>0</v>
      </c>
      <c r="TLR12" s="2432">
        <f>'GC Table 4 - Tertiary'!TLL9</f>
        <v>0</v>
      </c>
      <c r="TLS12" s="2435">
        <f>SUM(TLO12:TLR12)</f>
        <v>0</v>
      </c>
      <c r="TLT12" s="4062">
        <f>'GC Table 8 - Primary'!TLM20</f>
        <v>0</v>
      </c>
      <c r="TLU12" s="2432">
        <f>'GC Table 6 - Secondary'!TLM22</f>
        <v>0</v>
      </c>
      <c r="TLV12" s="2432">
        <f>'GC Table 5 - Worker Training'!TLM20</f>
        <v>0</v>
      </c>
      <c r="TLW12" s="2432">
        <f>'GC Table 4 - Tertiary'!TLL17</f>
        <v>0</v>
      </c>
      <c r="TLX12" s="4064">
        <f>SUM(TLT12:TLW12)</f>
        <v>0</v>
      </c>
      <c r="TLY12" s="4061">
        <v>2014</v>
      </c>
      <c r="TLZ12" s="4062">
        <f>'GC Table 8 - Primary'!TMC8</f>
        <v>0</v>
      </c>
      <c r="TMA12" s="2432">
        <f>'GC Table 6 - Secondary'!TMC8</f>
        <v>0</v>
      </c>
      <c r="TMB12" s="2432">
        <f>'GC Table 5 - Worker Training'!TMC8</f>
        <v>0</v>
      </c>
      <c r="TMC12" s="2432">
        <f>'GC Table 4 - Tertiary'!TMB8</f>
        <v>0</v>
      </c>
      <c r="TMD12" s="4063">
        <f>SUM(TLZ12:TMC12)</f>
        <v>0</v>
      </c>
      <c r="TME12" s="2433">
        <f>'GC Table 8 - Primary'!TMC12</f>
        <v>0</v>
      </c>
      <c r="TMF12" s="2432">
        <f>'GC Table 6 - Secondary'!TMC14</f>
        <v>0</v>
      </c>
      <c r="TMG12" s="2434">
        <f>'GC Table 5 - Worker Training'!TMC12</f>
        <v>0</v>
      </c>
      <c r="TMH12" s="2432">
        <f>'GC Table 4 - Tertiary'!TMB9</f>
        <v>0</v>
      </c>
      <c r="TMI12" s="2435">
        <f>SUM(TME12:TMH12)</f>
        <v>0</v>
      </c>
      <c r="TMJ12" s="4062">
        <f>'GC Table 8 - Primary'!TMC20</f>
        <v>0</v>
      </c>
      <c r="TMK12" s="2432">
        <f>'GC Table 6 - Secondary'!TMC22</f>
        <v>0</v>
      </c>
      <c r="TML12" s="2432">
        <f>'GC Table 5 - Worker Training'!TMC20</f>
        <v>0</v>
      </c>
      <c r="TMM12" s="2432">
        <f>'GC Table 4 - Tertiary'!TMB17</f>
        <v>0</v>
      </c>
      <c r="TMN12" s="4064">
        <f>SUM(TMJ12:TMM12)</f>
        <v>0</v>
      </c>
      <c r="TMO12" s="4061">
        <v>2014</v>
      </c>
      <c r="TMP12" s="4062">
        <f>'GC Table 8 - Primary'!TMS8</f>
        <v>0</v>
      </c>
      <c r="TMQ12" s="2432">
        <f>'GC Table 6 - Secondary'!TMS8</f>
        <v>0</v>
      </c>
      <c r="TMR12" s="2432">
        <f>'GC Table 5 - Worker Training'!TMS8</f>
        <v>0</v>
      </c>
      <c r="TMS12" s="2432">
        <f>'GC Table 4 - Tertiary'!TMR8</f>
        <v>0</v>
      </c>
      <c r="TMT12" s="4063">
        <f>SUM(TMP12:TMS12)</f>
        <v>0</v>
      </c>
      <c r="TMU12" s="2433">
        <f>'GC Table 8 - Primary'!TMS12</f>
        <v>0</v>
      </c>
      <c r="TMV12" s="2432">
        <f>'GC Table 6 - Secondary'!TMS14</f>
        <v>0</v>
      </c>
      <c r="TMW12" s="2434">
        <f>'GC Table 5 - Worker Training'!TMS12</f>
        <v>0</v>
      </c>
      <c r="TMX12" s="2432">
        <f>'GC Table 4 - Tertiary'!TMR9</f>
        <v>0</v>
      </c>
      <c r="TMY12" s="2435">
        <f>SUM(TMU12:TMX12)</f>
        <v>0</v>
      </c>
      <c r="TMZ12" s="4062">
        <f>'GC Table 8 - Primary'!TMS20</f>
        <v>0</v>
      </c>
      <c r="TNA12" s="2432">
        <f>'GC Table 6 - Secondary'!TMS22</f>
        <v>0</v>
      </c>
      <c r="TNB12" s="2432">
        <f>'GC Table 5 - Worker Training'!TMS20</f>
        <v>0</v>
      </c>
      <c r="TNC12" s="2432">
        <f>'GC Table 4 - Tertiary'!TMR17</f>
        <v>0</v>
      </c>
      <c r="TND12" s="4064">
        <f>SUM(TMZ12:TNC12)</f>
        <v>0</v>
      </c>
      <c r="TNE12" s="4061">
        <v>2014</v>
      </c>
      <c r="TNF12" s="4062">
        <f>'GC Table 8 - Primary'!TNI8</f>
        <v>0</v>
      </c>
      <c r="TNG12" s="2432">
        <f>'GC Table 6 - Secondary'!TNI8</f>
        <v>0</v>
      </c>
      <c r="TNH12" s="2432">
        <f>'GC Table 5 - Worker Training'!TNI8</f>
        <v>0</v>
      </c>
      <c r="TNI12" s="2432">
        <f>'GC Table 4 - Tertiary'!TNH8</f>
        <v>0</v>
      </c>
      <c r="TNJ12" s="4063">
        <f>SUM(TNF12:TNI12)</f>
        <v>0</v>
      </c>
      <c r="TNK12" s="2433">
        <f>'GC Table 8 - Primary'!TNI12</f>
        <v>0</v>
      </c>
      <c r="TNL12" s="2432">
        <f>'GC Table 6 - Secondary'!TNI14</f>
        <v>0</v>
      </c>
      <c r="TNM12" s="2434">
        <f>'GC Table 5 - Worker Training'!TNI12</f>
        <v>0</v>
      </c>
      <c r="TNN12" s="2432">
        <f>'GC Table 4 - Tertiary'!TNH9</f>
        <v>0</v>
      </c>
      <c r="TNO12" s="2435">
        <f>SUM(TNK12:TNN12)</f>
        <v>0</v>
      </c>
      <c r="TNP12" s="4062">
        <f>'GC Table 8 - Primary'!TNI20</f>
        <v>0</v>
      </c>
      <c r="TNQ12" s="2432">
        <f>'GC Table 6 - Secondary'!TNI22</f>
        <v>0</v>
      </c>
      <c r="TNR12" s="2432">
        <f>'GC Table 5 - Worker Training'!TNI20</f>
        <v>0</v>
      </c>
      <c r="TNS12" s="2432">
        <f>'GC Table 4 - Tertiary'!TNH17</f>
        <v>0</v>
      </c>
      <c r="TNT12" s="4064">
        <f>SUM(TNP12:TNS12)</f>
        <v>0</v>
      </c>
      <c r="TNU12" s="4061">
        <v>2014</v>
      </c>
      <c r="TNV12" s="4062">
        <f>'GC Table 8 - Primary'!TNY8</f>
        <v>0</v>
      </c>
      <c r="TNW12" s="2432">
        <f>'GC Table 6 - Secondary'!TNY8</f>
        <v>0</v>
      </c>
      <c r="TNX12" s="2432">
        <f>'GC Table 5 - Worker Training'!TNY8</f>
        <v>0</v>
      </c>
      <c r="TNY12" s="2432">
        <f>'GC Table 4 - Tertiary'!TNX8</f>
        <v>0</v>
      </c>
      <c r="TNZ12" s="4063">
        <f>SUM(TNV12:TNY12)</f>
        <v>0</v>
      </c>
      <c r="TOA12" s="2433">
        <f>'GC Table 8 - Primary'!TNY12</f>
        <v>0</v>
      </c>
      <c r="TOB12" s="2432">
        <f>'GC Table 6 - Secondary'!TNY14</f>
        <v>0</v>
      </c>
      <c r="TOC12" s="2434">
        <f>'GC Table 5 - Worker Training'!TNY12</f>
        <v>0</v>
      </c>
      <c r="TOD12" s="2432">
        <f>'GC Table 4 - Tertiary'!TNX9</f>
        <v>0</v>
      </c>
      <c r="TOE12" s="2435">
        <f>SUM(TOA12:TOD12)</f>
        <v>0</v>
      </c>
      <c r="TOF12" s="4062">
        <f>'GC Table 8 - Primary'!TNY20</f>
        <v>0</v>
      </c>
      <c r="TOG12" s="2432">
        <f>'GC Table 6 - Secondary'!TNY22</f>
        <v>0</v>
      </c>
      <c r="TOH12" s="2432">
        <f>'GC Table 5 - Worker Training'!TNY20</f>
        <v>0</v>
      </c>
      <c r="TOI12" s="2432">
        <f>'GC Table 4 - Tertiary'!TNX17</f>
        <v>0</v>
      </c>
      <c r="TOJ12" s="4064">
        <f>SUM(TOF12:TOI12)</f>
        <v>0</v>
      </c>
      <c r="TOK12" s="4061">
        <v>2014</v>
      </c>
      <c r="TOL12" s="4062">
        <f>'GC Table 8 - Primary'!TOO8</f>
        <v>0</v>
      </c>
      <c r="TOM12" s="2432">
        <f>'GC Table 6 - Secondary'!TOO8</f>
        <v>0</v>
      </c>
      <c r="TON12" s="2432">
        <f>'GC Table 5 - Worker Training'!TOO8</f>
        <v>0</v>
      </c>
      <c r="TOO12" s="2432">
        <f>'GC Table 4 - Tertiary'!TON8</f>
        <v>0</v>
      </c>
      <c r="TOP12" s="4063">
        <f>SUM(TOL12:TOO12)</f>
        <v>0</v>
      </c>
      <c r="TOQ12" s="2433">
        <f>'GC Table 8 - Primary'!TOO12</f>
        <v>0</v>
      </c>
      <c r="TOR12" s="2432">
        <f>'GC Table 6 - Secondary'!TOO14</f>
        <v>0</v>
      </c>
      <c r="TOS12" s="2434">
        <f>'GC Table 5 - Worker Training'!TOO12</f>
        <v>0</v>
      </c>
      <c r="TOT12" s="2432">
        <f>'GC Table 4 - Tertiary'!TON9</f>
        <v>0</v>
      </c>
      <c r="TOU12" s="2435">
        <f>SUM(TOQ12:TOT12)</f>
        <v>0</v>
      </c>
      <c r="TOV12" s="4062">
        <f>'GC Table 8 - Primary'!TOO20</f>
        <v>0</v>
      </c>
      <c r="TOW12" s="2432">
        <f>'GC Table 6 - Secondary'!TOO22</f>
        <v>0</v>
      </c>
      <c r="TOX12" s="2432">
        <f>'GC Table 5 - Worker Training'!TOO20</f>
        <v>0</v>
      </c>
      <c r="TOY12" s="2432">
        <f>'GC Table 4 - Tertiary'!TON17</f>
        <v>0</v>
      </c>
      <c r="TOZ12" s="4064">
        <f>SUM(TOV12:TOY12)</f>
        <v>0</v>
      </c>
      <c r="TPA12" s="4061">
        <v>2014</v>
      </c>
      <c r="TPB12" s="4062">
        <f>'GC Table 8 - Primary'!TPE8</f>
        <v>0</v>
      </c>
      <c r="TPC12" s="2432">
        <f>'GC Table 6 - Secondary'!TPE8</f>
        <v>0</v>
      </c>
      <c r="TPD12" s="2432">
        <f>'GC Table 5 - Worker Training'!TPE8</f>
        <v>0</v>
      </c>
      <c r="TPE12" s="2432">
        <f>'GC Table 4 - Tertiary'!TPD8</f>
        <v>0</v>
      </c>
      <c r="TPF12" s="4063">
        <f>SUM(TPB12:TPE12)</f>
        <v>0</v>
      </c>
      <c r="TPG12" s="2433">
        <f>'GC Table 8 - Primary'!TPE12</f>
        <v>0</v>
      </c>
      <c r="TPH12" s="2432">
        <f>'GC Table 6 - Secondary'!TPE14</f>
        <v>0</v>
      </c>
      <c r="TPI12" s="2434">
        <f>'GC Table 5 - Worker Training'!TPE12</f>
        <v>0</v>
      </c>
      <c r="TPJ12" s="2432">
        <f>'GC Table 4 - Tertiary'!TPD9</f>
        <v>0</v>
      </c>
      <c r="TPK12" s="2435">
        <f>SUM(TPG12:TPJ12)</f>
        <v>0</v>
      </c>
      <c r="TPL12" s="4062">
        <f>'GC Table 8 - Primary'!TPE20</f>
        <v>0</v>
      </c>
      <c r="TPM12" s="2432">
        <f>'GC Table 6 - Secondary'!TPE22</f>
        <v>0</v>
      </c>
      <c r="TPN12" s="2432">
        <f>'GC Table 5 - Worker Training'!TPE20</f>
        <v>0</v>
      </c>
      <c r="TPO12" s="2432">
        <f>'GC Table 4 - Tertiary'!TPD17</f>
        <v>0</v>
      </c>
      <c r="TPP12" s="4064">
        <f>SUM(TPL12:TPO12)</f>
        <v>0</v>
      </c>
      <c r="TPQ12" s="4061">
        <v>2014</v>
      </c>
      <c r="TPR12" s="4062">
        <f>'GC Table 8 - Primary'!TPU8</f>
        <v>0</v>
      </c>
      <c r="TPS12" s="2432">
        <f>'GC Table 6 - Secondary'!TPU8</f>
        <v>0</v>
      </c>
      <c r="TPT12" s="2432">
        <f>'GC Table 5 - Worker Training'!TPU8</f>
        <v>0</v>
      </c>
      <c r="TPU12" s="2432">
        <f>'GC Table 4 - Tertiary'!TPT8</f>
        <v>0</v>
      </c>
      <c r="TPV12" s="4063">
        <f>SUM(TPR12:TPU12)</f>
        <v>0</v>
      </c>
      <c r="TPW12" s="2433">
        <f>'GC Table 8 - Primary'!TPU12</f>
        <v>0</v>
      </c>
      <c r="TPX12" s="2432">
        <f>'GC Table 6 - Secondary'!TPU14</f>
        <v>0</v>
      </c>
      <c r="TPY12" s="2434">
        <f>'GC Table 5 - Worker Training'!TPU12</f>
        <v>0</v>
      </c>
      <c r="TPZ12" s="2432">
        <f>'GC Table 4 - Tertiary'!TPT9</f>
        <v>0</v>
      </c>
      <c r="TQA12" s="2435">
        <f>SUM(TPW12:TPZ12)</f>
        <v>0</v>
      </c>
      <c r="TQB12" s="4062">
        <f>'GC Table 8 - Primary'!TPU20</f>
        <v>0</v>
      </c>
      <c r="TQC12" s="2432">
        <f>'GC Table 6 - Secondary'!TPU22</f>
        <v>0</v>
      </c>
      <c r="TQD12" s="2432">
        <f>'GC Table 5 - Worker Training'!TPU20</f>
        <v>0</v>
      </c>
      <c r="TQE12" s="2432">
        <f>'GC Table 4 - Tertiary'!TPT17</f>
        <v>0</v>
      </c>
      <c r="TQF12" s="4064">
        <f>SUM(TQB12:TQE12)</f>
        <v>0</v>
      </c>
      <c r="TQG12" s="4061">
        <v>2014</v>
      </c>
      <c r="TQH12" s="4062">
        <f>'GC Table 8 - Primary'!TQK8</f>
        <v>0</v>
      </c>
      <c r="TQI12" s="2432">
        <f>'GC Table 6 - Secondary'!TQK8</f>
        <v>0</v>
      </c>
      <c r="TQJ12" s="2432">
        <f>'GC Table 5 - Worker Training'!TQK8</f>
        <v>0</v>
      </c>
      <c r="TQK12" s="2432">
        <f>'GC Table 4 - Tertiary'!TQJ8</f>
        <v>0</v>
      </c>
      <c r="TQL12" s="4063">
        <f>SUM(TQH12:TQK12)</f>
        <v>0</v>
      </c>
      <c r="TQM12" s="2433">
        <f>'GC Table 8 - Primary'!TQK12</f>
        <v>0</v>
      </c>
      <c r="TQN12" s="2432">
        <f>'GC Table 6 - Secondary'!TQK14</f>
        <v>0</v>
      </c>
      <c r="TQO12" s="2434">
        <f>'GC Table 5 - Worker Training'!TQK12</f>
        <v>0</v>
      </c>
      <c r="TQP12" s="2432">
        <f>'GC Table 4 - Tertiary'!TQJ9</f>
        <v>0</v>
      </c>
      <c r="TQQ12" s="2435">
        <f>SUM(TQM12:TQP12)</f>
        <v>0</v>
      </c>
      <c r="TQR12" s="4062">
        <f>'GC Table 8 - Primary'!TQK20</f>
        <v>0</v>
      </c>
      <c r="TQS12" s="2432">
        <f>'GC Table 6 - Secondary'!TQK22</f>
        <v>0</v>
      </c>
      <c r="TQT12" s="2432">
        <f>'GC Table 5 - Worker Training'!TQK20</f>
        <v>0</v>
      </c>
      <c r="TQU12" s="2432">
        <f>'GC Table 4 - Tertiary'!TQJ17</f>
        <v>0</v>
      </c>
      <c r="TQV12" s="4064">
        <f>SUM(TQR12:TQU12)</f>
        <v>0</v>
      </c>
      <c r="TQW12" s="4061">
        <v>2014</v>
      </c>
      <c r="TQX12" s="4062">
        <f>'GC Table 8 - Primary'!TRA8</f>
        <v>0</v>
      </c>
      <c r="TQY12" s="2432">
        <f>'GC Table 6 - Secondary'!TRA8</f>
        <v>0</v>
      </c>
      <c r="TQZ12" s="2432">
        <f>'GC Table 5 - Worker Training'!TRA8</f>
        <v>0</v>
      </c>
      <c r="TRA12" s="2432">
        <f>'GC Table 4 - Tertiary'!TQZ8</f>
        <v>0</v>
      </c>
      <c r="TRB12" s="4063">
        <f>SUM(TQX12:TRA12)</f>
        <v>0</v>
      </c>
      <c r="TRC12" s="2433">
        <f>'GC Table 8 - Primary'!TRA12</f>
        <v>0</v>
      </c>
      <c r="TRD12" s="2432">
        <f>'GC Table 6 - Secondary'!TRA14</f>
        <v>0</v>
      </c>
      <c r="TRE12" s="2434">
        <f>'GC Table 5 - Worker Training'!TRA12</f>
        <v>0</v>
      </c>
      <c r="TRF12" s="2432">
        <f>'GC Table 4 - Tertiary'!TQZ9</f>
        <v>0</v>
      </c>
      <c r="TRG12" s="2435">
        <f>SUM(TRC12:TRF12)</f>
        <v>0</v>
      </c>
      <c r="TRH12" s="4062">
        <f>'GC Table 8 - Primary'!TRA20</f>
        <v>0</v>
      </c>
      <c r="TRI12" s="2432">
        <f>'GC Table 6 - Secondary'!TRA22</f>
        <v>0</v>
      </c>
      <c r="TRJ12" s="2432">
        <f>'GC Table 5 - Worker Training'!TRA20</f>
        <v>0</v>
      </c>
      <c r="TRK12" s="2432">
        <f>'GC Table 4 - Tertiary'!TQZ17</f>
        <v>0</v>
      </c>
      <c r="TRL12" s="4064">
        <f>SUM(TRH12:TRK12)</f>
        <v>0</v>
      </c>
      <c r="TRM12" s="4061">
        <v>2014</v>
      </c>
      <c r="TRN12" s="4062">
        <f>'GC Table 8 - Primary'!TRQ8</f>
        <v>0</v>
      </c>
      <c r="TRO12" s="2432">
        <f>'GC Table 6 - Secondary'!TRQ8</f>
        <v>0</v>
      </c>
      <c r="TRP12" s="2432">
        <f>'GC Table 5 - Worker Training'!TRQ8</f>
        <v>0</v>
      </c>
      <c r="TRQ12" s="2432">
        <f>'GC Table 4 - Tertiary'!TRP8</f>
        <v>0</v>
      </c>
      <c r="TRR12" s="4063">
        <f>SUM(TRN12:TRQ12)</f>
        <v>0</v>
      </c>
      <c r="TRS12" s="2433">
        <f>'GC Table 8 - Primary'!TRQ12</f>
        <v>0</v>
      </c>
      <c r="TRT12" s="2432">
        <f>'GC Table 6 - Secondary'!TRQ14</f>
        <v>0</v>
      </c>
      <c r="TRU12" s="2434">
        <f>'GC Table 5 - Worker Training'!TRQ12</f>
        <v>0</v>
      </c>
      <c r="TRV12" s="2432">
        <f>'GC Table 4 - Tertiary'!TRP9</f>
        <v>0</v>
      </c>
      <c r="TRW12" s="2435">
        <f>SUM(TRS12:TRV12)</f>
        <v>0</v>
      </c>
      <c r="TRX12" s="4062">
        <f>'GC Table 8 - Primary'!TRQ20</f>
        <v>0</v>
      </c>
      <c r="TRY12" s="2432">
        <f>'GC Table 6 - Secondary'!TRQ22</f>
        <v>0</v>
      </c>
      <c r="TRZ12" s="2432">
        <f>'GC Table 5 - Worker Training'!TRQ20</f>
        <v>0</v>
      </c>
      <c r="TSA12" s="2432">
        <f>'GC Table 4 - Tertiary'!TRP17</f>
        <v>0</v>
      </c>
      <c r="TSB12" s="4064">
        <f>SUM(TRX12:TSA12)</f>
        <v>0</v>
      </c>
      <c r="TSC12" s="4061">
        <v>2014</v>
      </c>
      <c r="TSD12" s="4062">
        <f>'GC Table 8 - Primary'!TSG8</f>
        <v>0</v>
      </c>
      <c r="TSE12" s="2432">
        <f>'GC Table 6 - Secondary'!TSG8</f>
        <v>0</v>
      </c>
      <c r="TSF12" s="2432">
        <f>'GC Table 5 - Worker Training'!TSG8</f>
        <v>0</v>
      </c>
      <c r="TSG12" s="2432">
        <f>'GC Table 4 - Tertiary'!TSF8</f>
        <v>0</v>
      </c>
      <c r="TSH12" s="4063">
        <f>SUM(TSD12:TSG12)</f>
        <v>0</v>
      </c>
      <c r="TSI12" s="2433">
        <f>'GC Table 8 - Primary'!TSG12</f>
        <v>0</v>
      </c>
      <c r="TSJ12" s="2432">
        <f>'GC Table 6 - Secondary'!TSG14</f>
        <v>0</v>
      </c>
      <c r="TSK12" s="2434">
        <f>'GC Table 5 - Worker Training'!TSG12</f>
        <v>0</v>
      </c>
      <c r="TSL12" s="2432">
        <f>'GC Table 4 - Tertiary'!TSF9</f>
        <v>0</v>
      </c>
      <c r="TSM12" s="2435">
        <f>SUM(TSI12:TSL12)</f>
        <v>0</v>
      </c>
      <c r="TSN12" s="4062">
        <f>'GC Table 8 - Primary'!TSG20</f>
        <v>0</v>
      </c>
      <c r="TSO12" s="2432">
        <f>'GC Table 6 - Secondary'!TSG22</f>
        <v>0</v>
      </c>
      <c r="TSP12" s="2432">
        <f>'GC Table 5 - Worker Training'!TSG20</f>
        <v>0</v>
      </c>
      <c r="TSQ12" s="2432">
        <f>'GC Table 4 - Tertiary'!TSF17</f>
        <v>0</v>
      </c>
      <c r="TSR12" s="4064">
        <f>SUM(TSN12:TSQ12)</f>
        <v>0</v>
      </c>
      <c r="TSS12" s="4061">
        <v>2014</v>
      </c>
      <c r="TST12" s="4062">
        <f>'GC Table 8 - Primary'!TSW8</f>
        <v>0</v>
      </c>
      <c r="TSU12" s="2432">
        <f>'GC Table 6 - Secondary'!TSW8</f>
        <v>0</v>
      </c>
      <c r="TSV12" s="2432">
        <f>'GC Table 5 - Worker Training'!TSW8</f>
        <v>0</v>
      </c>
      <c r="TSW12" s="2432">
        <f>'GC Table 4 - Tertiary'!TSV8</f>
        <v>0</v>
      </c>
      <c r="TSX12" s="4063">
        <f>SUM(TST12:TSW12)</f>
        <v>0</v>
      </c>
      <c r="TSY12" s="2433">
        <f>'GC Table 8 - Primary'!TSW12</f>
        <v>0</v>
      </c>
      <c r="TSZ12" s="2432">
        <f>'GC Table 6 - Secondary'!TSW14</f>
        <v>0</v>
      </c>
      <c r="TTA12" s="2434">
        <f>'GC Table 5 - Worker Training'!TSW12</f>
        <v>0</v>
      </c>
      <c r="TTB12" s="2432">
        <f>'GC Table 4 - Tertiary'!TSV9</f>
        <v>0</v>
      </c>
      <c r="TTC12" s="2435">
        <f>SUM(TSY12:TTB12)</f>
        <v>0</v>
      </c>
      <c r="TTD12" s="4062">
        <f>'GC Table 8 - Primary'!TSW20</f>
        <v>0</v>
      </c>
      <c r="TTE12" s="2432">
        <f>'GC Table 6 - Secondary'!TSW22</f>
        <v>0</v>
      </c>
      <c r="TTF12" s="2432">
        <f>'GC Table 5 - Worker Training'!TSW20</f>
        <v>0</v>
      </c>
      <c r="TTG12" s="2432">
        <f>'GC Table 4 - Tertiary'!TSV17</f>
        <v>0</v>
      </c>
      <c r="TTH12" s="4064">
        <f>SUM(TTD12:TTG12)</f>
        <v>0</v>
      </c>
      <c r="TTI12" s="4061">
        <v>2014</v>
      </c>
      <c r="TTJ12" s="4062">
        <f>'GC Table 8 - Primary'!TTM8</f>
        <v>0</v>
      </c>
      <c r="TTK12" s="2432">
        <f>'GC Table 6 - Secondary'!TTM8</f>
        <v>0</v>
      </c>
      <c r="TTL12" s="2432">
        <f>'GC Table 5 - Worker Training'!TTM8</f>
        <v>0</v>
      </c>
      <c r="TTM12" s="2432">
        <f>'GC Table 4 - Tertiary'!TTL8</f>
        <v>0</v>
      </c>
      <c r="TTN12" s="4063">
        <f>SUM(TTJ12:TTM12)</f>
        <v>0</v>
      </c>
      <c r="TTO12" s="2433">
        <f>'GC Table 8 - Primary'!TTM12</f>
        <v>0</v>
      </c>
      <c r="TTP12" s="2432">
        <f>'GC Table 6 - Secondary'!TTM14</f>
        <v>0</v>
      </c>
      <c r="TTQ12" s="2434">
        <f>'GC Table 5 - Worker Training'!TTM12</f>
        <v>0</v>
      </c>
      <c r="TTR12" s="2432">
        <f>'GC Table 4 - Tertiary'!TTL9</f>
        <v>0</v>
      </c>
      <c r="TTS12" s="2435">
        <f>SUM(TTO12:TTR12)</f>
        <v>0</v>
      </c>
      <c r="TTT12" s="4062">
        <f>'GC Table 8 - Primary'!TTM20</f>
        <v>0</v>
      </c>
      <c r="TTU12" s="2432">
        <f>'GC Table 6 - Secondary'!TTM22</f>
        <v>0</v>
      </c>
      <c r="TTV12" s="2432">
        <f>'GC Table 5 - Worker Training'!TTM20</f>
        <v>0</v>
      </c>
      <c r="TTW12" s="2432">
        <f>'GC Table 4 - Tertiary'!TTL17</f>
        <v>0</v>
      </c>
      <c r="TTX12" s="4064">
        <f>SUM(TTT12:TTW12)</f>
        <v>0</v>
      </c>
      <c r="TTY12" s="4061">
        <v>2014</v>
      </c>
      <c r="TTZ12" s="4062">
        <f>'GC Table 8 - Primary'!TUC8</f>
        <v>0</v>
      </c>
      <c r="TUA12" s="2432">
        <f>'GC Table 6 - Secondary'!TUC8</f>
        <v>0</v>
      </c>
      <c r="TUB12" s="2432">
        <f>'GC Table 5 - Worker Training'!TUC8</f>
        <v>0</v>
      </c>
      <c r="TUC12" s="2432">
        <f>'GC Table 4 - Tertiary'!TUB8</f>
        <v>0</v>
      </c>
      <c r="TUD12" s="4063">
        <f>SUM(TTZ12:TUC12)</f>
        <v>0</v>
      </c>
      <c r="TUE12" s="2433">
        <f>'GC Table 8 - Primary'!TUC12</f>
        <v>0</v>
      </c>
      <c r="TUF12" s="2432">
        <f>'GC Table 6 - Secondary'!TUC14</f>
        <v>0</v>
      </c>
      <c r="TUG12" s="2434">
        <f>'GC Table 5 - Worker Training'!TUC12</f>
        <v>0</v>
      </c>
      <c r="TUH12" s="2432">
        <f>'GC Table 4 - Tertiary'!TUB9</f>
        <v>0</v>
      </c>
      <c r="TUI12" s="2435">
        <f>SUM(TUE12:TUH12)</f>
        <v>0</v>
      </c>
      <c r="TUJ12" s="4062">
        <f>'GC Table 8 - Primary'!TUC20</f>
        <v>0</v>
      </c>
      <c r="TUK12" s="2432">
        <f>'GC Table 6 - Secondary'!TUC22</f>
        <v>0</v>
      </c>
      <c r="TUL12" s="2432">
        <f>'GC Table 5 - Worker Training'!TUC20</f>
        <v>0</v>
      </c>
      <c r="TUM12" s="2432">
        <f>'GC Table 4 - Tertiary'!TUB17</f>
        <v>0</v>
      </c>
      <c r="TUN12" s="4064">
        <f>SUM(TUJ12:TUM12)</f>
        <v>0</v>
      </c>
      <c r="TUO12" s="4061">
        <v>2014</v>
      </c>
      <c r="TUP12" s="4062">
        <f>'GC Table 8 - Primary'!TUS8</f>
        <v>0</v>
      </c>
      <c r="TUQ12" s="2432">
        <f>'GC Table 6 - Secondary'!TUS8</f>
        <v>0</v>
      </c>
      <c r="TUR12" s="2432">
        <f>'GC Table 5 - Worker Training'!TUS8</f>
        <v>0</v>
      </c>
      <c r="TUS12" s="2432">
        <f>'GC Table 4 - Tertiary'!TUR8</f>
        <v>0</v>
      </c>
      <c r="TUT12" s="4063">
        <f>SUM(TUP12:TUS12)</f>
        <v>0</v>
      </c>
      <c r="TUU12" s="2433">
        <f>'GC Table 8 - Primary'!TUS12</f>
        <v>0</v>
      </c>
      <c r="TUV12" s="2432">
        <f>'GC Table 6 - Secondary'!TUS14</f>
        <v>0</v>
      </c>
      <c r="TUW12" s="2434">
        <f>'GC Table 5 - Worker Training'!TUS12</f>
        <v>0</v>
      </c>
      <c r="TUX12" s="2432">
        <f>'GC Table 4 - Tertiary'!TUR9</f>
        <v>0</v>
      </c>
      <c r="TUY12" s="2435">
        <f>SUM(TUU12:TUX12)</f>
        <v>0</v>
      </c>
      <c r="TUZ12" s="4062">
        <f>'GC Table 8 - Primary'!TUS20</f>
        <v>0</v>
      </c>
      <c r="TVA12" s="2432">
        <f>'GC Table 6 - Secondary'!TUS22</f>
        <v>0</v>
      </c>
      <c r="TVB12" s="2432">
        <f>'GC Table 5 - Worker Training'!TUS20</f>
        <v>0</v>
      </c>
      <c r="TVC12" s="2432">
        <f>'GC Table 4 - Tertiary'!TUR17</f>
        <v>0</v>
      </c>
      <c r="TVD12" s="4064">
        <f>SUM(TUZ12:TVC12)</f>
        <v>0</v>
      </c>
      <c r="TVE12" s="4061">
        <v>2014</v>
      </c>
      <c r="TVF12" s="4062">
        <f>'GC Table 8 - Primary'!TVI8</f>
        <v>0</v>
      </c>
      <c r="TVG12" s="2432">
        <f>'GC Table 6 - Secondary'!TVI8</f>
        <v>0</v>
      </c>
      <c r="TVH12" s="2432">
        <f>'GC Table 5 - Worker Training'!TVI8</f>
        <v>0</v>
      </c>
      <c r="TVI12" s="2432">
        <f>'GC Table 4 - Tertiary'!TVH8</f>
        <v>0</v>
      </c>
      <c r="TVJ12" s="4063">
        <f>SUM(TVF12:TVI12)</f>
        <v>0</v>
      </c>
      <c r="TVK12" s="2433">
        <f>'GC Table 8 - Primary'!TVI12</f>
        <v>0</v>
      </c>
      <c r="TVL12" s="2432">
        <f>'GC Table 6 - Secondary'!TVI14</f>
        <v>0</v>
      </c>
      <c r="TVM12" s="2434">
        <f>'GC Table 5 - Worker Training'!TVI12</f>
        <v>0</v>
      </c>
      <c r="TVN12" s="2432">
        <f>'GC Table 4 - Tertiary'!TVH9</f>
        <v>0</v>
      </c>
      <c r="TVO12" s="2435">
        <f>SUM(TVK12:TVN12)</f>
        <v>0</v>
      </c>
      <c r="TVP12" s="4062">
        <f>'GC Table 8 - Primary'!TVI20</f>
        <v>0</v>
      </c>
      <c r="TVQ12" s="2432">
        <f>'GC Table 6 - Secondary'!TVI22</f>
        <v>0</v>
      </c>
      <c r="TVR12" s="2432">
        <f>'GC Table 5 - Worker Training'!TVI20</f>
        <v>0</v>
      </c>
      <c r="TVS12" s="2432">
        <f>'GC Table 4 - Tertiary'!TVH17</f>
        <v>0</v>
      </c>
      <c r="TVT12" s="4064">
        <f>SUM(TVP12:TVS12)</f>
        <v>0</v>
      </c>
      <c r="TVU12" s="4061">
        <v>2014</v>
      </c>
      <c r="TVV12" s="4062">
        <f>'GC Table 8 - Primary'!TVY8</f>
        <v>0</v>
      </c>
      <c r="TVW12" s="2432">
        <f>'GC Table 6 - Secondary'!TVY8</f>
        <v>0</v>
      </c>
      <c r="TVX12" s="2432">
        <f>'GC Table 5 - Worker Training'!TVY8</f>
        <v>0</v>
      </c>
      <c r="TVY12" s="2432">
        <f>'GC Table 4 - Tertiary'!TVX8</f>
        <v>0</v>
      </c>
      <c r="TVZ12" s="4063">
        <f>SUM(TVV12:TVY12)</f>
        <v>0</v>
      </c>
      <c r="TWA12" s="2433">
        <f>'GC Table 8 - Primary'!TVY12</f>
        <v>0</v>
      </c>
      <c r="TWB12" s="2432">
        <f>'GC Table 6 - Secondary'!TVY14</f>
        <v>0</v>
      </c>
      <c r="TWC12" s="2434">
        <f>'GC Table 5 - Worker Training'!TVY12</f>
        <v>0</v>
      </c>
      <c r="TWD12" s="2432">
        <f>'GC Table 4 - Tertiary'!TVX9</f>
        <v>0</v>
      </c>
      <c r="TWE12" s="2435">
        <f>SUM(TWA12:TWD12)</f>
        <v>0</v>
      </c>
      <c r="TWF12" s="4062">
        <f>'GC Table 8 - Primary'!TVY20</f>
        <v>0</v>
      </c>
      <c r="TWG12" s="2432">
        <f>'GC Table 6 - Secondary'!TVY22</f>
        <v>0</v>
      </c>
      <c r="TWH12" s="2432">
        <f>'GC Table 5 - Worker Training'!TVY20</f>
        <v>0</v>
      </c>
      <c r="TWI12" s="2432">
        <f>'GC Table 4 - Tertiary'!TVX17</f>
        <v>0</v>
      </c>
      <c r="TWJ12" s="4064">
        <f>SUM(TWF12:TWI12)</f>
        <v>0</v>
      </c>
      <c r="TWK12" s="4061">
        <v>2014</v>
      </c>
      <c r="TWL12" s="4062">
        <f>'GC Table 8 - Primary'!TWO8</f>
        <v>0</v>
      </c>
      <c r="TWM12" s="2432">
        <f>'GC Table 6 - Secondary'!TWO8</f>
        <v>0</v>
      </c>
      <c r="TWN12" s="2432">
        <f>'GC Table 5 - Worker Training'!TWO8</f>
        <v>0</v>
      </c>
      <c r="TWO12" s="2432">
        <f>'GC Table 4 - Tertiary'!TWN8</f>
        <v>0</v>
      </c>
      <c r="TWP12" s="4063">
        <f>SUM(TWL12:TWO12)</f>
        <v>0</v>
      </c>
      <c r="TWQ12" s="2433">
        <f>'GC Table 8 - Primary'!TWO12</f>
        <v>0</v>
      </c>
      <c r="TWR12" s="2432">
        <f>'GC Table 6 - Secondary'!TWO14</f>
        <v>0</v>
      </c>
      <c r="TWS12" s="2434">
        <f>'GC Table 5 - Worker Training'!TWO12</f>
        <v>0</v>
      </c>
      <c r="TWT12" s="2432">
        <f>'GC Table 4 - Tertiary'!TWN9</f>
        <v>0</v>
      </c>
      <c r="TWU12" s="2435">
        <f>SUM(TWQ12:TWT12)</f>
        <v>0</v>
      </c>
      <c r="TWV12" s="4062">
        <f>'GC Table 8 - Primary'!TWO20</f>
        <v>0</v>
      </c>
      <c r="TWW12" s="2432">
        <f>'GC Table 6 - Secondary'!TWO22</f>
        <v>0</v>
      </c>
      <c r="TWX12" s="2432">
        <f>'GC Table 5 - Worker Training'!TWO20</f>
        <v>0</v>
      </c>
      <c r="TWY12" s="2432">
        <f>'GC Table 4 - Tertiary'!TWN17</f>
        <v>0</v>
      </c>
      <c r="TWZ12" s="4064">
        <f>SUM(TWV12:TWY12)</f>
        <v>0</v>
      </c>
      <c r="TXA12" s="4061">
        <v>2014</v>
      </c>
      <c r="TXB12" s="4062">
        <f>'GC Table 8 - Primary'!TXE8</f>
        <v>0</v>
      </c>
      <c r="TXC12" s="2432">
        <f>'GC Table 6 - Secondary'!TXE8</f>
        <v>0</v>
      </c>
      <c r="TXD12" s="2432">
        <f>'GC Table 5 - Worker Training'!TXE8</f>
        <v>0</v>
      </c>
      <c r="TXE12" s="2432">
        <f>'GC Table 4 - Tertiary'!TXD8</f>
        <v>0</v>
      </c>
      <c r="TXF12" s="4063">
        <f>SUM(TXB12:TXE12)</f>
        <v>0</v>
      </c>
      <c r="TXG12" s="2433">
        <f>'GC Table 8 - Primary'!TXE12</f>
        <v>0</v>
      </c>
      <c r="TXH12" s="2432">
        <f>'GC Table 6 - Secondary'!TXE14</f>
        <v>0</v>
      </c>
      <c r="TXI12" s="2434">
        <f>'GC Table 5 - Worker Training'!TXE12</f>
        <v>0</v>
      </c>
      <c r="TXJ12" s="2432">
        <f>'GC Table 4 - Tertiary'!TXD9</f>
        <v>0</v>
      </c>
      <c r="TXK12" s="2435">
        <f>SUM(TXG12:TXJ12)</f>
        <v>0</v>
      </c>
      <c r="TXL12" s="4062">
        <f>'GC Table 8 - Primary'!TXE20</f>
        <v>0</v>
      </c>
      <c r="TXM12" s="2432">
        <f>'GC Table 6 - Secondary'!TXE22</f>
        <v>0</v>
      </c>
      <c r="TXN12" s="2432">
        <f>'GC Table 5 - Worker Training'!TXE20</f>
        <v>0</v>
      </c>
      <c r="TXO12" s="2432">
        <f>'GC Table 4 - Tertiary'!TXD17</f>
        <v>0</v>
      </c>
      <c r="TXP12" s="4064">
        <f>SUM(TXL12:TXO12)</f>
        <v>0</v>
      </c>
      <c r="TXQ12" s="4061">
        <v>2014</v>
      </c>
      <c r="TXR12" s="4062">
        <f>'GC Table 8 - Primary'!TXU8</f>
        <v>0</v>
      </c>
      <c r="TXS12" s="2432">
        <f>'GC Table 6 - Secondary'!TXU8</f>
        <v>0</v>
      </c>
      <c r="TXT12" s="2432">
        <f>'GC Table 5 - Worker Training'!TXU8</f>
        <v>0</v>
      </c>
      <c r="TXU12" s="2432">
        <f>'GC Table 4 - Tertiary'!TXT8</f>
        <v>0</v>
      </c>
      <c r="TXV12" s="4063">
        <f>SUM(TXR12:TXU12)</f>
        <v>0</v>
      </c>
      <c r="TXW12" s="2433">
        <f>'GC Table 8 - Primary'!TXU12</f>
        <v>0</v>
      </c>
      <c r="TXX12" s="2432">
        <f>'GC Table 6 - Secondary'!TXU14</f>
        <v>0</v>
      </c>
      <c r="TXY12" s="2434">
        <f>'GC Table 5 - Worker Training'!TXU12</f>
        <v>0</v>
      </c>
      <c r="TXZ12" s="2432">
        <f>'GC Table 4 - Tertiary'!TXT9</f>
        <v>0</v>
      </c>
      <c r="TYA12" s="2435">
        <f>SUM(TXW12:TXZ12)</f>
        <v>0</v>
      </c>
      <c r="TYB12" s="4062">
        <f>'GC Table 8 - Primary'!TXU20</f>
        <v>0</v>
      </c>
      <c r="TYC12" s="2432">
        <f>'GC Table 6 - Secondary'!TXU22</f>
        <v>0</v>
      </c>
      <c r="TYD12" s="2432">
        <f>'GC Table 5 - Worker Training'!TXU20</f>
        <v>0</v>
      </c>
      <c r="TYE12" s="2432">
        <f>'GC Table 4 - Tertiary'!TXT17</f>
        <v>0</v>
      </c>
      <c r="TYF12" s="4064">
        <f>SUM(TYB12:TYE12)</f>
        <v>0</v>
      </c>
      <c r="TYG12" s="4061">
        <v>2014</v>
      </c>
      <c r="TYH12" s="4062">
        <f>'GC Table 8 - Primary'!TYK8</f>
        <v>0</v>
      </c>
      <c r="TYI12" s="2432">
        <f>'GC Table 6 - Secondary'!TYK8</f>
        <v>0</v>
      </c>
      <c r="TYJ12" s="2432">
        <f>'GC Table 5 - Worker Training'!TYK8</f>
        <v>0</v>
      </c>
      <c r="TYK12" s="2432">
        <f>'GC Table 4 - Tertiary'!TYJ8</f>
        <v>0</v>
      </c>
      <c r="TYL12" s="4063">
        <f>SUM(TYH12:TYK12)</f>
        <v>0</v>
      </c>
      <c r="TYM12" s="2433">
        <f>'GC Table 8 - Primary'!TYK12</f>
        <v>0</v>
      </c>
      <c r="TYN12" s="2432">
        <f>'GC Table 6 - Secondary'!TYK14</f>
        <v>0</v>
      </c>
      <c r="TYO12" s="2434">
        <f>'GC Table 5 - Worker Training'!TYK12</f>
        <v>0</v>
      </c>
      <c r="TYP12" s="2432">
        <f>'GC Table 4 - Tertiary'!TYJ9</f>
        <v>0</v>
      </c>
      <c r="TYQ12" s="2435">
        <f>SUM(TYM12:TYP12)</f>
        <v>0</v>
      </c>
      <c r="TYR12" s="4062">
        <f>'GC Table 8 - Primary'!TYK20</f>
        <v>0</v>
      </c>
      <c r="TYS12" s="2432">
        <f>'GC Table 6 - Secondary'!TYK22</f>
        <v>0</v>
      </c>
      <c r="TYT12" s="2432">
        <f>'GC Table 5 - Worker Training'!TYK20</f>
        <v>0</v>
      </c>
      <c r="TYU12" s="2432">
        <f>'GC Table 4 - Tertiary'!TYJ17</f>
        <v>0</v>
      </c>
      <c r="TYV12" s="4064">
        <f>SUM(TYR12:TYU12)</f>
        <v>0</v>
      </c>
      <c r="TYW12" s="4061">
        <v>2014</v>
      </c>
      <c r="TYX12" s="4062">
        <f>'GC Table 8 - Primary'!TZA8</f>
        <v>0</v>
      </c>
      <c r="TYY12" s="2432">
        <f>'GC Table 6 - Secondary'!TZA8</f>
        <v>0</v>
      </c>
      <c r="TYZ12" s="2432">
        <f>'GC Table 5 - Worker Training'!TZA8</f>
        <v>0</v>
      </c>
      <c r="TZA12" s="2432">
        <f>'GC Table 4 - Tertiary'!TYZ8</f>
        <v>0</v>
      </c>
      <c r="TZB12" s="4063">
        <f>SUM(TYX12:TZA12)</f>
        <v>0</v>
      </c>
      <c r="TZC12" s="2433">
        <f>'GC Table 8 - Primary'!TZA12</f>
        <v>0</v>
      </c>
      <c r="TZD12" s="2432">
        <f>'GC Table 6 - Secondary'!TZA14</f>
        <v>0</v>
      </c>
      <c r="TZE12" s="2434">
        <f>'GC Table 5 - Worker Training'!TZA12</f>
        <v>0</v>
      </c>
      <c r="TZF12" s="2432">
        <f>'GC Table 4 - Tertiary'!TYZ9</f>
        <v>0</v>
      </c>
      <c r="TZG12" s="2435">
        <f>SUM(TZC12:TZF12)</f>
        <v>0</v>
      </c>
      <c r="TZH12" s="4062">
        <f>'GC Table 8 - Primary'!TZA20</f>
        <v>0</v>
      </c>
      <c r="TZI12" s="2432">
        <f>'GC Table 6 - Secondary'!TZA22</f>
        <v>0</v>
      </c>
      <c r="TZJ12" s="2432">
        <f>'GC Table 5 - Worker Training'!TZA20</f>
        <v>0</v>
      </c>
      <c r="TZK12" s="2432">
        <f>'GC Table 4 - Tertiary'!TYZ17</f>
        <v>0</v>
      </c>
      <c r="TZL12" s="4064">
        <f>SUM(TZH12:TZK12)</f>
        <v>0</v>
      </c>
      <c r="TZM12" s="4061">
        <v>2014</v>
      </c>
      <c r="TZN12" s="4062">
        <f>'GC Table 8 - Primary'!TZQ8</f>
        <v>0</v>
      </c>
      <c r="TZO12" s="2432">
        <f>'GC Table 6 - Secondary'!TZQ8</f>
        <v>0</v>
      </c>
      <c r="TZP12" s="2432">
        <f>'GC Table 5 - Worker Training'!TZQ8</f>
        <v>0</v>
      </c>
      <c r="TZQ12" s="2432">
        <f>'GC Table 4 - Tertiary'!TZP8</f>
        <v>0</v>
      </c>
      <c r="TZR12" s="4063">
        <f>SUM(TZN12:TZQ12)</f>
        <v>0</v>
      </c>
      <c r="TZS12" s="2433">
        <f>'GC Table 8 - Primary'!TZQ12</f>
        <v>0</v>
      </c>
      <c r="TZT12" s="2432">
        <f>'GC Table 6 - Secondary'!TZQ14</f>
        <v>0</v>
      </c>
      <c r="TZU12" s="2434">
        <f>'GC Table 5 - Worker Training'!TZQ12</f>
        <v>0</v>
      </c>
      <c r="TZV12" s="2432">
        <f>'GC Table 4 - Tertiary'!TZP9</f>
        <v>0</v>
      </c>
      <c r="TZW12" s="2435">
        <f>SUM(TZS12:TZV12)</f>
        <v>0</v>
      </c>
      <c r="TZX12" s="4062">
        <f>'GC Table 8 - Primary'!TZQ20</f>
        <v>0</v>
      </c>
      <c r="TZY12" s="2432">
        <f>'GC Table 6 - Secondary'!TZQ22</f>
        <v>0</v>
      </c>
      <c r="TZZ12" s="2432">
        <f>'GC Table 5 - Worker Training'!TZQ20</f>
        <v>0</v>
      </c>
      <c r="UAA12" s="2432">
        <f>'GC Table 4 - Tertiary'!TZP17</f>
        <v>0</v>
      </c>
      <c r="UAB12" s="4064">
        <f>SUM(TZX12:UAA12)</f>
        <v>0</v>
      </c>
      <c r="UAC12" s="4061">
        <v>2014</v>
      </c>
      <c r="UAD12" s="4062">
        <f>'GC Table 8 - Primary'!UAG8</f>
        <v>0</v>
      </c>
      <c r="UAE12" s="2432">
        <f>'GC Table 6 - Secondary'!UAG8</f>
        <v>0</v>
      </c>
      <c r="UAF12" s="2432">
        <f>'GC Table 5 - Worker Training'!UAG8</f>
        <v>0</v>
      </c>
      <c r="UAG12" s="2432">
        <f>'GC Table 4 - Tertiary'!UAF8</f>
        <v>0</v>
      </c>
      <c r="UAH12" s="4063">
        <f>SUM(UAD12:UAG12)</f>
        <v>0</v>
      </c>
      <c r="UAI12" s="2433">
        <f>'GC Table 8 - Primary'!UAG12</f>
        <v>0</v>
      </c>
      <c r="UAJ12" s="2432">
        <f>'GC Table 6 - Secondary'!UAG14</f>
        <v>0</v>
      </c>
      <c r="UAK12" s="2434">
        <f>'GC Table 5 - Worker Training'!UAG12</f>
        <v>0</v>
      </c>
      <c r="UAL12" s="2432">
        <f>'GC Table 4 - Tertiary'!UAF9</f>
        <v>0</v>
      </c>
      <c r="UAM12" s="2435">
        <f>SUM(UAI12:UAL12)</f>
        <v>0</v>
      </c>
      <c r="UAN12" s="4062">
        <f>'GC Table 8 - Primary'!UAG20</f>
        <v>0</v>
      </c>
      <c r="UAO12" s="2432">
        <f>'GC Table 6 - Secondary'!UAG22</f>
        <v>0</v>
      </c>
      <c r="UAP12" s="2432">
        <f>'GC Table 5 - Worker Training'!UAG20</f>
        <v>0</v>
      </c>
      <c r="UAQ12" s="2432">
        <f>'GC Table 4 - Tertiary'!UAF17</f>
        <v>0</v>
      </c>
      <c r="UAR12" s="4064">
        <f>SUM(UAN12:UAQ12)</f>
        <v>0</v>
      </c>
      <c r="UAS12" s="4061">
        <v>2014</v>
      </c>
      <c r="UAT12" s="4062">
        <f>'GC Table 8 - Primary'!UAW8</f>
        <v>0</v>
      </c>
      <c r="UAU12" s="2432">
        <f>'GC Table 6 - Secondary'!UAW8</f>
        <v>0</v>
      </c>
      <c r="UAV12" s="2432">
        <f>'GC Table 5 - Worker Training'!UAW8</f>
        <v>0</v>
      </c>
      <c r="UAW12" s="2432">
        <f>'GC Table 4 - Tertiary'!UAV8</f>
        <v>0</v>
      </c>
      <c r="UAX12" s="4063">
        <f>SUM(UAT12:UAW12)</f>
        <v>0</v>
      </c>
      <c r="UAY12" s="2433">
        <f>'GC Table 8 - Primary'!UAW12</f>
        <v>0</v>
      </c>
      <c r="UAZ12" s="2432">
        <f>'GC Table 6 - Secondary'!UAW14</f>
        <v>0</v>
      </c>
      <c r="UBA12" s="2434">
        <f>'GC Table 5 - Worker Training'!UAW12</f>
        <v>0</v>
      </c>
      <c r="UBB12" s="2432">
        <f>'GC Table 4 - Tertiary'!UAV9</f>
        <v>0</v>
      </c>
      <c r="UBC12" s="2435">
        <f>SUM(UAY12:UBB12)</f>
        <v>0</v>
      </c>
      <c r="UBD12" s="4062">
        <f>'GC Table 8 - Primary'!UAW20</f>
        <v>0</v>
      </c>
      <c r="UBE12" s="2432">
        <f>'GC Table 6 - Secondary'!UAW22</f>
        <v>0</v>
      </c>
      <c r="UBF12" s="2432">
        <f>'GC Table 5 - Worker Training'!UAW20</f>
        <v>0</v>
      </c>
      <c r="UBG12" s="2432">
        <f>'GC Table 4 - Tertiary'!UAV17</f>
        <v>0</v>
      </c>
      <c r="UBH12" s="4064">
        <f>SUM(UBD12:UBG12)</f>
        <v>0</v>
      </c>
      <c r="UBI12" s="4061">
        <v>2014</v>
      </c>
      <c r="UBJ12" s="4062">
        <f>'GC Table 8 - Primary'!UBM8</f>
        <v>0</v>
      </c>
      <c r="UBK12" s="2432">
        <f>'GC Table 6 - Secondary'!UBM8</f>
        <v>0</v>
      </c>
      <c r="UBL12" s="2432">
        <f>'GC Table 5 - Worker Training'!UBM8</f>
        <v>0</v>
      </c>
      <c r="UBM12" s="2432">
        <f>'GC Table 4 - Tertiary'!UBL8</f>
        <v>0</v>
      </c>
      <c r="UBN12" s="4063">
        <f>SUM(UBJ12:UBM12)</f>
        <v>0</v>
      </c>
      <c r="UBO12" s="2433">
        <f>'GC Table 8 - Primary'!UBM12</f>
        <v>0</v>
      </c>
      <c r="UBP12" s="2432">
        <f>'GC Table 6 - Secondary'!UBM14</f>
        <v>0</v>
      </c>
      <c r="UBQ12" s="2434">
        <f>'GC Table 5 - Worker Training'!UBM12</f>
        <v>0</v>
      </c>
      <c r="UBR12" s="2432">
        <f>'GC Table 4 - Tertiary'!UBL9</f>
        <v>0</v>
      </c>
      <c r="UBS12" s="2435">
        <f>SUM(UBO12:UBR12)</f>
        <v>0</v>
      </c>
      <c r="UBT12" s="4062">
        <f>'GC Table 8 - Primary'!UBM20</f>
        <v>0</v>
      </c>
      <c r="UBU12" s="2432">
        <f>'GC Table 6 - Secondary'!UBM22</f>
        <v>0</v>
      </c>
      <c r="UBV12" s="2432">
        <f>'GC Table 5 - Worker Training'!UBM20</f>
        <v>0</v>
      </c>
      <c r="UBW12" s="2432">
        <f>'GC Table 4 - Tertiary'!UBL17</f>
        <v>0</v>
      </c>
      <c r="UBX12" s="4064">
        <f>SUM(UBT12:UBW12)</f>
        <v>0</v>
      </c>
      <c r="UBY12" s="4061">
        <v>2014</v>
      </c>
      <c r="UBZ12" s="4062">
        <f>'GC Table 8 - Primary'!UCC8</f>
        <v>0</v>
      </c>
      <c r="UCA12" s="2432">
        <f>'GC Table 6 - Secondary'!UCC8</f>
        <v>0</v>
      </c>
      <c r="UCB12" s="2432">
        <f>'GC Table 5 - Worker Training'!UCC8</f>
        <v>0</v>
      </c>
      <c r="UCC12" s="2432">
        <f>'GC Table 4 - Tertiary'!UCB8</f>
        <v>0</v>
      </c>
      <c r="UCD12" s="4063">
        <f>SUM(UBZ12:UCC12)</f>
        <v>0</v>
      </c>
      <c r="UCE12" s="2433">
        <f>'GC Table 8 - Primary'!UCC12</f>
        <v>0</v>
      </c>
      <c r="UCF12" s="2432">
        <f>'GC Table 6 - Secondary'!UCC14</f>
        <v>0</v>
      </c>
      <c r="UCG12" s="2434">
        <f>'GC Table 5 - Worker Training'!UCC12</f>
        <v>0</v>
      </c>
      <c r="UCH12" s="2432">
        <f>'GC Table 4 - Tertiary'!UCB9</f>
        <v>0</v>
      </c>
      <c r="UCI12" s="2435">
        <f>SUM(UCE12:UCH12)</f>
        <v>0</v>
      </c>
      <c r="UCJ12" s="4062">
        <f>'GC Table 8 - Primary'!UCC20</f>
        <v>0</v>
      </c>
      <c r="UCK12" s="2432">
        <f>'GC Table 6 - Secondary'!UCC22</f>
        <v>0</v>
      </c>
      <c r="UCL12" s="2432">
        <f>'GC Table 5 - Worker Training'!UCC20</f>
        <v>0</v>
      </c>
      <c r="UCM12" s="2432">
        <f>'GC Table 4 - Tertiary'!UCB17</f>
        <v>0</v>
      </c>
      <c r="UCN12" s="4064">
        <f>SUM(UCJ12:UCM12)</f>
        <v>0</v>
      </c>
      <c r="UCO12" s="4061">
        <v>2014</v>
      </c>
      <c r="UCP12" s="4062">
        <f>'GC Table 8 - Primary'!UCS8</f>
        <v>0</v>
      </c>
      <c r="UCQ12" s="2432">
        <f>'GC Table 6 - Secondary'!UCS8</f>
        <v>0</v>
      </c>
      <c r="UCR12" s="2432">
        <f>'GC Table 5 - Worker Training'!UCS8</f>
        <v>0</v>
      </c>
      <c r="UCS12" s="2432">
        <f>'GC Table 4 - Tertiary'!UCR8</f>
        <v>0</v>
      </c>
      <c r="UCT12" s="4063">
        <f>SUM(UCP12:UCS12)</f>
        <v>0</v>
      </c>
      <c r="UCU12" s="2433">
        <f>'GC Table 8 - Primary'!UCS12</f>
        <v>0</v>
      </c>
      <c r="UCV12" s="2432">
        <f>'GC Table 6 - Secondary'!UCS14</f>
        <v>0</v>
      </c>
      <c r="UCW12" s="2434">
        <f>'GC Table 5 - Worker Training'!UCS12</f>
        <v>0</v>
      </c>
      <c r="UCX12" s="2432">
        <f>'GC Table 4 - Tertiary'!UCR9</f>
        <v>0</v>
      </c>
      <c r="UCY12" s="2435">
        <f>SUM(UCU12:UCX12)</f>
        <v>0</v>
      </c>
      <c r="UCZ12" s="4062">
        <f>'GC Table 8 - Primary'!UCS20</f>
        <v>0</v>
      </c>
      <c r="UDA12" s="2432">
        <f>'GC Table 6 - Secondary'!UCS22</f>
        <v>0</v>
      </c>
      <c r="UDB12" s="2432">
        <f>'GC Table 5 - Worker Training'!UCS20</f>
        <v>0</v>
      </c>
      <c r="UDC12" s="2432">
        <f>'GC Table 4 - Tertiary'!UCR17</f>
        <v>0</v>
      </c>
      <c r="UDD12" s="4064">
        <f>SUM(UCZ12:UDC12)</f>
        <v>0</v>
      </c>
      <c r="UDE12" s="4061">
        <v>2014</v>
      </c>
      <c r="UDF12" s="4062">
        <f>'GC Table 8 - Primary'!UDI8</f>
        <v>0</v>
      </c>
      <c r="UDG12" s="2432">
        <f>'GC Table 6 - Secondary'!UDI8</f>
        <v>0</v>
      </c>
      <c r="UDH12" s="2432">
        <f>'GC Table 5 - Worker Training'!UDI8</f>
        <v>0</v>
      </c>
      <c r="UDI12" s="2432">
        <f>'GC Table 4 - Tertiary'!UDH8</f>
        <v>0</v>
      </c>
      <c r="UDJ12" s="4063">
        <f>SUM(UDF12:UDI12)</f>
        <v>0</v>
      </c>
      <c r="UDK12" s="2433">
        <f>'GC Table 8 - Primary'!UDI12</f>
        <v>0</v>
      </c>
      <c r="UDL12" s="2432">
        <f>'GC Table 6 - Secondary'!UDI14</f>
        <v>0</v>
      </c>
      <c r="UDM12" s="2434">
        <f>'GC Table 5 - Worker Training'!UDI12</f>
        <v>0</v>
      </c>
      <c r="UDN12" s="2432">
        <f>'GC Table 4 - Tertiary'!UDH9</f>
        <v>0</v>
      </c>
      <c r="UDO12" s="2435">
        <f>SUM(UDK12:UDN12)</f>
        <v>0</v>
      </c>
      <c r="UDP12" s="4062">
        <f>'GC Table 8 - Primary'!UDI20</f>
        <v>0</v>
      </c>
      <c r="UDQ12" s="2432">
        <f>'GC Table 6 - Secondary'!UDI22</f>
        <v>0</v>
      </c>
      <c r="UDR12" s="2432">
        <f>'GC Table 5 - Worker Training'!UDI20</f>
        <v>0</v>
      </c>
      <c r="UDS12" s="2432">
        <f>'GC Table 4 - Tertiary'!UDH17</f>
        <v>0</v>
      </c>
      <c r="UDT12" s="4064">
        <f>SUM(UDP12:UDS12)</f>
        <v>0</v>
      </c>
      <c r="UDU12" s="4061">
        <v>2014</v>
      </c>
      <c r="UDV12" s="4062">
        <f>'GC Table 8 - Primary'!UDY8</f>
        <v>0</v>
      </c>
      <c r="UDW12" s="2432">
        <f>'GC Table 6 - Secondary'!UDY8</f>
        <v>0</v>
      </c>
      <c r="UDX12" s="2432">
        <f>'GC Table 5 - Worker Training'!UDY8</f>
        <v>0</v>
      </c>
      <c r="UDY12" s="2432">
        <f>'GC Table 4 - Tertiary'!UDX8</f>
        <v>0</v>
      </c>
      <c r="UDZ12" s="4063">
        <f>SUM(UDV12:UDY12)</f>
        <v>0</v>
      </c>
      <c r="UEA12" s="2433">
        <f>'GC Table 8 - Primary'!UDY12</f>
        <v>0</v>
      </c>
      <c r="UEB12" s="2432">
        <f>'GC Table 6 - Secondary'!UDY14</f>
        <v>0</v>
      </c>
      <c r="UEC12" s="2434">
        <f>'GC Table 5 - Worker Training'!UDY12</f>
        <v>0</v>
      </c>
      <c r="UED12" s="2432">
        <f>'GC Table 4 - Tertiary'!UDX9</f>
        <v>0</v>
      </c>
      <c r="UEE12" s="2435">
        <f>SUM(UEA12:UED12)</f>
        <v>0</v>
      </c>
      <c r="UEF12" s="4062">
        <f>'GC Table 8 - Primary'!UDY20</f>
        <v>0</v>
      </c>
      <c r="UEG12" s="2432">
        <f>'GC Table 6 - Secondary'!UDY22</f>
        <v>0</v>
      </c>
      <c r="UEH12" s="2432">
        <f>'GC Table 5 - Worker Training'!UDY20</f>
        <v>0</v>
      </c>
      <c r="UEI12" s="2432">
        <f>'GC Table 4 - Tertiary'!UDX17</f>
        <v>0</v>
      </c>
      <c r="UEJ12" s="4064">
        <f>SUM(UEF12:UEI12)</f>
        <v>0</v>
      </c>
      <c r="UEK12" s="4061">
        <v>2014</v>
      </c>
      <c r="UEL12" s="4062">
        <f>'GC Table 8 - Primary'!UEO8</f>
        <v>0</v>
      </c>
      <c r="UEM12" s="2432">
        <f>'GC Table 6 - Secondary'!UEO8</f>
        <v>0</v>
      </c>
      <c r="UEN12" s="2432">
        <f>'GC Table 5 - Worker Training'!UEO8</f>
        <v>0</v>
      </c>
      <c r="UEO12" s="2432">
        <f>'GC Table 4 - Tertiary'!UEN8</f>
        <v>0</v>
      </c>
      <c r="UEP12" s="4063">
        <f>SUM(UEL12:UEO12)</f>
        <v>0</v>
      </c>
      <c r="UEQ12" s="2433">
        <f>'GC Table 8 - Primary'!UEO12</f>
        <v>0</v>
      </c>
      <c r="UER12" s="2432">
        <f>'GC Table 6 - Secondary'!UEO14</f>
        <v>0</v>
      </c>
      <c r="UES12" s="2434">
        <f>'GC Table 5 - Worker Training'!UEO12</f>
        <v>0</v>
      </c>
      <c r="UET12" s="2432">
        <f>'GC Table 4 - Tertiary'!UEN9</f>
        <v>0</v>
      </c>
      <c r="UEU12" s="2435">
        <f>SUM(UEQ12:UET12)</f>
        <v>0</v>
      </c>
      <c r="UEV12" s="4062">
        <f>'GC Table 8 - Primary'!UEO20</f>
        <v>0</v>
      </c>
      <c r="UEW12" s="2432">
        <f>'GC Table 6 - Secondary'!UEO22</f>
        <v>0</v>
      </c>
      <c r="UEX12" s="2432">
        <f>'GC Table 5 - Worker Training'!UEO20</f>
        <v>0</v>
      </c>
      <c r="UEY12" s="2432">
        <f>'GC Table 4 - Tertiary'!UEN17</f>
        <v>0</v>
      </c>
      <c r="UEZ12" s="4064">
        <f>SUM(UEV12:UEY12)</f>
        <v>0</v>
      </c>
      <c r="UFA12" s="4061">
        <v>2014</v>
      </c>
      <c r="UFB12" s="4062">
        <f>'GC Table 8 - Primary'!UFE8</f>
        <v>0</v>
      </c>
      <c r="UFC12" s="2432">
        <f>'GC Table 6 - Secondary'!UFE8</f>
        <v>0</v>
      </c>
      <c r="UFD12" s="2432">
        <f>'GC Table 5 - Worker Training'!UFE8</f>
        <v>0</v>
      </c>
      <c r="UFE12" s="2432">
        <f>'GC Table 4 - Tertiary'!UFD8</f>
        <v>0</v>
      </c>
      <c r="UFF12" s="4063">
        <f>SUM(UFB12:UFE12)</f>
        <v>0</v>
      </c>
      <c r="UFG12" s="2433">
        <f>'GC Table 8 - Primary'!UFE12</f>
        <v>0</v>
      </c>
      <c r="UFH12" s="2432">
        <f>'GC Table 6 - Secondary'!UFE14</f>
        <v>0</v>
      </c>
      <c r="UFI12" s="2434">
        <f>'GC Table 5 - Worker Training'!UFE12</f>
        <v>0</v>
      </c>
      <c r="UFJ12" s="2432">
        <f>'GC Table 4 - Tertiary'!UFD9</f>
        <v>0</v>
      </c>
      <c r="UFK12" s="2435">
        <f>SUM(UFG12:UFJ12)</f>
        <v>0</v>
      </c>
      <c r="UFL12" s="4062">
        <f>'GC Table 8 - Primary'!UFE20</f>
        <v>0</v>
      </c>
      <c r="UFM12" s="2432">
        <f>'GC Table 6 - Secondary'!UFE22</f>
        <v>0</v>
      </c>
      <c r="UFN12" s="2432">
        <f>'GC Table 5 - Worker Training'!UFE20</f>
        <v>0</v>
      </c>
      <c r="UFO12" s="2432">
        <f>'GC Table 4 - Tertiary'!UFD17</f>
        <v>0</v>
      </c>
      <c r="UFP12" s="4064">
        <f>SUM(UFL12:UFO12)</f>
        <v>0</v>
      </c>
      <c r="UFQ12" s="4061">
        <v>2014</v>
      </c>
      <c r="UFR12" s="4062">
        <f>'GC Table 8 - Primary'!UFU8</f>
        <v>0</v>
      </c>
      <c r="UFS12" s="2432">
        <f>'GC Table 6 - Secondary'!UFU8</f>
        <v>0</v>
      </c>
      <c r="UFT12" s="2432">
        <f>'GC Table 5 - Worker Training'!UFU8</f>
        <v>0</v>
      </c>
      <c r="UFU12" s="2432">
        <f>'GC Table 4 - Tertiary'!UFT8</f>
        <v>0</v>
      </c>
      <c r="UFV12" s="4063">
        <f>SUM(UFR12:UFU12)</f>
        <v>0</v>
      </c>
      <c r="UFW12" s="2433">
        <f>'GC Table 8 - Primary'!UFU12</f>
        <v>0</v>
      </c>
      <c r="UFX12" s="2432">
        <f>'GC Table 6 - Secondary'!UFU14</f>
        <v>0</v>
      </c>
      <c r="UFY12" s="2434">
        <f>'GC Table 5 - Worker Training'!UFU12</f>
        <v>0</v>
      </c>
      <c r="UFZ12" s="2432">
        <f>'GC Table 4 - Tertiary'!UFT9</f>
        <v>0</v>
      </c>
      <c r="UGA12" s="2435">
        <f>SUM(UFW12:UFZ12)</f>
        <v>0</v>
      </c>
      <c r="UGB12" s="4062">
        <f>'GC Table 8 - Primary'!UFU20</f>
        <v>0</v>
      </c>
      <c r="UGC12" s="2432">
        <f>'GC Table 6 - Secondary'!UFU22</f>
        <v>0</v>
      </c>
      <c r="UGD12" s="2432">
        <f>'GC Table 5 - Worker Training'!UFU20</f>
        <v>0</v>
      </c>
      <c r="UGE12" s="2432">
        <f>'GC Table 4 - Tertiary'!UFT17</f>
        <v>0</v>
      </c>
      <c r="UGF12" s="4064">
        <f>SUM(UGB12:UGE12)</f>
        <v>0</v>
      </c>
      <c r="UGG12" s="4061">
        <v>2014</v>
      </c>
      <c r="UGH12" s="4062">
        <f>'GC Table 8 - Primary'!UGK8</f>
        <v>0</v>
      </c>
      <c r="UGI12" s="2432">
        <f>'GC Table 6 - Secondary'!UGK8</f>
        <v>0</v>
      </c>
      <c r="UGJ12" s="2432">
        <f>'GC Table 5 - Worker Training'!UGK8</f>
        <v>0</v>
      </c>
      <c r="UGK12" s="2432">
        <f>'GC Table 4 - Tertiary'!UGJ8</f>
        <v>0</v>
      </c>
      <c r="UGL12" s="4063">
        <f>SUM(UGH12:UGK12)</f>
        <v>0</v>
      </c>
      <c r="UGM12" s="2433">
        <f>'GC Table 8 - Primary'!UGK12</f>
        <v>0</v>
      </c>
      <c r="UGN12" s="2432">
        <f>'GC Table 6 - Secondary'!UGK14</f>
        <v>0</v>
      </c>
      <c r="UGO12" s="2434">
        <f>'GC Table 5 - Worker Training'!UGK12</f>
        <v>0</v>
      </c>
      <c r="UGP12" s="2432">
        <f>'GC Table 4 - Tertiary'!UGJ9</f>
        <v>0</v>
      </c>
      <c r="UGQ12" s="2435">
        <f>SUM(UGM12:UGP12)</f>
        <v>0</v>
      </c>
      <c r="UGR12" s="4062">
        <f>'GC Table 8 - Primary'!UGK20</f>
        <v>0</v>
      </c>
      <c r="UGS12" s="2432">
        <f>'GC Table 6 - Secondary'!UGK22</f>
        <v>0</v>
      </c>
      <c r="UGT12" s="2432">
        <f>'GC Table 5 - Worker Training'!UGK20</f>
        <v>0</v>
      </c>
      <c r="UGU12" s="2432">
        <f>'GC Table 4 - Tertiary'!UGJ17</f>
        <v>0</v>
      </c>
      <c r="UGV12" s="4064">
        <f>SUM(UGR12:UGU12)</f>
        <v>0</v>
      </c>
      <c r="UGW12" s="4061">
        <v>2014</v>
      </c>
      <c r="UGX12" s="4062">
        <f>'GC Table 8 - Primary'!UHA8</f>
        <v>0</v>
      </c>
      <c r="UGY12" s="2432">
        <f>'GC Table 6 - Secondary'!UHA8</f>
        <v>0</v>
      </c>
      <c r="UGZ12" s="2432">
        <f>'GC Table 5 - Worker Training'!UHA8</f>
        <v>0</v>
      </c>
      <c r="UHA12" s="2432">
        <f>'GC Table 4 - Tertiary'!UGZ8</f>
        <v>0</v>
      </c>
      <c r="UHB12" s="4063">
        <f>SUM(UGX12:UHA12)</f>
        <v>0</v>
      </c>
      <c r="UHC12" s="2433">
        <f>'GC Table 8 - Primary'!UHA12</f>
        <v>0</v>
      </c>
      <c r="UHD12" s="2432">
        <f>'GC Table 6 - Secondary'!UHA14</f>
        <v>0</v>
      </c>
      <c r="UHE12" s="2434">
        <f>'GC Table 5 - Worker Training'!UHA12</f>
        <v>0</v>
      </c>
      <c r="UHF12" s="2432">
        <f>'GC Table 4 - Tertiary'!UGZ9</f>
        <v>0</v>
      </c>
      <c r="UHG12" s="2435">
        <f>SUM(UHC12:UHF12)</f>
        <v>0</v>
      </c>
      <c r="UHH12" s="4062">
        <f>'GC Table 8 - Primary'!UHA20</f>
        <v>0</v>
      </c>
      <c r="UHI12" s="2432">
        <f>'GC Table 6 - Secondary'!UHA22</f>
        <v>0</v>
      </c>
      <c r="UHJ12" s="2432">
        <f>'GC Table 5 - Worker Training'!UHA20</f>
        <v>0</v>
      </c>
      <c r="UHK12" s="2432">
        <f>'GC Table 4 - Tertiary'!UGZ17</f>
        <v>0</v>
      </c>
      <c r="UHL12" s="4064">
        <f>SUM(UHH12:UHK12)</f>
        <v>0</v>
      </c>
      <c r="UHM12" s="4061">
        <v>2014</v>
      </c>
      <c r="UHN12" s="4062">
        <f>'GC Table 8 - Primary'!UHQ8</f>
        <v>0</v>
      </c>
      <c r="UHO12" s="2432">
        <f>'GC Table 6 - Secondary'!UHQ8</f>
        <v>0</v>
      </c>
      <c r="UHP12" s="2432">
        <f>'GC Table 5 - Worker Training'!UHQ8</f>
        <v>0</v>
      </c>
      <c r="UHQ12" s="2432">
        <f>'GC Table 4 - Tertiary'!UHP8</f>
        <v>0</v>
      </c>
      <c r="UHR12" s="4063">
        <f>SUM(UHN12:UHQ12)</f>
        <v>0</v>
      </c>
      <c r="UHS12" s="2433">
        <f>'GC Table 8 - Primary'!UHQ12</f>
        <v>0</v>
      </c>
      <c r="UHT12" s="2432">
        <f>'GC Table 6 - Secondary'!UHQ14</f>
        <v>0</v>
      </c>
      <c r="UHU12" s="2434">
        <f>'GC Table 5 - Worker Training'!UHQ12</f>
        <v>0</v>
      </c>
      <c r="UHV12" s="2432">
        <f>'GC Table 4 - Tertiary'!UHP9</f>
        <v>0</v>
      </c>
      <c r="UHW12" s="2435">
        <f>SUM(UHS12:UHV12)</f>
        <v>0</v>
      </c>
      <c r="UHX12" s="4062">
        <f>'GC Table 8 - Primary'!UHQ20</f>
        <v>0</v>
      </c>
      <c r="UHY12" s="2432">
        <f>'GC Table 6 - Secondary'!UHQ22</f>
        <v>0</v>
      </c>
      <c r="UHZ12" s="2432">
        <f>'GC Table 5 - Worker Training'!UHQ20</f>
        <v>0</v>
      </c>
      <c r="UIA12" s="2432">
        <f>'GC Table 4 - Tertiary'!UHP17</f>
        <v>0</v>
      </c>
      <c r="UIB12" s="4064">
        <f>SUM(UHX12:UIA12)</f>
        <v>0</v>
      </c>
      <c r="UIC12" s="4061">
        <v>2014</v>
      </c>
      <c r="UID12" s="4062">
        <f>'GC Table 8 - Primary'!UIG8</f>
        <v>0</v>
      </c>
      <c r="UIE12" s="2432">
        <f>'GC Table 6 - Secondary'!UIG8</f>
        <v>0</v>
      </c>
      <c r="UIF12" s="2432">
        <f>'GC Table 5 - Worker Training'!UIG8</f>
        <v>0</v>
      </c>
      <c r="UIG12" s="2432">
        <f>'GC Table 4 - Tertiary'!UIF8</f>
        <v>0</v>
      </c>
      <c r="UIH12" s="4063">
        <f>SUM(UID12:UIG12)</f>
        <v>0</v>
      </c>
      <c r="UII12" s="2433">
        <f>'GC Table 8 - Primary'!UIG12</f>
        <v>0</v>
      </c>
      <c r="UIJ12" s="2432">
        <f>'GC Table 6 - Secondary'!UIG14</f>
        <v>0</v>
      </c>
      <c r="UIK12" s="2434">
        <f>'GC Table 5 - Worker Training'!UIG12</f>
        <v>0</v>
      </c>
      <c r="UIL12" s="2432">
        <f>'GC Table 4 - Tertiary'!UIF9</f>
        <v>0</v>
      </c>
      <c r="UIM12" s="2435">
        <f>SUM(UII12:UIL12)</f>
        <v>0</v>
      </c>
      <c r="UIN12" s="4062">
        <f>'GC Table 8 - Primary'!UIG20</f>
        <v>0</v>
      </c>
      <c r="UIO12" s="2432">
        <f>'GC Table 6 - Secondary'!UIG22</f>
        <v>0</v>
      </c>
      <c r="UIP12" s="2432">
        <f>'GC Table 5 - Worker Training'!UIG20</f>
        <v>0</v>
      </c>
      <c r="UIQ12" s="2432">
        <f>'GC Table 4 - Tertiary'!UIF17</f>
        <v>0</v>
      </c>
      <c r="UIR12" s="4064">
        <f>SUM(UIN12:UIQ12)</f>
        <v>0</v>
      </c>
      <c r="UIS12" s="4061">
        <v>2014</v>
      </c>
      <c r="UIT12" s="4062">
        <f>'GC Table 8 - Primary'!UIW8</f>
        <v>0</v>
      </c>
      <c r="UIU12" s="2432">
        <f>'GC Table 6 - Secondary'!UIW8</f>
        <v>0</v>
      </c>
      <c r="UIV12" s="2432">
        <f>'GC Table 5 - Worker Training'!UIW8</f>
        <v>0</v>
      </c>
      <c r="UIW12" s="2432">
        <f>'GC Table 4 - Tertiary'!UIV8</f>
        <v>0</v>
      </c>
      <c r="UIX12" s="4063">
        <f>SUM(UIT12:UIW12)</f>
        <v>0</v>
      </c>
      <c r="UIY12" s="2433">
        <f>'GC Table 8 - Primary'!UIW12</f>
        <v>0</v>
      </c>
      <c r="UIZ12" s="2432">
        <f>'GC Table 6 - Secondary'!UIW14</f>
        <v>0</v>
      </c>
      <c r="UJA12" s="2434">
        <f>'GC Table 5 - Worker Training'!UIW12</f>
        <v>0</v>
      </c>
      <c r="UJB12" s="2432">
        <f>'GC Table 4 - Tertiary'!UIV9</f>
        <v>0</v>
      </c>
      <c r="UJC12" s="2435">
        <f>SUM(UIY12:UJB12)</f>
        <v>0</v>
      </c>
      <c r="UJD12" s="4062">
        <f>'GC Table 8 - Primary'!UIW20</f>
        <v>0</v>
      </c>
      <c r="UJE12" s="2432">
        <f>'GC Table 6 - Secondary'!UIW22</f>
        <v>0</v>
      </c>
      <c r="UJF12" s="2432">
        <f>'GC Table 5 - Worker Training'!UIW20</f>
        <v>0</v>
      </c>
      <c r="UJG12" s="2432">
        <f>'GC Table 4 - Tertiary'!UIV17</f>
        <v>0</v>
      </c>
      <c r="UJH12" s="4064">
        <f>SUM(UJD12:UJG12)</f>
        <v>0</v>
      </c>
      <c r="UJI12" s="4061">
        <v>2014</v>
      </c>
      <c r="UJJ12" s="4062">
        <f>'GC Table 8 - Primary'!UJM8</f>
        <v>0</v>
      </c>
      <c r="UJK12" s="2432">
        <f>'GC Table 6 - Secondary'!UJM8</f>
        <v>0</v>
      </c>
      <c r="UJL12" s="2432">
        <f>'GC Table 5 - Worker Training'!UJM8</f>
        <v>0</v>
      </c>
      <c r="UJM12" s="2432">
        <f>'GC Table 4 - Tertiary'!UJL8</f>
        <v>0</v>
      </c>
      <c r="UJN12" s="4063">
        <f>SUM(UJJ12:UJM12)</f>
        <v>0</v>
      </c>
      <c r="UJO12" s="2433">
        <f>'GC Table 8 - Primary'!UJM12</f>
        <v>0</v>
      </c>
      <c r="UJP12" s="2432">
        <f>'GC Table 6 - Secondary'!UJM14</f>
        <v>0</v>
      </c>
      <c r="UJQ12" s="2434">
        <f>'GC Table 5 - Worker Training'!UJM12</f>
        <v>0</v>
      </c>
      <c r="UJR12" s="2432">
        <f>'GC Table 4 - Tertiary'!UJL9</f>
        <v>0</v>
      </c>
      <c r="UJS12" s="2435">
        <f>SUM(UJO12:UJR12)</f>
        <v>0</v>
      </c>
      <c r="UJT12" s="4062">
        <f>'GC Table 8 - Primary'!UJM20</f>
        <v>0</v>
      </c>
      <c r="UJU12" s="2432">
        <f>'GC Table 6 - Secondary'!UJM22</f>
        <v>0</v>
      </c>
      <c r="UJV12" s="2432">
        <f>'GC Table 5 - Worker Training'!UJM20</f>
        <v>0</v>
      </c>
      <c r="UJW12" s="2432">
        <f>'GC Table 4 - Tertiary'!UJL17</f>
        <v>0</v>
      </c>
      <c r="UJX12" s="4064">
        <f>SUM(UJT12:UJW12)</f>
        <v>0</v>
      </c>
      <c r="UJY12" s="4061">
        <v>2014</v>
      </c>
      <c r="UJZ12" s="4062">
        <f>'GC Table 8 - Primary'!UKC8</f>
        <v>0</v>
      </c>
      <c r="UKA12" s="2432">
        <f>'GC Table 6 - Secondary'!UKC8</f>
        <v>0</v>
      </c>
      <c r="UKB12" s="2432">
        <f>'GC Table 5 - Worker Training'!UKC8</f>
        <v>0</v>
      </c>
      <c r="UKC12" s="2432">
        <f>'GC Table 4 - Tertiary'!UKB8</f>
        <v>0</v>
      </c>
      <c r="UKD12" s="4063">
        <f>SUM(UJZ12:UKC12)</f>
        <v>0</v>
      </c>
      <c r="UKE12" s="2433">
        <f>'GC Table 8 - Primary'!UKC12</f>
        <v>0</v>
      </c>
      <c r="UKF12" s="2432">
        <f>'GC Table 6 - Secondary'!UKC14</f>
        <v>0</v>
      </c>
      <c r="UKG12" s="2434">
        <f>'GC Table 5 - Worker Training'!UKC12</f>
        <v>0</v>
      </c>
      <c r="UKH12" s="2432">
        <f>'GC Table 4 - Tertiary'!UKB9</f>
        <v>0</v>
      </c>
      <c r="UKI12" s="2435">
        <f>SUM(UKE12:UKH12)</f>
        <v>0</v>
      </c>
      <c r="UKJ12" s="4062">
        <f>'GC Table 8 - Primary'!UKC20</f>
        <v>0</v>
      </c>
      <c r="UKK12" s="2432">
        <f>'GC Table 6 - Secondary'!UKC22</f>
        <v>0</v>
      </c>
      <c r="UKL12" s="2432">
        <f>'GC Table 5 - Worker Training'!UKC20</f>
        <v>0</v>
      </c>
      <c r="UKM12" s="2432">
        <f>'GC Table 4 - Tertiary'!UKB17</f>
        <v>0</v>
      </c>
      <c r="UKN12" s="4064">
        <f>SUM(UKJ12:UKM12)</f>
        <v>0</v>
      </c>
      <c r="UKO12" s="4061">
        <v>2014</v>
      </c>
      <c r="UKP12" s="4062">
        <f>'GC Table 8 - Primary'!UKS8</f>
        <v>0</v>
      </c>
      <c r="UKQ12" s="2432">
        <f>'GC Table 6 - Secondary'!UKS8</f>
        <v>0</v>
      </c>
      <c r="UKR12" s="2432">
        <f>'GC Table 5 - Worker Training'!UKS8</f>
        <v>0</v>
      </c>
      <c r="UKS12" s="2432">
        <f>'GC Table 4 - Tertiary'!UKR8</f>
        <v>0</v>
      </c>
      <c r="UKT12" s="4063">
        <f>SUM(UKP12:UKS12)</f>
        <v>0</v>
      </c>
      <c r="UKU12" s="2433">
        <f>'GC Table 8 - Primary'!UKS12</f>
        <v>0</v>
      </c>
      <c r="UKV12" s="2432">
        <f>'GC Table 6 - Secondary'!UKS14</f>
        <v>0</v>
      </c>
      <c r="UKW12" s="2434">
        <f>'GC Table 5 - Worker Training'!UKS12</f>
        <v>0</v>
      </c>
      <c r="UKX12" s="2432">
        <f>'GC Table 4 - Tertiary'!UKR9</f>
        <v>0</v>
      </c>
      <c r="UKY12" s="2435">
        <f>SUM(UKU12:UKX12)</f>
        <v>0</v>
      </c>
      <c r="UKZ12" s="4062">
        <f>'GC Table 8 - Primary'!UKS20</f>
        <v>0</v>
      </c>
      <c r="ULA12" s="2432">
        <f>'GC Table 6 - Secondary'!UKS22</f>
        <v>0</v>
      </c>
      <c r="ULB12" s="2432">
        <f>'GC Table 5 - Worker Training'!UKS20</f>
        <v>0</v>
      </c>
      <c r="ULC12" s="2432">
        <f>'GC Table 4 - Tertiary'!UKR17</f>
        <v>0</v>
      </c>
      <c r="ULD12" s="4064">
        <f>SUM(UKZ12:ULC12)</f>
        <v>0</v>
      </c>
      <c r="ULE12" s="4061">
        <v>2014</v>
      </c>
      <c r="ULF12" s="4062">
        <f>'GC Table 8 - Primary'!ULI8</f>
        <v>0</v>
      </c>
      <c r="ULG12" s="2432">
        <f>'GC Table 6 - Secondary'!ULI8</f>
        <v>0</v>
      </c>
      <c r="ULH12" s="2432">
        <f>'GC Table 5 - Worker Training'!ULI8</f>
        <v>0</v>
      </c>
      <c r="ULI12" s="2432">
        <f>'GC Table 4 - Tertiary'!ULH8</f>
        <v>0</v>
      </c>
      <c r="ULJ12" s="4063">
        <f>SUM(ULF12:ULI12)</f>
        <v>0</v>
      </c>
      <c r="ULK12" s="2433">
        <f>'GC Table 8 - Primary'!ULI12</f>
        <v>0</v>
      </c>
      <c r="ULL12" s="2432">
        <f>'GC Table 6 - Secondary'!ULI14</f>
        <v>0</v>
      </c>
      <c r="ULM12" s="2434">
        <f>'GC Table 5 - Worker Training'!ULI12</f>
        <v>0</v>
      </c>
      <c r="ULN12" s="2432">
        <f>'GC Table 4 - Tertiary'!ULH9</f>
        <v>0</v>
      </c>
      <c r="ULO12" s="2435">
        <f>SUM(ULK12:ULN12)</f>
        <v>0</v>
      </c>
      <c r="ULP12" s="4062">
        <f>'GC Table 8 - Primary'!ULI20</f>
        <v>0</v>
      </c>
      <c r="ULQ12" s="2432">
        <f>'GC Table 6 - Secondary'!ULI22</f>
        <v>0</v>
      </c>
      <c r="ULR12" s="2432">
        <f>'GC Table 5 - Worker Training'!ULI20</f>
        <v>0</v>
      </c>
      <c r="ULS12" s="2432">
        <f>'GC Table 4 - Tertiary'!ULH17</f>
        <v>0</v>
      </c>
      <c r="ULT12" s="4064">
        <f>SUM(ULP12:ULS12)</f>
        <v>0</v>
      </c>
      <c r="ULU12" s="4061">
        <v>2014</v>
      </c>
      <c r="ULV12" s="4062">
        <f>'GC Table 8 - Primary'!ULY8</f>
        <v>0</v>
      </c>
      <c r="ULW12" s="2432">
        <f>'GC Table 6 - Secondary'!ULY8</f>
        <v>0</v>
      </c>
      <c r="ULX12" s="2432">
        <f>'GC Table 5 - Worker Training'!ULY8</f>
        <v>0</v>
      </c>
      <c r="ULY12" s="2432">
        <f>'GC Table 4 - Tertiary'!ULX8</f>
        <v>0</v>
      </c>
      <c r="ULZ12" s="4063">
        <f>SUM(ULV12:ULY12)</f>
        <v>0</v>
      </c>
      <c r="UMA12" s="2433">
        <f>'GC Table 8 - Primary'!ULY12</f>
        <v>0</v>
      </c>
      <c r="UMB12" s="2432">
        <f>'GC Table 6 - Secondary'!ULY14</f>
        <v>0</v>
      </c>
      <c r="UMC12" s="2434">
        <f>'GC Table 5 - Worker Training'!ULY12</f>
        <v>0</v>
      </c>
      <c r="UMD12" s="2432">
        <f>'GC Table 4 - Tertiary'!ULX9</f>
        <v>0</v>
      </c>
      <c r="UME12" s="2435">
        <f>SUM(UMA12:UMD12)</f>
        <v>0</v>
      </c>
      <c r="UMF12" s="4062">
        <f>'GC Table 8 - Primary'!ULY20</f>
        <v>0</v>
      </c>
      <c r="UMG12" s="2432">
        <f>'GC Table 6 - Secondary'!ULY22</f>
        <v>0</v>
      </c>
      <c r="UMH12" s="2432">
        <f>'GC Table 5 - Worker Training'!ULY20</f>
        <v>0</v>
      </c>
      <c r="UMI12" s="2432">
        <f>'GC Table 4 - Tertiary'!ULX17</f>
        <v>0</v>
      </c>
      <c r="UMJ12" s="4064">
        <f>SUM(UMF12:UMI12)</f>
        <v>0</v>
      </c>
      <c r="UMK12" s="4061">
        <v>2014</v>
      </c>
      <c r="UML12" s="4062">
        <f>'GC Table 8 - Primary'!UMO8</f>
        <v>0</v>
      </c>
      <c r="UMM12" s="2432">
        <f>'GC Table 6 - Secondary'!UMO8</f>
        <v>0</v>
      </c>
      <c r="UMN12" s="2432">
        <f>'GC Table 5 - Worker Training'!UMO8</f>
        <v>0</v>
      </c>
      <c r="UMO12" s="2432">
        <f>'GC Table 4 - Tertiary'!UMN8</f>
        <v>0</v>
      </c>
      <c r="UMP12" s="4063">
        <f>SUM(UML12:UMO12)</f>
        <v>0</v>
      </c>
      <c r="UMQ12" s="2433">
        <f>'GC Table 8 - Primary'!UMO12</f>
        <v>0</v>
      </c>
      <c r="UMR12" s="2432">
        <f>'GC Table 6 - Secondary'!UMO14</f>
        <v>0</v>
      </c>
      <c r="UMS12" s="2434">
        <f>'GC Table 5 - Worker Training'!UMO12</f>
        <v>0</v>
      </c>
      <c r="UMT12" s="2432">
        <f>'GC Table 4 - Tertiary'!UMN9</f>
        <v>0</v>
      </c>
      <c r="UMU12" s="2435">
        <f>SUM(UMQ12:UMT12)</f>
        <v>0</v>
      </c>
      <c r="UMV12" s="4062">
        <f>'GC Table 8 - Primary'!UMO20</f>
        <v>0</v>
      </c>
      <c r="UMW12" s="2432">
        <f>'GC Table 6 - Secondary'!UMO22</f>
        <v>0</v>
      </c>
      <c r="UMX12" s="2432">
        <f>'GC Table 5 - Worker Training'!UMO20</f>
        <v>0</v>
      </c>
      <c r="UMY12" s="2432">
        <f>'GC Table 4 - Tertiary'!UMN17</f>
        <v>0</v>
      </c>
      <c r="UMZ12" s="4064">
        <f>SUM(UMV12:UMY12)</f>
        <v>0</v>
      </c>
      <c r="UNA12" s="4061">
        <v>2014</v>
      </c>
      <c r="UNB12" s="4062">
        <f>'GC Table 8 - Primary'!UNE8</f>
        <v>0</v>
      </c>
      <c r="UNC12" s="2432">
        <f>'GC Table 6 - Secondary'!UNE8</f>
        <v>0</v>
      </c>
      <c r="UND12" s="2432">
        <f>'GC Table 5 - Worker Training'!UNE8</f>
        <v>0</v>
      </c>
      <c r="UNE12" s="2432">
        <f>'GC Table 4 - Tertiary'!UND8</f>
        <v>0</v>
      </c>
      <c r="UNF12" s="4063">
        <f>SUM(UNB12:UNE12)</f>
        <v>0</v>
      </c>
      <c r="UNG12" s="2433">
        <f>'GC Table 8 - Primary'!UNE12</f>
        <v>0</v>
      </c>
      <c r="UNH12" s="2432">
        <f>'GC Table 6 - Secondary'!UNE14</f>
        <v>0</v>
      </c>
      <c r="UNI12" s="2434">
        <f>'GC Table 5 - Worker Training'!UNE12</f>
        <v>0</v>
      </c>
      <c r="UNJ12" s="2432">
        <f>'GC Table 4 - Tertiary'!UND9</f>
        <v>0</v>
      </c>
      <c r="UNK12" s="2435">
        <f>SUM(UNG12:UNJ12)</f>
        <v>0</v>
      </c>
      <c r="UNL12" s="4062">
        <f>'GC Table 8 - Primary'!UNE20</f>
        <v>0</v>
      </c>
      <c r="UNM12" s="2432">
        <f>'GC Table 6 - Secondary'!UNE22</f>
        <v>0</v>
      </c>
      <c r="UNN12" s="2432">
        <f>'GC Table 5 - Worker Training'!UNE20</f>
        <v>0</v>
      </c>
      <c r="UNO12" s="2432">
        <f>'GC Table 4 - Tertiary'!UND17</f>
        <v>0</v>
      </c>
      <c r="UNP12" s="4064">
        <f>SUM(UNL12:UNO12)</f>
        <v>0</v>
      </c>
      <c r="UNQ12" s="4061">
        <v>2014</v>
      </c>
      <c r="UNR12" s="4062">
        <f>'GC Table 8 - Primary'!UNU8</f>
        <v>0</v>
      </c>
      <c r="UNS12" s="2432">
        <f>'GC Table 6 - Secondary'!UNU8</f>
        <v>0</v>
      </c>
      <c r="UNT12" s="2432">
        <f>'GC Table 5 - Worker Training'!UNU8</f>
        <v>0</v>
      </c>
      <c r="UNU12" s="2432">
        <f>'GC Table 4 - Tertiary'!UNT8</f>
        <v>0</v>
      </c>
      <c r="UNV12" s="4063">
        <f>SUM(UNR12:UNU12)</f>
        <v>0</v>
      </c>
      <c r="UNW12" s="2433">
        <f>'GC Table 8 - Primary'!UNU12</f>
        <v>0</v>
      </c>
      <c r="UNX12" s="2432">
        <f>'GC Table 6 - Secondary'!UNU14</f>
        <v>0</v>
      </c>
      <c r="UNY12" s="2434">
        <f>'GC Table 5 - Worker Training'!UNU12</f>
        <v>0</v>
      </c>
      <c r="UNZ12" s="2432">
        <f>'GC Table 4 - Tertiary'!UNT9</f>
        <v>0</v>
      </c>
      <c r="UOA12" s="2435">
        <f>SUM(UNW12:UNZ12)</f>
        <v>0</v>
      </c>
      <c r="UOB12" s="4062">
        <f>'GC Table 8 - Primary'!UNU20</f>
        <v>0</v>
      </c>
      <c r="UOC12" s="2432">
        <f>'GC Table 6 - Secondary'!UNU22</f>
        <v>0</v>
      </c>
      <c r="UOD12" s="2432">
        <f>'GC Table 5 - Worker Training'!UNU20</f>
        <v>0</v>
      </c>
      <c r="UOE12" s="2432">
        <f>'GC Table 4 - Tertiary'!UNT17</f>
        <v>0</v>
      </c>
      <c r="UOF12" s="4064">
        <f>SUM(UOB12:UOE12)</f>
        <v>0</v>
      </c>
      <c r="UOG12" s="4061">
        <v>2014</v>
      </c>
      <c r="UOH12" s="4062">
        <f>'GC Table 8 - Primary'!UOK8</f>
        <v>0</v>
      </c>
      <c r="UOI12" s="2432">
        <f>'GC Table 6 - Secondary'!UOK8</f>
        <v>0</v>
      </c>
      <c r="UOJ12" s="2432">
        <f>'GC Table 5 - Worker Training'!UOK8</f>
        <v>0</v>
      </c>
      <c r="UOK12" s="2432">
        <f>'GC Table 4 - Tertiary'!UOJ8</f>
        <v>0</v>
      </c>
      <c r="UOL12" s="4063">
        <f>SUM(UOH12:UOK12)</f>
        <v>0</v>
      </c>
      <c r="UOM12" s="2433">
        <f>'GC Table 8 - Primary'!UOK12</f>
        <v>0</v>
      </c>
      <c r="UON12" s="2432">
        <f>'GC Table 6 - Secondary'!UOK14</f>
        <v>0</v>
      </c>
      <c r="UOO12" s="2434">
        <f>'GC Table 5 - Worker Training'!UOK12</f>
        <v>0</v>
      </c>
      <c r="UOP12" s="2432">
        <f>'GC Table 4 - Tertiary'!UOJ9</f>
        <v>0</v>
      </c>
      <c r="UOQ12" s="2435">
        <f>SUM(UOM12:UOP12)</f>
        <v>0</v>
      </c>
      <c r="UOR12" s="4062">
        <f>'GC Table 8 - Primary'!UOK20</f>
        <v>0</v>
      </c>
      <c r="UOS12" s="2432">
        <f>'GC Table 6 - Secondary'!UOK22</f>
        <v>0</v>
      </c>
      <c r="UOT12" s="2432">
        <f>'GC Table 5 - Worker Training'!UOK20</f>
        <v>0</v>
      </c>
      <c r="UOU12" s="2432">
        <f>'GC Table 4 - Tertiary'!UOJ17</f>
        <v>0</v>
      </c>
      <c r="UOV12" s="4064">
        <f>SUM(UOR12:UOU12)</f>
        <v>0</v>
      </c>
      <c r="UOW12" s="4061">
        <v>2014</v>
      </c>
      <c r="UOX12" s="4062">
        <f>'GC Table 8 - Primary'!UPA8</f>
        <v>0</v>
      </c>
      <c r="UOY12" s="2432">
        <f>'GC Table 6 - Secondary'!UPA8</f>
        <v>0</v>
      </c>
      <c r="UOZ12" s="2432">
        <f>'GC Table 5 - Worker Training'!UPA8</f>
        <v>0</v>
      </c>
      <c r="UPA12" s="2432">
        <f>'GC Table 4 - Tertiary'!UOZ8</f>
        <v>0</v>
      </c>
      <c r="UPB12" s="4063">
        <f>SUM(UOX12:UPA12)</f>
        <v>0</v>
      </c>
      <c r="UPC12" s="2433">
        <f>'GC Table 8 - Primary'!UPA12</f>
        <v>0</v>
      </c>
      <c r="UPD12" s="2432">
        <f>'GC Table 6 - Secondary'!UPA14</f>
        <v>0</v>
      </c>
      <c r="UPE12" s="2434">
        <f>'GC Table 5 - Worker Training'!UPA12</f>
        <v>0</v>
      </c>
      <c r="UPF12" s="2432">
        <f>'GC Table 4 - Tertiary'!UOZ9</f>
        <v>0</v>
      </c>
      <c r="UPG12" s="2435">
        <f>SUM(UPC12:UPF12)</f>
        <v>0</v>
      </c>
      <c r="UPH12" s="4062">
        <f>'GC Table 8 - Primary'!UPA20</f>
        <v>0</v>
      </c>
      <c r="UPI12" s="2432">
        <f>'GC Table 6 - Secondary'!UPA22</f>
        <v>0</v>
      </c>
      <c r="UPJ12" s="2432">
        <f>'GC Table 5 - Worker Training'!UPA20</f>
        <v>0</v>
      </c>
      <c r="UPK12" s="2432">
        <f>'GC Table 4 - Tertiary'!UOZ17</f>
        <v>0</v>
      </c>
      <c r="UPL12" s="4064">
        <f>SUM(UPH12:UPK12)</f>
        <v>0</v>
      </c>
      <c r="UPM12" s="4061">
        <v>2014</v>
      </c>
      <c r="UPN12" s="4062">
        <f>'GC Table 8 - Primary'!UPQ8</f>
        <v>0</v>
      </c>
      <c r="UPO12" s="2432">
        <f>'GC Table 6 - Secondary'!UPQ8</f>
        <v>0</v>
      </c>
      <c r="UPP12" s="2432">
        <f>'GC Table 5 - Worker Training'!UPQ8</f>
        <v>0</v>
      </c>
      <c r="UPQ12" s="2432">
        <f>'GC Table 4 - Tertiary'!UPP8</f>
        <v>0</v>
      </c>
      <c r="UPR12" s="4063">
        <f>SUM(UPN12:UPQ12)</f>
        <v>0</v>
      </c>
      <c r="UPS12" s="2433">
        <f>'GC Table 8 - Primary'!UPQ12</f>
        <v>0</v>
      </c>
      <c r="UPT12" s="2432">
        <f>'GC Table 6 - Secondary'!UPQ14</f>
        <v>0</v>
      </c>
      <c r="UPU12" s="2434">
        <f>'GC Table 5 - Worker Training'!UPQ12</f>
        <v>0</v>
      </c>
      <c r="UPV12" s="2432">
        <f>'GC Table 4 - Tertiary'!UPP9</f>
        <v>0</v>
      </c>
      <c r="UPW12" s="2435">
        <f>SUM(UPS12:UPV12)</f>
        <v>0</v>
      </c>
      <c r="UPX12" s="4062">
        <f>'GC Table 8 - Primary'!UPQ20</f>
        <v>0</v>
      </c>
      <c r="UPY12" s="2432">
        <f>'GC Table 6 - Secondary'!UPQ22</f>
        <v>0</v>
      </c>
      <c r="UPZ12" s="2432">
        <f>'GC Table 5 - Worker Training'!UPQ20</f>
        <v>0</v>
      </c>
      <c r="UQA12" s="2432">
        <f>'GC Table 4 - Tertiary'!UPP17</f>
        <v>0</v>
      </c>
      <c r="UQB12" s="4064">
        <f>SUM(UPX12:UQA12)</f>
        <v>0</v>
      </c>
      <c r="UQC12" s="4061">
        <v>2014</v>
      </c>
      <c r="UQD12" s="4062">
        <f>'GC Table 8 - Primary'!UQG8</f>
        <v>0</v>
      </c>
      <c r="UQE12" s="2432">
        <f>'GC Table 6 - Secondary'!UQG8</f>
        <v>0</v>
      </c>
      <c r="UQF12" s="2432">
        <f>'GC Table 5 - Worker Training'!UQG8</f>
        <v>0</v>
      </c>
      <c r="UQG12" s="2432">
        <f>'GC Table 4 - Tertiary'!UQF8</f>
        <v>0</v>
      </c>
      <c r="UQH12" s="4063">
        <f>SUM(UQD12:UQG12)</f>
        <v>0</v>
      </c>
      <c r="UQI12" s="2433">
        <f>'GC Table 8 - Primary'!UQG12</f>
        <v>0</v>
      </c>
      <c r="UQJ12" s="2432">
        <f>'GC Table 6 - Secondary'!UQG14</f>
        <v>0</v>
      </c>
      <c r="UQK12" s="2434">
        <f>'GC Table 5 - Worker Training'!UQG12</f>
        <v>0</v>
      </c>
      <c r="UQL12" s="2432">
        <f>'GC Table 4 - Tertiary'!UQF9</f>
        <v>0</v>
      </c>
      <c r="UQM12" s="2435">
        <f>SUM(UQI12:UQL12)</f>
        <v>0</v>
      </c>
      <c r="UQN12" s="4062">
        <f>'GC Table 8 - Primary'!UQG20</f>
        <v>0</v>
      </c>
      <c r="UQO12" s="2432">
        <f>'GC Table 6 - Secondary'!UQG22</f>
        <v>0</v>
      </c>
      <c r="UQP12" s="2432">
        <f>'GC Table 5 - Worker Training'!UQG20</f>
        <v>0</v>
      </c>
      <c r="UQQ12" s="2432">
        <f>'GC Table 4 - Tertiary'!UQF17</f>
        <v>0</v>
      </c>
      <c r="UQR12" s="4064">
        <f>SUM(UQN12:UQQ12)</f>
        <v>0</v>
      </c>
      <c r="UQS12" s="4061">
        <v>2014</v>
      </c>
      <c r="UQT12" s="4062">
        <f>'GC Table 8 - Primary'!UQW8</f>
        <v>0</v>
      </c>
      <c r="UQU12" s="2432">
        <f>'GC Table 6 - Secondary'!UQW8</f>
        <v>0</v>
      </c>
      <c r="UQV12" s="2432">
        <f>'GC Table 5 - Worker Training'!UQW8</f>
        <v>0</v>
      </c>
      <c r="UQW12" s="2432">
        <f>'GC Table 4 - Tertiary'!UQV8</f>
        <v>0</v>
      </c>
      <c r="UQX12" s="4063">
        <f>SUM(UQT12:UQW12)</f>
        <v>0</v>
      </c>
      <c r="UQY12" s="2433">
        <f>'GC Table 8 - Primary'!UQW12</f>
        <v>0</v>
      </c>
      <c r="UQZ12" s="2432">
        <f>'GC Table 6 - Secondary'!UQW14</f>
        <v>0</v>
      </c>
      <c r="URA12" s="2434">
        <f>'GC Table 5 - Worker Training'!UQW12</f>
        <v>0</v>
      </c>
      <c r="URB12" s="2432">
        <f>'GC Table 4 - Tertiary'!UQV9</f>
        <v>0</v>
      </c>
      <c r="URC12" s="2435">
        <f>SUM(UQY12:URB12)</f>
        <v>0</v>
      </c>
      <c r="URD12" s="4062">
        <f>'GC Table 8 - Primary'!UQW20</f>
        <v>0</v>
      </c>
      <c r="URE12" s="2432">
        <f>'GC Table 6 - Secondary'!UQW22</f>
        <v>0</v>
      </c>
      <c r="URF12" s="2432">
        <f>'GC Table 5 - Worker Training'!UQW20</f>
        <v>0</v>
      </c>
      <c r="URG12" s="2432">
        <f>'GC Table 4 - Tertiary'!UQV17</f>
        <v>0</v>
      </c>
      <c r="URH12" s="4064">
        <f>SUM(URD12:URG12)</f>
        <v>0</v>
      </c>
      <c r="URI12" s="4061">
        <v>2014</v>
      </c>
      <c r="URJ12" s="4062">
        <f>'GC Table 8 - Primary'!URM8</f>
        <v>0</v>
      </c>
      <c r="URK12" s="2432">
        <f>'GC Table 6 - Secondary'!URM8</f>
        <v>0</v>
      </c>
      <c r="URL12" s="2432">
        <f>'GC Table 5 - Worker Training'!URM8</f>
        <v>0</v>
      </c>
      <c r="URM12" s="2432">
        <f>'GC Table 4 - Tertiary'!URL8</f>
        <v>0</v>
      </c>
      <c r="URN12" s="4063">
        <f>SUM(URJ12:URM12)</f>
        <v>0</v>
      </c>
      <c r="URO12" s="2433">
        <f>'GC Table 8 - Primary'!URM12</f>
        <v>0</v>
      </c>
      <c r="URP12" s="2432">
        <f>'GC Table 6 - Secondary'!URM14</f>
        <v>0</v>
      </c>
      <c r="URQ12" s="2434">
        <f>'GC Table 5 - Worker Training'!URM12</f>
        <v>0</v>
      </c>
      <c r="URR12" s="2432">
        <f>'GC Table 4 - Tertiary'!URL9</f>
        <v>0</v>
      </c>
      <c r="URS12" s="2435">
        <f>SUM(URO12:URR12)</f>
        <v>0</v>
      </c>
      <c r="URT12" s="4062">
        <f>'GC Table 8 - Primary'!URM20</f>
        <v>0</v>
      </c>
      <c r="URU12" s="2432">
        <f>'GC Table 6 - Secondary'!URM22</f>
        <v>0</v>
      </c>
      <c r="URV12" s="2432">
        <f>'GC Table 5 - Worker Training'!URM20</f>
        <v>0</v>
      </c>
      <c r="URW12" s="2432">
        <f>'GC Table 4 - Tertiary'!URL17</f>
        <v>0</v>
      </c>
      <c r="URX12" s="4064">
        <f>SUM(URT12:URW12)</f>
        <v>0</v>
      </c>
      <c r="URY12" s="4061">
        <v>2014</v>
      </c>
      <c r="URZ12" s="4062">
        <f>'GC Table 8 - Primary'!USC8</f>
        <v>0</v>
      </c>
      <c r="USA12" s="2432">
        <f>'GC Table 6 - Secondary'!USC8</f>
        <v>0</v>
      </c>
      <c r="USB12" s="2432">
        <f>'GC Table 5 - Worker Training'!USC8</f>
        <v>0</v>
      </c>
      <c r="USC12" s="2432">
        <f>'GC Table 4 - Tertiary'!USB8</f>
        <v>0</v>
      </c>
      <c r="USD12" s="4063">
        <f>SUM(URZ12:USC12)</f>
        <v>0</v>
      </c>
      <c r="USE12" s="2433">
        <f>'GC Table 8 - Primary'!USC12</f>
        <v>0</v>
      </c>
      <c r="USF12" s="2432">
        <f>'GC Table 6 - Secondary'!USC14</f>
        <v>0</v>
      </c>
      <c r="USG12" s="2434">
        <f>'GC Table 5 - Worker Training'!USC12</f>
        <v>0</v>
      </c>
      <c r="USH12" s="2432">
        <f>'GC Table 4 - Tertiary'!USB9</f>
        <v>0</v>
      </c>
      <c r="USI12" s="2435">
        <f>SUM(USE12:USH12)</f>
        <v>0</v>
      </c>
      <c r="USJ12" s="4062">
        <f>'GC Table 8 - Primary'!USC20</f>
        <v>0</v>
      </c>
      <c r="USK12" s="2432">
        <f>'GC Table 6 - Secondary'!USC22</f>
        <v>0</v>
      </c>
      <c r="USL12" s="2432">
        <f>'GC Table 5 - Worker Training'!USC20</f>
        <v>0</v>
      </c>
      <c r="USM12" s="2432">
        <f>'GC Table 4 - Tertiary'!USB17</f>
        <v>0</v>
      </c>
      <c r="USN12" s="4064">
        <f>SUM(USJ12:USM12)</f>
        <v>0</v>
      </c>
      <c r="USO12" s="4061">
        <v>2014</v>
      </c>
      <c r="USP12" s="4062">
        <f>'GC Table 8 - Primary'!USS8</f>
        <v>0</v>
      </c>
      <c r="USQ12" s="2432">
        <f>'GC Table 6 - Secondary'!USS8</f>
        <v>0</v>
      </c>
      <c r="USR12" s="2432">
        <f>'GC Table 5 - Worker Training'!USS8</f>
        <v>0</v>
      </c>
      <c r="USS12" s="2432">
        <f>'GC Table 4 - Tertiary'!USR8</f>
        <v>0</v>
      </c>
      <c r="UST12" s="4063">
        <f>SUM(USP12:USS12)</f>
        <v>0</v>
      </c>
      <c r="USU12" s="2433">
        <f>'GC Table 8 - Primary'!USS12</f>
        <v>0</v>
      </c>
      <c r="USV12" s="2432">
        <f>'GC Table 6 - Secondary'!USS14</f>
        <v>0</v>
      </c>
      <c r="USW12" s="2434">
        <f>'GC Table 5 - Worker Training'!USS12</f>
        <v>0</v>
      </c>
      <c r="USX12" s="2432">
        <f>'GC Table 4 - Tertiary'!USR9</f>
        <v>0</v>
      </c>
      <c r="USY12" s="2435">
        <f>SUM(USU12:USX12)</f>
        <v>0</v>
      </c>
      <c r="USZ12" s="4062">
        <f>'GC Table 8 - Primary'!USS20</f>
        <v>0</v>
      </c>
      <c r="UTA12" s="2432">
        <f>'GC Table 6 - Secondary'!USS22</f>
        <v>0</v>
      </c>
      <c r="UTB12" s="2432">
        <f>'GC Table 5 - Worker Training'!USS20</f>
        <v>0</v>
      </c>
      <c r="UTC12" s="2432">
        <f>'GC Table 4 - Tertiary'!USR17</f>
        <v>0</v>
      </c>
      <c r="UTD12" s="4064">
        <f>SUM(USZ12:UTC12)</f>
        <v>0</v>
      </c>
      <c r="UTE12" s="4061">
        <v>2014</v>
      </c>
      <c r="UTF12" s="4062">
        <f>'GC Table 8 - Primary'!UTI8</f>
        <v>0</v>
      </c>
      <c r="UTG12" s="2432">
        <f>'GC Table 6 - Secondary'!UTI8</f>
        <v>0</v>
      </c>
      <c r="UTH12" s="2432">
        <f>'GC Table 5 - Worker Training'!UTI8</f>
        <v>0</v>
      </c>
      <c r="UTI12" s="2432">
        <f>'GC Table 4 - Tertiary'!UTH8</f>
        <v>0</v>
      </c>
      <c r="UTJ12" s="4063">
        <f>SUM(UTF12:UTI12)</f>
        <v>0</v>
      </c>
      <c r="UTK12" s="2433">
        <f>'GC Table 8 - Primary'!UTI12</f>
        <v>0</v>
      </c>
      <c r="UTL12" s="2432">
        <f>'GC Table 6 - Secondary'!UTI14</f>
        <v>0</v>
      </c>
      <c r="UTM12" s="2434">
        <f>'GC Table 5 - Worker Training'!UTI12</f>
        <v>0</v>
      </c>
      <c r="UTN12" s="2432">
        <f>'GC Table 4 - Tertiary'!UTH9</f>
        <v>0</v>
      </c>
      <c r="UTO12" s="2435">
        <f>SUM(UTK12:UTN12)</f>
        <v>0</v>
      </c>
      <c r="UTP12" s="4062">
        <f>'GC Table 8 - Primary'!UTI20</f>
        <v>0</v>
      </c>
      <c r="UTQ12" s="2432">
        <f>'GC Table 6 - Secondary'!UTI22</f>
        <v>0</v>
      </c>
      <c r="UTR12" s="2432">
        <f>'GC Table 5 - Worker Training'!UTI20</f>
        <v>0</v>
      </c>
      <c r="UTS12" s="2432">
        <f>'GC Table 4 - Tertiary'!UTH17</f>
        <v>0</v>
      </c>
      <c r="UTT12" s="4064">
        <f>SUM(UTP12:UTS12)</f>
        <v>0</v>
      </c>
      <c r="UTU12" s="4061">
        <v>2014</v>
      </c>
      <c r="UTV12" s="4062">
        <f>'GC Table 8 - Primary'!UTY8</f>
        <v>0</v>
      </c>
      <c r="UTW12" s="2432">
        <f>'GC Table 6 - Secondary'!UTY8</f>
        <v>0</v>
      </c>
      <c r="UTX12" s="2432">
        <f>'GC Table 5 - Worker Training'!UTY8</f>
        <v>0</v>
      </c>
      <c r="UTY12" s="2432">
        <f>'GC Table 4 - Tertiary'!UTX8</f>
        <v>0</v>
      </c>
      <c r="UTZ12" s="4063">
        <f>SUM(UTV12:UTY12)</f>
        <v>0</v>
      </c>
      <c r="UUA12" s="2433">
        <f>'GC Table 8 - Primary'!UTY12</f>
        <v>0</v>
      </c>
      <c r="UUB12" s="2432">
        <f>'GC Table 6 - Secondary'!UTY14</f>
        <v>0</v>
      </c>
      <c r="UUC12" s="2434">
        <f>'GC Table 5 - Worker Training'!UTY12</f>
        <v>0</v>
      </c>
      <c r="UUD12" s="2432">
        <f>'GC Table 4 - Tertiary'!UTX9</f>
        <v>0</v>
      </c>
      <c r="UUE12" s="2435">
        <f>SUM(UUA12:UUD12)</f>
        <v>0</v>
      </c>
      <c r="UUF12" s="4062">
        <f>'GC Table 8 - Primary'!UTY20</f>
        <v>0</v>
      </c>
      <c r="UUG12" s="2432">
        <f>'GC Table 6 - Secondary'!UTY22</f>
        <v>0</v>
      </c>
      <c r="UUH12" s="2432">
        <f>'GC Table 5 - Worker Training'!UTY20</f>
        <v>0</v>
      </c>
      <c r="UUI12" s="2432">
        <f>'GC Table 4 - Tertiary'!UTX17</f>
        <v>0</v>
      </c>
      <c r="UUJ12" s="4064">
        <f>SUM(UUF12:UUI12)</f>
        <v>0</v>
      </c>
      <c r="UUK12" s="4061">
        <v>2014</v>
      </c>
      <c r="UUL12" s="4062">
        <f>'GC Table 8 - Primary'!UUO8</f>
        <v>0</v>
      </c>
      <c r="UUM12" s="2432">
        <f>'GC Table 6 - Secondary'!UUO8</f>
        <v>0</v>
      </c>
      <c r="UUN12" s="2432">
        <f>'GC Table 5 - Worker Training'!UUO8</f>
        <v>0</v>
      </c>
      <c r="UUO12" s="2432">
        <f>'GC Table 4 - Tertiary'!UUN8</f>
        <v>0</v>
      </c>
      <c r="UUP12" s="4063">
        <f>SUM(UUL12:UUO12)</f>
        <v>0</v>
      </c>
      <c r="UUQ12" s="2433">
        <f>'GC Table 8 - Primary'!UUO12</f>
        <v>0</v>
      </c>
      <c r="UUR12" s="2432">
        <f>'GC Table 6 - Secondary'!UUO14</f>
        <v>0</v>
      </c>
      <c r="UUS12" s="2434">
        <f>'GC Table 5 - Worker Training'!UUO12</f>
        <v>0</v>
      </c>
      <c r="UUT12" s="2432">
        <f>'GC Table 4 - Tertiary'!UUN9</f>
        <v>0</v>
      </c>
      <c r="UUU12" s="2435">
        <f>SUM(UUQ12:UUT12)</f>
        <v>0</v>
      </c>
      <c r="UUV12" s="4062">
        <f>'GC Table 8 - Primary'!UUO20</f>
        <v>0</v>
      </c>
      <c r="UUW12" s="2432">
        <f>'GC Table 6 - Secondary'!UUO22</f>
        <v>0</v>
      </c>
      <c r="UUX12" s="2432">
        <f>'GC Table 5 - Worker Training'!UUO20</f>
        <v>0</v>
      </c>
      <c r="UUY12" s="2432">
        <f>'GC Table 4 - Tertiary'!UUN17</f>
        <v>0</v>
      </c>
      <c r="UUZ12" s="4064">
        <f>SUM(UUV12:UUY12)</f>
        <v>0</v>
      </c>
      <c r="UVA12" s="4061">
        <v>2014</v>
      </c>
      <c r="UVB12" s="4062">
        <f>'GC Table 8 - Primary'!UVE8</f>
        <v>0</v>
      </c>
      <c r="UVC12" s="2432">
        <f>'GC Table 6 - Secondary'!UVE8</f>
        <v>0</v>
      </c>
      <c r="UVD12" s="2432">
        <f>'GC Table 5 - Worker Training'!UVE8</f>
        <v>0</v>
      </c>
      <c r="UVE12" s="2432">
        <f>'GC Table 4 - Tertiary'!UVD8</f>
        <v>0</v>
      </c>
      <c r="UVF12" s="4063">
        <f>SUM(UVB12:UVE12)</f>
        <v>0</v>
      </c>
      <c r="UVG12" s="2433">
        <f>'GC Table 8 - Primary'!UVE12</f>
        <v>0</v>
      </c>
      <c r="UVH12" s="2432">
        <f>'GC Table 6 - Secondary'!UVE14</f>
        <v>0</v>
      </c>
      <c r="UVI12" s="2434">
        <f>'GC Table 5 - Worker Training'!UVE12</f>
        <v>0</v>
      </c>
      <c r="UVJ12" s="2432">
        <f>'GC Table 4 - Tertiary'!UVD9</f>
        <v>0</v>
      </c>
      <c r="UVK12" s="2435">
        <f>SUM(UVG12:UVJ12)</f>
        <v>0</v>
      </c>
      <c r="UVL12" s="4062">
        <f>'GC Table 8 - Primary'!UVE20</f>
        <v>0</v>
      </c>
      <c r="UVM12" s="2432">
        <f>'GC Table 6 - Secondary'!UVE22</f>
        <v>0</v>
      </c>
      <c r="UVN12" s="2432">
        <f>'GC Table 5 - Worker Training'!UVE20</f>
        <v>0</v>
      </c>
      <c r="UVO12" s="2432">
        <f>'GC Table 4 - Tertiary'!UVD17</f>
        <v>0</v>
      </c>
      <c r="UVP12" s="4064">
        <f>SUM(UVL12:UVO12)</f>
        <v>0</v>
      </c>
      <c r="UVQ12" s="4061">
        <v>2014</v>
      </c>
      <c r="UVR12" s="4062">
        <f>'GC Table 8 - Primary'!UVU8</f>
        <v>0</v>
      </c>
      <c r="UVS12" s="2432">
        <f>'GC Table 6 - Secondary'!UVU8</f>
        <v>0</v>
      </c>
      <c r="UVT12" s="2432">
        <f>'GC Table 5 - Worker Training'!UVU8</f>
        <v>0</v>
      </c>
      <c r="UVU12" s="2432">
        <f>'GC Table 4 - Tertiary'!UVT8</f>
        <v>0</v>
      </c>
      <c r="UVV12" s="4063">
        <f>SUM(UVR12:UVU12)</f>
        <v>0</v>
      </c>
      <c r="UVW12" s="2433">
        <f>'GC Table 8 - Primary'!UVU12</f>
        <v>0</v>
      </c>
      <c r="UVX12" s="2432">
        <f>'GC Table 6 - Secondary'!UVU14</f>
        <v>0</v>
      </c>
      <c r="UVY12" s="2434">
        <f>'GC Table 5 - Worker Training'!UVU12</f>
        <v>0</v>
      </c>
      <c r="UVZ12" s="2432">
        <f>'GC Table 4 - Tertiary'!UVT9</f>
        <v>0</v>
      </c>
      <c r="UWA12" s="2435">
        <f>SUM(UVW12:UVZ12)</f>
        <v>0</v>
      </c>
      <c r="UWB12" s="4062">
        <f>'GC Table 8 - Primary'!UVU20</f>
        <v>0</v>
      </c>
      <c r="UWC12" s="2432">
        <f>'GC Table 6 - Secondary'!UVU22</f>
        <v>0</v>
      </c>
      <c r="UWD12" s="2432">
        <f>'GC Table 5 - Worker Training'!UVU20</f>
        <v>0</v>
      </c>
      <c r="UWE12" s="2432">
        <f>'GC Table 4 - Tertiary'!UVT17</f>
        <v>0</v>
      </c>
      <c r="UWF12" s="4064">
        <f>SUM(UWB12:UWE12)</f>
        <v>0</v>
      </c>
      <c r="UWG12" s="4061">
        <v>2014</v>
      </c>
      <c r="UWH12" s="4062">
        <f>'GC Table 8 - Primary'!UWK8</f>
        <v>0</v>
      </c>
      <c r="UWI12" s="2432">
        <f>'GC Table 6 - Secondary'!UWK8</f>
        <v>0</v>
      </c>
      <c r="UWJ12" s="2432">
        <f>'GC Table 5 - Worker Training'!UWK8</f>
        <v>0</v>
      </c>
      <c r="UWK12" s="2432">
        <f>'GC Table 4 - Tertiary'!UWJ8</f>
        <v>0</v>
      </c>
      <c r="UWL12" s="4063">
        <f>SUM(UWH12:UWK12)</f>
        <v>0</v>
      </c>
      <c r="UWM12" s="2433">
        <f>'GC Table 8 - Primary'!UWK12</f>
        <v>0</v>
      </c>
      <c r="UWN12" s="2432">
        <f>'GC Table 6 - Secondary'!UWK14</f>
        <v>0</v>
      </c>
      <c r="UWO12" s="2434">
        <f>'GC Table 5 - Worker Training'!UWK12</f>
        <v>0</v>
      </c>
      <c r="UWP12" s="2432">
        <f>'GC Table 4 - Tertiary'!UWJ9</f>
        <v>0</v>
      </c>
      <c r="UWQ12" s="2435">
        <f>SUM(UWM12:UWP12)</f>
        <v>0</v>
      </c>
      <c r="UWR12" s="4062">
        <f>'GC Table 8 - Primary'!UWK20</f>
        <v>0</v>
      </c>
      <c r="UWS12" s="2432">
        <f>'GC Table 6 - Secondary'!UWK22</f>
        <v>0</v>
      </c>
      <c r="UWT12" s="2432">
        <f>'GC Table 5 - Worker Training'!UWK20</f>
        <v>0</v>
      </c>
      <c r="UWU12" s="2432">
        <f>'GC Table 4 - Tertiary'!UWJ17</f>
        <v>0</v>
      </c>
      <c r="UWV12" s="4064">
        <f>SUM(UWR12:UWU12)</f>
        <v>0</v>
      </c>
      <c r="UWW12" s="4061">
        <v>2014</v>
      </c>
      <c r="UWX12" s="4062">
        <f>'GC Table 8 - Primary'!UXA8</f>
        <v>0</v>
      </c>
      <c r="UWY12" s="2432">
        <f>'GC Table 6 - Secondary'!UXA8</f>
        <v>0</v>
      </c>
      <c r="UWZ12" s="2432">
        <f>'GC Table 5 - Worker Training'!UXA8</f>
        <v>0</v>
      </c>
      <c r="UXA12" s="2432">
        <f>'GC Table 4 - Tertiary'!UWZ8</f>
        <v>0</v>
      </c>
      <c r="UXB12" s="4063">
        <f>SUM(UWX12:UXA12)</f>
        <v>0</v>
      </c>
      <c r="UXC12" s="2433">
        <f>'GC Table 8 - Primary'!UXA12</f>
        <v>0</v>
      </c>
      <c r="UXD12" s="2432">
        <f>'GC Table 6 - Secondary'!UXA14</f>
        <v>0</v>
      </c>
      <c r="UXE12" s="2434">
        <f>'GC Table 5 - Worker Training'!UXA12</f>
        <v>0</v>
      </c>
      <c r="UXF12" s="2432">
        <f>'GC Table 4 - Tertiary'!UWZ9</f>
        <v>0</v>
      </c>
      <c r="UXG12" s="2435">
        <f>SUM(UXC12:UXF12)</f>
        <v>0</v>
      </c>
      <c r="UXH12" s="4062">
        <f>'GC Table 8 - Primary'!UXA20</f>
        <v>0</v>
      </c>
      <c r="UXI12" s="2432">
        <f>'GC Table 6 - Secondary'!UXA22</f>
        <v>0</v>
      </c>
      <c r="UXJ12" s="2432">
        <f>'GC Table 5 - Worker Training'!UXA20</f>
        <v>0</v>
      </c>
      <c r="UXK12" s="2432">
        <f>'GC Table 4 - Tertiary'!UWZ17</f>
        <v>0</v>
      </c>
      <c r="UXL12" s="4064">
        <f>SUM(UXH12:UXK12)</f>
        <v>0</v>
      </c>
      <c r="UXM12" s="4061">
        <v>2014</v>
      </c>
      <c r="UXN12" s="4062">
        <f>'GC Table 8 - Primary'!UXQ8</f>
        <v>0</v>
      </c>
      <c r="UXO12" s="2432">
        <f>'GC Table 6 - Secondary'!UXQ8</f>
        <v>0</v>
      </c>
      <c r="UXP12" s="2432">
        <f>'GC Table 5 - Worker Training'!UXQ8</f>
        <v>0</v>
      </c>
      <c r="UXQ12" s="2432">
        <f>'GC Table 4 - Tertiary'!UXP8</f>
        <v>0</v>
      </c>
      <c r="UXR12" s="4063">
        <f>SUM(UXN12:UXQ12)</f>
        <v>0</v>
      </c>
      <c r="UXS12" s="2433">
        <f>'GC Table 8 - Primary'!UXQ12</f>
        <v>0</v>
      </c>
      <c r="UXT12" s="2432">
        <f>'GC Table 6 - Secondary'!UXQ14</f>
        <v>0</v>
      </c>
      <c r="UXU12" s="2434">
        <f>'GC Table 5 - Worker Training'!UXQ12</f>
        <v>0</v>
      </c>
      <c r="UXV12" s="2432">
        <f>'GC Table 4 - Tertiary'!UXP9</f>
        <v>0</v>
      </c>
      <c r="UXW12" s="2435">
        <f>SUM(UXS12:UXV12)</f>
        <v>0</v>
      </c>
      <c r="UXX12" s="4062">
        <f>'GC Table 8 - Primary'!UXQ20</f>
        <v>0</v>
      </c>
      <c r="UXY12" s="2432">
        <f>'GC Table 6 - Secondary'!UXQ22</f>
        <v>0</v>
      </c>
      <c r="UXZ12" s="2432">
        <f>'GC Table 5 - Worker Training'!UXQ20</f>
        <v>0</v>
      </c>
      <c r="UYA12" s="2432">
        <f>'GC Table 4 - Tertiary'!UXP17</f>
        <v>0</v>
      </c>
      <c r="UYB12" s="4064">
        <f>SUM(UXX12:UYA12)</f>
        <v>0</v>
      </c>
      <c r="UYC12" s="4061">
        <v>2014</v>
      </c>
      <c r="UYD12" s="4062">
        <f>'GC Table 8 - Primary'!UYG8</f>
        <v>0</v>
      </c>
      <c r="UYE12" s="2432">
        <f>'GC Table 6 - Secondary'!UYG8</f>
        <v>0</v>
      </c>
      <c r="UYF12" s="2432">
        <f>'GC Table 5 - Worker Training'!UYG8</f>
        <v>0</v>
      </c>
      <c r="UYG12" s="2432">
        <f>'GC Table 4 - Tertiary'!UYF8</f>
        <v>0</v>
      </c>
      <c r="UYH12" s="4063">
        <f>SUM(UYD12:UYG12)</f>
        <v>0</v>
      </c>
      <c r="UYI12" s="2433">
        <f>'GC Table 8 - Primary'!UYG12</f>
        <v>0</v>
      </c>
      <c r="UYJ12" s="2432">
        <f>'GC Table 6 - Secondary'!UYG14</f>
        <v>0</v>
      </c>
      <c r="UYK12" s="2434">
        <f>'GC Table 5 - Worker Training'!UYG12</f>
        <v>0</v>
      </c>
      <c r="UYL12" s="2432">
        <f>'GC Table 4 - Tertiary'!UYF9</f>
        <v>0</v>
      </c>
      <c r="UYM12" s="2435">
        <f>SUM(UYI12:UYL12)</f>
        <v>0</v>
      </c>
      <c r="UYN12" s="4062">
        <f>'GC Table 8 - Primary'!UYG20</f>
        <v>0</v>
      </c>
      <c r="UYO12" s="2432">
        <f>'GC Table 6 - Secondary'!UYG22</f>
        <v>0</v>
      </c>
      <c r="UYP12" s="2432">
        <f>'GC Table 5 - Worker Training'!UYG20</f>
        <v>0</v>
      </c>
      <c r="UYQ12" s="2432">
        <f>'GC Table 4 - Tertiary'!UYF17</f>
        <v>0</v>
      </c>
      <c r="UYR12" s="4064">
        <f>SUM(UYN12:UYQ12)</f>
        <v>0</v>
      </c>
      <c r="UYS12" s="4061">
        <v>2014</v>
      </c>
      <c r="UYT12" s="4062">
        <f>'GC Table 8 - Primary'!UYW8</f>
        <v>0</v>
      </c>
      <c r="UYU12" s="2432">
        <f>'GC Table 6 - Secondary'!UYW8</f>
        <v>0</v>
      </c>
      <c r="UYV12" s="2432">
        <f>'GC Table 5 - Worker Training'!UYW8</f>
        <v>0</v>
      </c>
      <c r="UYW12" s="2432">
        <f>'GC Table 4 - Tertiary'!UYV8</f>
        <v>0</v>
      </c>
      <c r="UYX12" s="4063">
        <f>SUM(UYT12:UYW12)</f>
        <v>0</v>
      </c>
      <c r="UYY12" s="2433">
        <f>'GC Table 8 - Primary'!UYW12</f>
        <v>0</v>
      </c>
      <c r="UYZ12" s="2432">
        <f>'GC Table 6 - Secondary'!UYW14</f>
        <v>0</v>
      </c>
      <c r="UZA12" s="2434">
        <f>'GC Table 5 - Worker Training'!UYW12</f>
        <v>0</v>
      </c>
      <c r="UZB12" s="2432">
        <f>'GC Table 4 - Tertiary'!UYV9</f>
        <v>0</v>
      </c>
      <c r="UZC12" s="2435">
        <f>SUM(UYY12:UZB12)</f>
        <v>0</v>
      </c>
      <c r="UZD12" s="4062">
        <f>'GC Table 8 - Primary'!UYW20</f>
        <v>0</v>
      </c>
      <c r="UZE12" s="2432">
        <f>'GC Table 6 - Secondary'!UYW22</f>
        <v>0</v>
      </c>
      <c r="UZF12" s="2432">
        <f>'GC Table 5 - Worker Training'!UYW20</f>
        <v>0</v>
      </c>
      <c r="UZG12" s="2432">
        <f>'GC Table 4 - Tertiary'!UYV17</f>
        <v>0</v>
      </c>
      <c r="UZH12" s="4064">
        <f>SUM(UZD12:UZG12)</f>
        <v>0</v>
      </c>
      <c r="UZI12" s="4061">
        <v>2014</v>
      </c>
      <c r="UZJ12" s="4062">
        <f>'GC Table 8 - Primary'!UZM8</f>
        <v>0</v>
      </c>
      <c r="UZK12" s="2432">
        <f>'GC Table 6 - Secondary'!UZM8</f>
        <v>0</v>
      </c>
      <c r="UZL12" s="2432">
        <f>'GC Table 5 - Worker Training'!UZM8</f>
        <v>0</v>
      </c>
      <c r="UZM12" s="2432">
        <f>'GC Table 4 - Tertiary'!UZL8</f>
        <v>0</v>
      </c>
      <c r="UZN12" s="4063">
        <f>SUM(UZJ12:UZM12)</f>
        <v>0</v>
      </c>
      <c r="UZO12" s="2433">
        <f>'GC Table 8 - Primary'!UZM12</f>
        <v>0</v>
      </c>
      <c r="UZP12" s="2432">
        <f>'GC Table 6 - Secondary'!UZM14</f>
        <v>0</v>
      </c>
      <c r="UZQ12" s="2434">
        <f>'GC Table 5 - Worker Training'!UZM12</f>
        <v>0</v>
      </c>
      <c r="UZR12" s="2432">
        <f>'GC Table 4 - Tertiary'!UZL9</f>
        <v>0</v>
      </c>
      <c r="UZS12" s="2435">
        <f>SUM(UZO12:UZR12)</f>
        <v>0</v>
      </c>
      <c r="UZT12" s="4062">
        <f>'GC Table 8 - Primary'!UZM20</f>
        <v>0</v>
      </c>
      <c r="UZU12" s="2432">
        <f>'GC Table 6 - Secondary'!UZM22</f>
        <v>0</v>
      </c>
      <c r="UZV12" s="2432">
        <f>'GC Table 5 - Worker Training'!UZM20</f>
        <v>0</v>
      </c>
      <c r="UZW12" s="2432">
        <f>'GC Table 4 - Tertiary'!UZL17</f>
        <v>0</v>
      </c>
      <c r="UZX12" s="4064">
        <f>SUM(UZT12:UZW12)</f>
        <v>0</v>
      </c>
      <c r="UZY12" s="4061">
        <v>2014</v>
      </c>
      <c r="UZZ12" s="4062">
        <f>'GC Table 8 - Primary'!VAC8</f>
        <v>0</v>
      </c>
      <c r="VAA12" s="2432">
        <f>'GC Table 6 - Secondary'!VAC8</f>
        <v>0</v>
      </c>
      <c r="VAB12" s="2432">
        <f>'GC Table 5 - Worker Training'!VAC8</f>
        <v>0</v>
      </c>
      <c r="VAC12" s="2432">
        <f>'GC Table 4 - Tertiary'!VAB8</f>
        <v>0</v>
      </c>
      <c r="VAD12" s="4063">
        <f>SUM(UZZ12:VAC12)</f>
        <v>0</v>
      </c>
      <c r="VAE12" s="2433">
        <f>'GC Table 8 - Primary'!VAC12</f>
        <v>0</v>
      </c>
      <c r="VAF12" s="2432">
        <f>'GC Table 6 - Secondary'!VAC14</f>
        <v>0</v>
      </c>
      <c r="VAG12" s="2434">
        <f>'GC Table 5 - Worker Training'!VAC12</f>
        <v>0</v>
      </c>
      <c r="VAH12" s="2432">
        <f>'GC Table 4 - Tertiary'!VAB9</f>
        <v>0</v>
      </c>
      <c r="VAI12" s="2435">
        <f>SUM(VAE12:VAH12)</f>
        <v>0</v>
      </c>
      <c r="VAJ12" s="4062">
        <f>'GC Table 8 - Primary'!VAC20</f>
        <v>0</v>
      </c>
      <c r="VAK12" s="2432">
        <f>'GC Table 6 - Secondary'!VAC22</f>
        <v>0</v>
      </c>
      <c r="VAL12" s="2432">
        <f>'GC Table 5 - Worker Training'!VAC20</f>
        <v>0</v>
      </c>
      <c r="VAM12" s="2432">
        <f>'GC Table 4 - Tertiary'!VAB17</f>
        <v>0</v>
      </c>
      <c r="VAN12" s="4064">
        <f>SUM(VAJ12:VAM12)</f>
        <v>0</v>
      </c>
      <c r="VAO12" s="4061">
        <v>2014</v>
      </c>
      <c r="VAP12" s="4062">
        <f>'GC Table 8 - Primary'!VAS8</f>
        <v>0</v>
      </c>
      <c r="VAQ12" s="2432">
        <f>'GC Table 6 - Secondary'!VAS8</f>
        <v>0</v>
      </c>
      <c r="VAR12" s="2432">
        <f>'GC Table 5 - Worker Training'!VAS8</f>
        <v>0</v>
      </c>
      <c r="VAS12" s="2432">
        <f>'GC Table 4 - Tertiary'!VAR8</f>
        <v>0</v>
      </c>
      <c r="VAT12" s="4063">
        <f>SUM(VAP12:VAS12)</f>
        <v>0</v>
      </c>
      <c r="VAU12" s="2433">
        <f>'GC Table 8 - Primary'!VAS12</f>
        <v>0</v>
      </c>
      <c r="VAV12" s="2432">
        <f>'GC Table 6 - Secondary'!VAS14</f>
        <v>0</v>
      </c>
      <c r="VAW12" s="2434">
        <f>'GC Table 5 - Worker Training'!VAS12</f>
        <v>0</v>
      </c>
      <c r="VAX12" s="2432">
        <f>'GC Table 4 - Tertiary'!VAR9</f>
        <v>0</v>
      </c>
      <c r="VAY12" s="2435">
        <f>SUM(VAU12:VAX12)</f>
        <v>0</v>
      </c>
      <c r="VAZ12" s="4062">
        <f>'GC Table 8 - Primary'!VAS20</f>
        <v>0</v>
      </c>
      <c r="VBA12" s="2432">
        <f>'GC Table 6 - Secondary'!VAS22</f>
        <v>0</v>
      </c>
      <c r="VBB12" s="2432">
        <f>'GC Table 5 - Worker Training'!VAS20</f>
        <v>0</v>
      </c>
      <c r="VBC12" s="2432">
        <f>'GC Table 4 - Tertiary'!VAR17</f>
        <v>0</v>
      </c>
      <c r="VBD12" s="4064">
        <f>SUM(VAZ12:VBC12)</f>
        <v>0</v>
      </c>
      <c r="VBE12" s="4061">
        <v>2014</v>
      </c>
      <c r="VBF12" s="4062">
        <f>'GC Table 8 - Primary'!VBI8</f>
        <v>0</v>
      </c>
      <c r="VBG12" s="2432">
        <f>'GC Table 6 - Secondary'!VBI8</f>
        <v>0</v>
      </c>
      <c r="VBH12" s="2432">
        <f>'GC Table 5 - Worker Training'!VBI8</f>
        <v>0</v>
      </c>
      <c r="VBI12" s="2432">
        <f>'GC Table 4 - Tertiary'!VBH8</f>
        <v>0</v>
      </c>
      <c r="VBJ12" s="4063">
        <f>SUM(VBF12:VBI12)</f>
        <v>0</v>
      </c>
      <c r="VBK12" s="2433">
        <f>'GC Table 8 - Primary'!VBI12</f>
        <v>0</v>
      </c>
      <c r="VBL12" s="2432">
        <f>'GC Table 6 - Secondary'!VBI14</f>
        <v>0</v>
      </c>
      <c r="VBM12" s="2434">
        <f>'GC Table 5 - Worker Training'!VBI12</f>
        <v>0</v>
      </c>
      <c r="VBN12" s="2432">
        <f>'GC Table 4 - Tertiary'!VBH9</f>
        <v>0</v>
      </c>
      <c r="VBO12" s="2435">
        <f>SUM(VBK12:VBN12)</f>
        <v>0</v>
      </c>
      <c r="VBP12" s="4062">
        <f>'GC Table 8 - Primary'!VBI20</f>
        <v>0</v>
      </c>
      <c r="VBQ12" s="2432">
        <f>'GC Table 6 - Secondary'!VBI22</f>
        <v>0</v>
      </c>
      <c r="VBR12" s="2432">
        <f>'GC Table 5 - Worker Training'!VBI20</f>
        <v>0</v>
      </c>
      <c r="VBS12" s="2432">
        <f>'GC Table 4 - Tertiary'!VBH17</f>
        <v>0</v>
      </c>
      <c r="VBT12" s="4064">
        <f>SUM(VBP12:VBS12)</f>
        <v>0</v>
      </c>
      <c r="VBU12" s="4061">
        <v>2014</v>
      </c>
      <c r="VBV12" s="4062">
        <f>'GC Table 8 - Primary'!VBY8</f>
        <v>0</v>
      </c>
      <c r="VBW12" s="2432">
        <f>'GC Table 6 - Secondary'!VBY8</f>
        <v>0</v>
      </c>
      <c r="VBX12" s="2432">
        <f>'GC Table 5 - Worker Training'!VBY8</f>
        <v>0</v>
      </c>
      <c r="VBY12" s="2432">
        <f>'GC Table 4 - Tertiary'!VBX8</f>
        <v>0</v>
      </c>
      <c r="VBZ12" s="4063">
        <f>SUM(VBV12:VBY12)</f>
        <v>0</v>
      </c>
      <c r="VCA12" s="2433">
        <f>'GC Table 8 - Primary'!VBY12</f>
        <v>0</v>
      </c>
      <c r="VCB12" s="2432">
        <f>'GC Table 6 - Secondary'!VBY14</f>
        <v>0</v>
      </c>
      <c r="VCC12" s="2434">
        <f>'GC Table 5 - Worker Training'!VBY12</f>
        <v>0</v>
      </c>
      <c r="VCD12" s="2432">
        <f>'GC Table 4 - Tertiary'!VBX9</f>
        <v>0</v>
      </c>
      <c r="VCE12" s="2435">
        <f>SUM(VCA12:VCD12)</f>
        <v>0</v>
      </c>
      <c r="VCF12" s="4062">
        <f>'GC Table 8 - Primary'!VBY20</f>
        <v>0</v>
      </c>
      <c r="VCG12" s="2432">
        <f>'GC Table 6 - Secondary'!VBY22</f>
        <v>0</v>
      </c>
      <c r="VCH12" s="2432">
        <f>'GC Table 5 - Worker Training'!VBY20</f>
        <v>0</v>
      </c>
      <c r="VCI12" s="2432">
        <f>'GC Table 4 - Tertiary'!VBX17</f>
        <v>0</v>
      </c>
      <c r="VCJ12" s="4064">
        <f>SUM(VCF12:VCI12)</f>
        <v>0</v>
      </c>
      <c r="VCK12" s="4061">
        <v>2014</v>
      </c>
      <c r="VCL12" s="4062">
        <f>'GC Table 8 - Primary'!VCO8</f>
        <v>0</v>
      </c>
      <c r="VCM12" s="2432">
        <f>'GC Table 6 - Secondary'!VCO8</f>
        <v>0</v>
      </c>
      <c r="VCN12" s="2432">
        <f>'GC Table 5 - Worker Training'!VCO8</f>
        <v>0</v>
      </c>
      <c r="VCO12" s="2432">
        <f>'GC Table 4 - Tertiary'!VCN8</f>
        <v>0</v>
      </c>
      <c r="VCP12" s="4063">
        <f>SUM(VCL12:VCO12)</f>
        <v>0</v>
      </c>
      <c r="VCQ12" s="2433">
        <f>'GC Table 8 - Primary'!VCO12</f>
        <v>0</v>
      </c>
      <c r="VCR12" s="2432">
        <f>'GC Table 6 - Secondary'!VCO14</f>
        <v>0</v>
      </c>
      <c r="VCS12" s="2434">
        <f>'GC Table 5 - Worker Training'!VCO12</f>
        <v>0</v>
      </c>
      <c r="VCT12" s="2432">
        <f>'GC Table 4 - Tertiary'!VCN9</f>
        <v>0</v>
      </c>
      <c r="VCU12" s="2435">
        <f>SUM(VCQ12:VCT12)</f>
        <v>0</v>
      </c>
      <c r="VCV12" s="4062">
        <f>'GC Table 8 - Primary'!VCO20</f>
        <v>0</v>
      </c>
      <c r="VCW12" s="2432">
        <f>'GC Table 6 - Secondary'!VCO22</f>
        <v>0</v>
      </c>
      <c r="VCX12" s="2432">
        <f>'GC Table 5 - Worker Training'!VCO20</f>
        <v>0</v>
      </c>
      <c r="VCY12" s="2432">
        <f>'GC Table 4 - Tertiary'!VCN17</f>
        <v>0</v>
      </c>
      <c r="VCZ12" s="4064">
        <f>SUM(VCV12:VCY12)</f>
        <v>0</v>
      </c>
      <c r="VDA12" s="4061">
        <v>2014</v>
      </c>
      <c r="VDB12" s="4062">
        <f>'GC Table 8 - Primary'!VDE8</f>
        <v>0</v>
      </c>
      <c r="VDC12" s="2432">
        <f>'GC Table 6 - Secondary'!VDE8</f>
        <v>0</v>
      </c>
      <c r="VDD12" s="2432">
        <f>'GC Table 5 - Worker Training'!VDE8</f>
        <v>0</v>
      </c>
      <c r="VDE12" s="2432">
        <f>'GC Table 4 - Tertiary'!VDD8</f>
        <v>0</v>
      </c>
      <c r="VDF12" s="4063">
        <f>SUM(VDB12:VDE12)</f>
        <v>0</v>
      </c>
      <c r="VDG12" s="2433">
        <f>'GC Table 8 - Primary'!VDE12</f>
        <v>0</v>
      </c>
      <c r="VDH12" s="2432">
        <f>'GC Table 6 - Secondary'!VDE14</f>
        <v>0</v>
      </c>
      <c r="VDI12" s="2434">
        <f>'GC Table 5 - Worker Training'!VDE12</f>
        <v>0</v>
      </c>
      <c r="VDJ12" s="2432">
        <f>'GC Table 4 - Tertiary'!VDD9</f>
        <v>0</v>
      </c>
      <c r="VDK12" s="2435">
        <f>SUM(VDG12:VDJ12)</f>
        <v>0</v>
      </c>
      <c r="VDL12" s="4062">
        <f>'GC Table 8 - Primary'!VDE20</f>
        <v>0</v>
      </c>
      <c r="VDM12" s="2432">
        <f>'GC Table 6 - Secondary'!VDE22</f>
        <v>0</v>
      </c>
      <c r="VDN12" s="2432">
        <f>'GC Table 5 - Worker Training'!VDE20</f>
        <v>0</v>
      </c>
      <c r="VDO12" s="2432">
        <f>'GC Table 4 - Tertiary'!VDD17</f>
        <v>0</v>
      </c>
      <c r="VDP12" s="4064">
        <f>SUM(VDL12:VDO12)</f>
        <v>0</v>
      </c>
      <c r="VDQ12" s="4061">
        <v>2014</v>
      </c>
      <c r="VDR12" s="4062">
        <f>'GC Table 8 - Primary'!VDU8</f>
        <v>0</v>
      </c>
      <c r="VDS12" s="2432">
        <f>'GC Table 6 - Secondary'!VDU8</f>
        <v>0</v>
      </c>
      <c r="VDT12" s="2432">
        <f>'GC Table 5 - Worker Training'!VDU8</f>
        <v>0</v>
      </c>
      <c r="VDU12" s="2432">
        <f>'GC Table 4 - Tertiary'!VDT8</f>
        <v>0</v>
      </c>
      <c r="VDV12" s="4063">
        <f>SUM(VDR12:VDU12)</f>
        <v>0</v>
      </c>
      <c r="VDW12" s="2433">
        <f>'GC Table 8 - Primary'!VDU12</f>
        <v>0</v>
      </c>
      <c r="VDX12" s="2432">
        <f>'GC Table 6 - Secondary'!VDU14</f>
        <v>0</v>
      </c>
      <c r="VDY12" s="2434">
        <f>'GC Table 5 - Worker Training'!VDU12</f>
        <v>0</v>
      </c>
      <c r="VDZ12" s="2432">
        <f>'GC Table 4 - Tertiary'!VDT9</f>
        <v>0</v>
      </c>
      <c r="VEA12" s="2435">
        <f>SUM(VDW12:VDZ12)</f>
        <v>0</v>
      </c>
      <c r="VEB12" s="4062">
        <f>'GC Table 8 - Primary'!VDU20</f>
        <v>0</v>
      </c>
      <c r="VEC12" s="2432">
        <f>'GC Table 6 - Secondary'!VDU22</f>
        <v>0</v>
      </c>
      <c r="VED12" s="2432">
        <f>'GC Table 5 - Worker Training'!VDU20</f>
        <v>0</v>
      </c>
      <c r="VEE12" s="2432">
        <f>'GC Table 4 - Tertiary'!VDT17</f>
        <v>0</v>
      </c>
      <c r="VEF12" s="4064">
        <f>SUM(VEB12:VEE12)</f>
        <v>0</v>
      </c>
      <c r="VEG12" s="4061">
        <v>2014</v>
      </c>
      <c r="VEH12" s="4062">
        <f>'GC Table 8 - Primary'!VEK8</f>
        <v>0</v>
      </c>
      <c r="VEI12" s="2432">
        <f>'GC Table 6 - Secondary'!VEK8</f>
        <v>0</v>
      </c>
      <c r="VEJ12" s="2432">
        <f>'GC Table 5 - Worker Training'!VEK8</f>
        <v>0</v>
      </c>
      <c r="VEK12" s="2432">
        <f>'GC Table 4 - Tertiary'!VEJ8</f>
        <v>0</v>
      </c>
      <c r="VEL12" s="4063">
        <f>SUM(VEH12:VEK12)</f>
        <v>0</v>
      </c>
      <c r="VEM12" s="2433">
        <f>'GC Table 8 - Primary'!VEK12</f>
        <v>0</v>
      </c>
      <c r="VEN12" s="2432">
        <f>'GC Table 6 - Secondary'!VEK14</f>
        <v>0</v>
      </c>
      <c r="VEO12" s="2434">
        <f>'GC Table 5 - Worker Training'!VEK12</f>
        <v>0</v>
      </c>
      <c r="VEP12" s="2432">
        <f>'GC Table 4 - Tertiary'!VEJ9</f>
        <v>0</v>
      </c>
      <c r="VEQ12" s="2435">
        <f>SUM(VEM12:VEP12)</f>
        <v>0</v>
      </c>
      <c r="VER12" s="4062">
        <f>'GC Table 8 - Primary'!VEK20</f>
        <v>0</v>
      </c>
      <c r="VES12" s="2432">
        <f>'GC Table 6 - Secondary'!VEK22</f>
        <v>0</v>
      </c>
      <c r="VET12" s="2432">
        <f>'GC Table 5 - Worker Training'!VEK20</f>
        <v>0</v>
      </c>
      <c r="VEU12" s="2432">
        <f>'GC Table 4 - Tertiary'!VEJ17</f>
        <v>0</v>
      </c>
      <c r="VEV12" s="4064">
        <f>SUM(VER12:VEU12)</f>
        <v>0</v>
      </c>
      <c r="VEW12" s="4061">
        <v>2014</v>
      </c>
      <c r="VEX12" s="4062">
        <f>'GC Table 8 - Primary'!VFA8</f>
        <v>0</v>
      </c>
      <c r="VEY12" s="2432">
        <f>'GC Table 6 - Secondary'!VFA8</f>
        <v>0</v>
      </c>
      <c r="VEZ12" s="2432">
        <f>'GC Table 5 - Worker Training'!VFA8</f>
        <v>0</v>
      </c>
      <c r="VFA12" s="2432">
        <f>'GC Table 4 - Tertiary'!VEZ8</f>
        <v>0</v>
      </c>
      <c r="VFB12" s="4063">
        <f>SUM(VEX12:VFA12)</f>
        <v>0</v>
      </c>
      <c r="VFC12" s="2433">
        <f>'GC Table 8 - Primary'!VFA12</f>
        <v>0</v>
      </c>
      <c r="VFD12" s="2432">
        <f>'GC Table 6 - Secondary'!VFA14</f>
        <v>0</v>
      </c>
      <c r="VFE12" s="2434">
        <f>'GC Table 5 - Worker Training'!VFA12</f>
        <v>0</v>
      </c>
      <c r="VFF12" s="2432">
        <f>'GC Table 4 - Tertiary'!VEZ9</f>
        <v>0</v>
      </c>
      <c r="VFG12" s="2435">
        <f>SUM(VFC12:VFF12)</f>
        <v>0</v>
      </c>
      <c r="VFH12" s="4062">
        <f>'GC Table 8 - Primary'!VFA20</f>
        <v>0</v>
      </c>
      <c r="VFI12" s="2432">
        <f>'GC Table 6 - Secondary'!VFA22</f>
        <v>0</v>
      </c>
      <c r="VFJ12" s="2432">
        <f>'GC Table 5 - Worker Training'!VFA20</f>
        <v>0</v>
      </c>
      <c r="VFK12" s="2432">
        <f>'GC Table 4 - Tertiary'!VEZ17</f>
        <v>0</v>
      </c>
      <c r="VFL12" s="4064">
        <f>SUM(VFH12:VFK12)</f>
        <v>0</v>
      </c>
      <c r="VFM12" s="4061">
        <v>2014</v>
      </c>
      <c r="VFN12" s="4062">
        <f>'GC Table 8 - Primary'!VFQ8</f>
        <v>0</v>
      </c>
      <c r="VFO12" s="2432">
        <f>'GC Table 6 - Secondary'!VFQ8</f>
        <v>0</v>
      </c>
      <c r="VFP12" s="2432">
        <f>'GC Table 5 - Worker Training'!VFQ8</f>
        <v>0</v>
      </c>
      <c r="VFQ12" s="2432">
        <f>'GC Table 4 - Tertiary'!VFP8</f>
        <v>0</v>
      </c>
      <c r="VFR12" s="4063">
        <f>SUM(VFN12:VFQ12)</f>
        <v>0</v>
      </c>
      <c r="VFS12" s="2433">
        <f>'GC Table 8 - Primary'!VFQ12</f>
        <v>0</v>
      </c>
      <c r="VFT12" s="2432">
        <f>'GC Table 6 - Secondary'!VFQ14</f>
        <v>0</v>
      </c>
      <c r="VFU12" s="2434">
        <f>'GC Table 5 - Worker Training'!VFQ12</f>
        <v>0</v>
      </c>
      <c r="VFV12" s="2432">
        <f>'GC Table 4 - Tertiary'!VFP9</f>
        <v>0</v>
      </c>
      <c r="VFW12" s="2435">
        <f>SUM(VFS12:VFV12)</f>
        <v>0</v>
      </c>
      <c r="VFX12" s="4062">
        <f>'GC Table 8 - Primary'!VFQ20</f>
        <v>0</v>
      </c>
      <c r="VFY12" s="2432">
        <f>'GC Table 6 - Secondary'!VFQ22</f>
        <v>0</v>
      </c>
      <c r="VFZ12" s="2432">
        <f>'GC Table 5 - Worker Training'!VFQ20</f>
        <v>0</v>
      </c>
      <c r="VGA12" s="2432">
        <f>'GC Table 4 - Tertiary'!VFP17</f>
        <v>0</v>
      </c>
      <c r="VGB12" s="4064">
        <f>SUM(VFX12:VGA12)</f>
        <v>0</v>
      </c>
      <c r="VGC12" s="4061">
        <v>2014</v>
      </c>
      <c r="VGD12" s="4062">
        <f>'GC Table 8 - Primary'!VGG8</f>
        <v>0</v>
      </c>
      <c r="VGE12" s="2432">
        <f>'GC Table 6 - Secondary'!VGG8</f>
        <v>0</v>
      </c>
      <c r="VGF12" s="2432">
        <f>'GC Table 5 - Worker Training'!VGG8</f>
        <v>0</v>
      </c>
      <c r="VGG12" s="2432">
        <f>'GC Table 4 - Tertiary'!VGF8</f>
        <v>0</v>
      </c>
      <c r="VGH12" s="4063">
        <f>SUM(VGD12:VGG12)</f>
        <v>0</v>
      </c>
      <c r="VGI12" s="2433">
        <f>'GC Table 8 - Primary'!VGG12</f>
        <v>0</v>
      </c>
      <c r="VGJ12" s="2432">
        <f>'GC Table 6 - Secondary'!VGG14</f>
        <v>0</v>
      </c>
      <c r="VGK12" s="2434">
        <f>'GC Table 5 - Worker Training'!VGG12</f>
        <v>0</v>
      </c>
      <c r="VGL12" s="2432">
        <f>'GC Table 4 - Tertiary'!VGF9</f>
        <v>0</v>
      </c>
      <c r="VGM12" s="2435">
        <f>SUM(VGI12:VGL12)</f>
        <v>0</v>
      </c>
      <c r="VGN12" s="4062">
        <f>'GC Table 8 - Primary'!VGG20</f>
        <v>0</v>
      </c>
      <c r="VGO12" s="2432">
        <f>'GC Table 6 - Secondary'!VGG22</f>
        <v>0</v>
      </c>
      <c r="VGP12" s="2432">
        <f>'GC Table 5 - Worker Training'!VGG20</f>
        <v>0</v>
      </c>
      <c r="VGQ12" s="2432">
        <f>'GC Table 4 - Tertiary'!VGF17</f>
        <v>0</v>
      </c>
      <c r="VGR12" s="4064">
        <f>SUM(VGN12:VGQ12)</f>
        <v>0</v>
      </c>
      <c r="VGS12" s="4061">
        <v>2014</v>
      </c>
      <c r="VGT12" s="4062">
        <f>'GC Table 8 - Primary'!VGW8</f>
        <v>0</v>
      </c>
      <c r="VGU12" s="2432">
        <f>'GC Table 6 - Secondary'!VGW8</f>
        <v>0</v>
      </c>
      <c r="VGV12" s="2432">
        <f>'GC Table 5 - Worker Training'!VGW8</f>
        <v>0</v>
      </c>
      <c r="VGW12" s="2432">
        <f>'GC Table 4 - Tertiary'!VGV8</f>
        <v>0</v>
      </c>
      <c r="VGX12" s="4063">
        <f>SUM(VGT12:VGW12)</f>
        <v>0</v>
      </c>
      <c r="VGY12" s="2433">
        <f>'GC Table 8 - Primary'!VGW12</f>
        <v>0</v>
      </c>
      <c r="VGZ12" s="2432">
        <f>'GC Table 6 - Secondary'!VGW14</f>
        <v>0</v>
      </c>
      <c r="VHA12" s="2434">
        <f>'GC Table 5 - Worker Training'!VGW12</f>
        <v>0</v>
      </c>
      <c r="VHB12" s="2432">
        <f>'GC Table 4 - Tertiary'!VGV9</f>
        <v>0</v>
      </c>
      <c r="VHC12" s="2435">
        <f>SUM(VGY12:VHB12)</f>
        <v>0</v>
      </c>
      <c r="VHD12" s="4062">
        <f>'GC Table 8 - Primary'!VGW20</f>
        <v>0</v>
      </c>
      <c r="VHE12" s="2432">
        <f>'GC Table 6 - Secondary'!VGW22</f>
        <v>0</v>
      </c>
      <c r="VHF12" s="2432">
        <f>'GC Table 5 - Worker Training'!VGW20</f>
        <v>0</v>
      </c>
      <c r="VHG12" s="2432">
        <f>'GC Table 4 - Tertiary'!VGV17</f>
        <v>0</v>
      </c>
      <c r="VHH12" s="4064">
        <f>SUM(VHD12:VHG12)</f>
        <v>0</v>
      </c>
      <c r="VHI12" s="4061">
        <v>2014</v>
      </c>
      <c r="VHJ12" s="4062">
        <f>'GC Table 8 - Primary'!VHM8</f>
        <v>0</v>
      </c>
      <c r="VHK12" s="2432">
        <f>'GC Table 6 - Secondary'!VHM8</f>
        <v>0</v>
      </c>
      <c r="VHL12" s="2432">
        <f>'GC Table 5 - Worker Training'!VHM8</f>
        <v>0</v>
      </c>
      <c r="VHM12" s="2432">
        <f>'GC Table 4 - Tertiary'!VHL8</f>
        <v>0</v>
      </c>
      <c r="VHN12" s="4063">
        <f>SUM(VHJ12:VHM12)</f>
        <v>0</v>
      </c>
      <c r="VHO12" s="2433">
        <f>'GC Table 8 - Primary'!VHM12</f>
        <v>0</v>
      </c>
      <c r="VHP12" s="2432">
        <f>'GC Table 6 - Secondary'!VHM14</f>
        <v>0</v>
      </c>
      <c r="VHQ12" s="2434">
        <f>'GC Table 5 - Worker Training'!VHM12</f>
        <v>0</v>
      </c>
      <c r="VHR12" s="2432">
        <f>'GC Table 4 - Tertiary'!VHL9</f>
        <v>0</v>
      </c>
      <c r="VHS12" s="2435">
        <f>SUM(VHO12:VHR12)</f>
        <v>0</v>
      </c>
      <c r="VHT12" s="4062">
        <f>'GC Table 8 - Primary'!VHM20</f>
        <v>0</v>
      </c>
      <c r="VHU12" s="2432">
        <f>'GC Table 6 - Secondary'!VHM22</f>
        <v>0</v>
      </c>
      <c r="VHV12" s="2432">
        <f>'GC Table 5 - Worker Training'!VHM20</f>
        <v>0</v>
      </c>
      <c r="VHW12" s="2432">
        <f>'GC Table 4 - Tertiary'!VHL17</f>
        <v>0</v>
      </c>
      <c r="VHX12" s="4064">
        <f>SUM(VHT12:VHW12)</f>
        <v>0</v>
      </c>
      <c r="VHY12" s="4061">
        <v>2014</v>
      </c>
      <c r="VHZ12" s="4062">
        <f>'GC Table 8 - Primary'!VIC8</f>
        <v>0</v>
      </c>
      <c r="VIA12" s="2432">
        <f>'GC Table 6 - Secondary'!VIC8</f>
        <v>0</v>
      </c>
      <c r="VIB12" s="2432">
        <f>'GC Table 5 - Worker Training'!VIC8</f>
        <v>0</v>
      </c>
      <c r="VIC12" s="2432">
        <f>'GC Table 4 - Tertiary'!VIB8</f>
        <v>0</v>
      </c>
      <c r="VID12" s="4063">
        <f>SUM(VHZ12:VIC12)</f>
        <v>0</v>
      </c>
      <c r="VIE12" s="2433">
        <f>'GC Table 8 - Primary'!VIC12</f>
        <v>0</v>
      </c>
      <c r="VIF12" s="2432">
        <f>'GC Table 6 - Secondary'!VIC14</f>
        <v>0</v>
      </c>
      <c r="VIG12" s="2434">
        <f>'GC Table 5 - Worker Training'!VIC12</f>
        <v>0</v>
      </c>
      <c r="VIH12" s="2432">
        <f>'GC Table 4 - Tertiary'!VIB9</f>
        <v>0</v>
      </c>
      <c r="VII12" s="2435">
        <f>SUM(VIE12:VIH12)</f>
        <v>0</v>
      </c>
      <c r="VIJ12" s="4062">
        <f>'GC Table 8 - Primary'!VIC20</f>
        <v>0</v>
      </c>
      <c r="VIK12" s="2432">
        <f>'GC Table 6 - Secondary'!VIC22</f>
        <v>0</v>
      </c>
      <c r="VIL12" s="2432">
        <f>'GC Table 5 - Worker Training'!VIC20</f>
        <v>0</v>
      </c>
      <c r="VIM12" s="2432">
        <f>'GC Table 4 - Tertiary'!VIB17</f>
        <v>0</v>
      </c>
      <c r="VIN12" s="4064">
        <f>SUM(VIJ12:VIM12)</f>
        <v>0</v>
      </c>
      <c r="VIO12" s="4061">
        <v>2014</v>
      </c>
      <c r="VIP12" s="4062">
        <f>'GC Table 8 - Primary'!VIS8</f>
        <v>0</v>
      </c>
      <c r="VIQ12" s="2432">
        <f>'GC Table 6 - Secondary'!VIS8</f>
        <v>0</v>
      </c>
      <c r="VIR12" s="2432">
        <f>'GC Table 5 - Worker Training'!VIS8</f>
        <v>0</v>
      </c>
      <c r="VIS12" s="2432">
        <f>'GC Table 4 - Tertiary'!VIR8</f>
        <v>0</v>
      </c>
      <c r="VIT12" s="4063">
        <f>SUM(VIP12:VIS12)</f>
        <v>0</v>
      </c>
      <c r="VIU12" s="2433">
        <f>'GC Table 8 - Primary'!VIS12</f>
        <v>0</v>
      </c>
      <c r="VIV12" s="2432">
        <f>'GC Table 6 - Secondary'!VIS14</f>
        <v>0</v>
      </c>
      <c r="VIW12" s="2434">
        <f>'GC Table 5 - Worker Training'!VIS12</f>
        <v>0</v>
      </c>
      <c r="VIX12" s="2432">
        <f>'GC Table 4 - Tertiary'!VIR9</f>
        <v>0</v>
      </c>
      <c r="VIY12" s="2435">
        <f>SUM(VIU12:VIX12)</f>
        <v>0</v>
      </c>
      <c r="VIZ12" s="4062">
        <f>'GC Table 8 - Primary'!VIS20</f>
        <v>0</v>
      </c>
      <c r="VJA12" s="2432">
        <f>'GC Table 6 - Secondary'!VIS22</f>
        <v>0</v>
      </c>
      <c r="VJB12" s="2432">
        <f>'GC Table 5 - Worker Training'!VIS20</f>
        <v>0</v>
      </c>
      <c r="VJC12" s="2432">
        <f>'GC Table 4 - Tertiary'!VIR17</f>
        <v>0</v>
      </c>
      <c r="VJD12" s="4064">
        <f>SUM(VIZ12:VJC12)</f>
        <v>0</v>
      </c>
      <c r="VJE12" s="4061">
        <v>2014</v>
      </c>
      <c r="VJF12" s="4062">
        <f>'GC Table 8 - Primary'!VJI8</f>
        <v>0</v>
      </c>
      <c r="VJG12" s="2432">
        <f>'GC Table 6 - Secondary'!VJI8</f>
        <v>0</v>
      </c>
      <c r="VJH12" s="2432">
        <f>'GC Table 5 - Worker Training'!VJI8</f>
        <v>0</v>
      </c>
      <c r="VJI12" s="2432">
        <f>'GC Table 4 - Tertiary'!VJH8</f>
        <v>0</v>
      </c>
      <c r="VJJ12" s="4063">
        <f>SUM(VJF12:VJI12)</f>
        <v>0</v>
      </c>
      <c r="VJK12" s="2433">
        <f>'GC Table 8 - Primary'!VJI12</f>
        <v>0</v>
      </c>
      <c r="VJL12" s="2432">
        <f>'GC Table 6 - Secondary'!VJI14</f>
        <v>0</v>
      </c>
      <c r="VJM12" s="2434">
        <f>'GC Table 5 - Worker Training'!VJI12</f>
        <v>0</v>
      </c>
      <c r="VJN12" s="2432">
        <f>'GC Table 4 - Tertiary'!VJH9</f>
        <v>0</v>
      </c>
      <c r="VJO12" s="2435">
        <f>SUM(VJK12:VJN12)</f>
        <v>0</v>
      </c>
      <c r="VJP12" s="4062">
        <f>'GC Table 8 - Primary'!VJI20</f>
        <v>0</v>
      </c>
      <c r="VJQ12" s="2432">
        <f>'GC Table 6 - Secondary'!VJI22</f>
        <v>0</v>
      </c>
      <c r="VJR12" s="2432">
        <f>'GC Table 5 - Worker Training'!VJI20</f>
        <v>0</v>
      </c>
      <c r="VJS12" s="2432">
        <f>'GC Table 4 - Tertiary'!VJH17</f>
        <v>0</v>
      </c>
      <c r="VJT12" s="4064">
        <f>SUM(VJP12:VJS12)</f>
        <v>0</v>
      </c>
      <c r="VJU12" s="4061">
        <v>2014</v>
      </c>
      <c r="VJV12" s="4062">
        <f>'GC Table 8 - Primary'!VJY8</f>
        <v>0</v>
      </c>
      <c r="VJW12" s="2432">
        <f>'GC Table 6 - Secondary'!VJY8</f>
        <v>0</v>
      </c>
      <c r="VJX12" s="2432">
        <f>'GC Table 5 - Worker Training'!VJY8</f>
        <v>0</v>
      </c>
      <c r="VJY12" s="2432">
        <f>'GC Table 4 - Tertiary'!VJX8</f>
        <v>0</v>
      </c>
      <c r="VJZ12" s="4063">
        <f>SUM(VJV12:VJY12)</f>
        <v>0</v>
      </c>
      <c r="VKA12" s="2433">
        <f>'GC Table 8 - Primary'!VJY12</f>
        <v>0</v>
      </c>
      <c r="VKB12" s="2432">
        <f>'GC Table 6 - Secondary'!VJY14</f>
        <v>0</v>
      </c>
      <c r="VKC12" s="2434">
        <f>'GC Table 5 - Worker Training'!VJY12</f>
        <v>0</v>
      </c>
      <c r="VKD12" s="2432">
        <f>'GC Table 4 - Tertiary'!VJX9</f>
        <v>0</v>
      </c>
      <c r="VKE12" s="2435">
        <f>SUM(VKA12:VKD12)</f>
        <v>0</v>
      </c>
      <c r="VKF12" s="4062">
        <f>'GC Table 8 - Primary'!VJY20</f>
        <v>0</v>
      </c>
      <c r="VKG12" s="2432">
        <f>'GC Table 6 - Secondary'!VJY22</f>
        <v>0</v>
      </c>
      <c r="VKH12" s="2432">
        <f>'GC Table 5 - Worker Training'!VJY20</f>
        <v>0</v>
      </c>
      <c r="VKI12" s="2432">
        <f>'GC Table 4 - Tertiary'!VJX17</f>
        <v>0</v>
      </c>
      <c r="VKJ12" s="4064">
        <f>SUM(VKF12:VKI12)</f>
        <v>0</v>
      </c>
      <c r="VKK12" s="4061">
        <v>2014</v>
      </c>
      <c r="VKL12" s="4062">
        <f>'GC Table 8 - Primary'!VKO8</f>
        <v>0</v>
      </c>
      <c r="VKM12" s="2432">
        <f>'GC Table 6 - Secondary'!VKO8</f>
        <v>0</v>
      </c>
      <c r="VKN12" s="2432">
        <f>'GC Table 5 - Worker Training'!VKO8</f>
        <v>0</v>
      </c>
      <c r="VKO12" s="2432">
        <f>'GC Table 4 - Tertiary'!VKN8</f>
        <v>0</v>
      </c>
      <c r="VKP12" s="4063">
        <f>SUM(VKL12:VKO12)</f>
        <v>0</v>
      </c>
      <c r="VKQ12" s="2433">
        <f>'GC Table 8 - Primary'!VKO12</f>
        <v>0</v>
      </c>
      <c r="VKR12" s="2432">
        <f>'GC Table 6 - Secondary'!VKO14</f>
        <v>0</v>
      </c>
      <c r="VKS12" s="2434">
        <f>'GC Table 5 - Worker Training'!VKO12</f>
        <v>0</v>
      </c>
      <c r="VKT12" s="2432">
        <f>'GC Table 4 - Tertiary'!VKN9</f>
        <v>0</v>
      </c>
      <c r="VKU12" s="2435">
        <f>SUM(VKQ12:VKT12)</f>
        <v>0</v>
      </c>
      <c r="VKV12" s="4062">
        <f>'GC Table 8 - Primary'!VKO20</f>
        <v>0</v>
      </c>
      <c r="VKW12" s="2432">
        <f>'GC Table 6 - Secondary'!VKO22</f>
        <v>0</v>
      </c>
      <c r="VKX12" s="2432">
        <f>'GC Table 5 - Worker Training'!VKO20</f>
        <v>0</v>
      </c>
      <c r="VKY12" s="2432">
        <f>'GC Table 4 - Tertiary'!VKN17</f>
        <v>0</v>
      </c>
      <c r="VKZ12" s="4064">
        <f>SUM(VKV12:VKY12)</f>
        <v>0</v>
      </c>
      <c r="VLA12" s="4061">
        <v>2014</v>
      </c>
      <c r="VLB12" s="4062">
        <f>'GC Table 8 - Primary'!VLE8</f>
        <v>0</v>
      </c>
      <c r="VLC12" s="2432">
        <f>'GC Table 6 - Secondary'!VLE8</f>
        <v>0</v>
      </c>
      <c r="VLD12" s="2432">
        <f>'GC Table 5 - Worker Training'!VLE8</f>
        <v>0</v>
      </c>
      <c r="VLE12" s="2432">
        <f>'GC Table 4 - Tertiary'!VLD8</f>
        <v>0</v>
      </c>
      <c r="VLF12" s="4063">
        <f>SUM(VLB12:VLE12)</f>
        <v>0</v>
      </c>
      <c r="VLG12" s="2433">
        <f>'GC Table 8 - Primary'!VLE12</f>
        <v>0</v>
      </c>
      <c r="VLH12" s="2432">
        <f>'GC Table 6 - Secondary'!VLE14</f>
        <v>0</v>
      </c>
      <c r="VLI12" s="2434">
        <f>'GC Table 5 - Worker Training'!VLE12</f>
        <v>0</v>
      </c>
      <c r="VLJ12" s="2432">
        <f>'GC Table 4 - Tertiary'!VLD9</f>
        <v>0</v>
      </c>
      <c r="VLK12" s="2435">
        <f>SUM(VLG12:VLJ12)</f>
        <v>0</v>
      </c>
      <c r="VLL12" s="4062">
        <f>'GC Table 8 - Primary'!VLE20</f>
        <v>0</v>
      </c>
      <c r="VLM12" s="2432">
        <f>'GC Table 6 - Secondary'!VLE22</f>
        <v>0</v>
      </c>
      <c r="VLN12" s="2432">
        <f>'GC Table 5 - Worker Training'!VLE20</f>
        <v>0</v>
      </c>
      <c r="VLO12" s="2432">
        <f>'GC Table 4 - Tertiary'!VLD17</f>
        <v>0</v>
      </c>
      <c r="VLP12" s="4064">
        <f>SUM(VLL12:VLO12)</f>
        <v>0</v>
      </c>
      <c r="VLQ12" s="4061">
        <v>2014</v>
      </c>
      <c r="VLR12" s="4062">
        <f>'GC Table 8 - Primary'!VLU8</f>
        <v>0</v>
      </c>
      <c r="VLS12" s="2432">
        <f>'GC Table 6 - Secondary'!VLU8</f>
        <v>0</v>
      </c>
      <c r="VLT12" s="2432">
        <f>'GC Table 5 - Worker Training'!VLU8</f>
        <v>0</v>
      </c>
      <c r="VLU12" s="2432">
        <f>'GC Table 4 - Tertiary'!VLT8</f>
        <v>0</v>
      </c>
      <c r="VLV12" s="4063">
        <f>SUM(VLR12:VLU12)</f>
        <v>0</v>
      </c>
      <c r="VLW12" s="2433">
        <f>'GC Table 8 - Primary'!VLU12</f>
        <v>0</v>
      </c>
      <c r="VLX12" s="2432">
        <f>'GC Table 6 - Secondary'!VLU14</f>
        <v>0</v>
      </c>
      <c r="VLY12" s="2434">
        <f>'GC Table 5 - Worker Training'!VLU12</f>
        <v>0</v>
      </c>
      <c r="VLZ12" s="2432">
        <f>'GC Table 4 - Tertiary'!VLT9</f>
        <v>0</v>
      </c>
      <c r="VMA12" s="2435">
        <f>SUM(VLW12:VLZ12)</f>
        <v>0</v>
      </c>
      <c r="VMB12" s="4062">
        <f>'GC Table 8 - Primary'!VLU20</f>
        <v>0</v>
      </c>
      <c r="VMC12" s="2432">
        <f>'GC Table 6 - Secondary'!VLU22</f>
        <v>0</v>
      </c>
      <c r="VMD12" s="2432">
        <f>'GC Table 5 - Worker Training'!VLU20</f>
        <v>0</v>
      </c>
      <c r="VME12" s="2432">
        <f>'GC Table 4 - Tertiary'!VLT17</f>
        <v>0</v>
      </c>
      <c r="VMF12" s="4064">
        <f>SUM(VMB12:VME12)</f>
        <v>0</v>
      </c>
      <c r="VMG12" s="4061">
        <v>2014</v>
      </c>
      <c r="VMH12" s="4062">
        <f>'GC Table 8 - Primary'!VMK8</f>
        <v>0</v>
      </c>
      <c r="VMI12" s="2432">
        <f>'GC Table 6 - Secondary'!VMK8</f>
        <v>0</v>
      </c>
      <c r="VMJ12" s="2432">
        <f>'GC Table 5 - Worker Training'!VMK8</f>
        <v>0</v>
      </c>
      <c r="VMK12" s="2432">
        <f>'GC Table 4 - Tertiary'!VMJ8</f>
        <v>0</v>
      </c>
      <c r="VML12" s="4063">
        <f>SUM(VMH12:VMK12)</f>
        <v>0</v>
      </c>
      <c r="VMM12" s="2433">
        <f>'GC Table 8 - Primary'!VMK12</f>
        <v>0</v>
      </c>
      <c r="VMN12" s="2432">
        <f>'GC Table 6 - Secondary'!VMK14</f>
        <v>0</v>
      </c>
      <c r="VMO12" s="2434">
        <f>'GC Table 5 - Worker Training'!VMK12</f>
        <v>0</v>
      </c>
      <c r="VMP12" s="2432">
        <f>'GC Table 4 - Tertiary'!VMJ9</f>
        <v>0</v>
      </c>
      <c r="VMQ12" s="2435">
        <f>SUM(VMM12:VMP12)</f>
        <v>0</v>
      </c>
      <c r="VMR12" s="4062">
        <f>'GC Table 8 - Primary'!VMK20</f>
        <v>0</v>
      </c>
      <c r="VMS12" s="2432">
        <f>'GC Table 6 - Secondary'!VMK22</f>
        <v>0</v>
      </c>
      <c r="VMT12" s="2432">
        <f>'GC Table 5 - Worker Training'!VMK20</f>
        <v>0</v>
      </c>
      <c r="VMU12" s="2432">
        <f>'GC Table 4 - Tertiary'!VMJ17</f>
        <v>0</v>
      </c>
      <c r="VMV12" s="4064">
        <f>SUM(VMR12:VMU12)</f>
        <v>0</v>
      </c>
      <c r="VMW12" s="4061">
        <v>2014</v>
      </c>
      <c r="VMX12" s="4062">
        <f>'GC Table 8 - Primary'!VNA8</f>
        <v>0</v>
      </c>
      <c r="VMY12" s="2432">
        <f>'GC Table 6 - Secondary'!VNA8</f>
        <v>0</v>
      </c>
      <c r="VMZ12" s="2432">
        <f>'GC Table 5 - Worker Training'!VNA8</f>
        <v>0</v>
      </c>
      <c r="VNA12" s="2432">
        <f>'GC Table 4 - Tertiary'!VMZ8</f>
        <v>0</v>
      </c>
      <c r="VNB12" s="4063">
        <f>SUM(VMX12:VNA12)</f>
        <v>0</v>
      </c>
      <c r="VNC12" s="2433">
        <f>'GC Table 8 - Primary'!VNA12</f>
        <v>0</v>
      </c>
      <c r="VND12" s="2432">
        <f>'GC Table 6 - Secondary'!VNA14</f>
        <v>0</v>
      </c>
      <c r="VNE12" s="2434">
        <f>'GC Table 5 - Worker Training'!VNA12</f>
        <v>0</v>
      </c>
      <c r="VNF12" s="2432">
        <f>'GC Table 4 - Tertiary'!VMZ9</f>
        <v>0</v>
      </c>
      <c r="VNG12" s="2435">
        <f>SUM(VNC12:VNF12)</f>
        <v>0</v>
      </c>
      <c r="VNH12" s="4062">
        <f>'GC Table 8 - Primary'!VNA20</f>
        <v>0</v>
      </c>
      <c r="VNI12" s="2432">
        <f>'GC Table 6 - Secondary'!VNA22</f>
        <v>0</v>
      </c>
      <c r="VNJ12" s="2432">
        <f>'GC Table 5 - Worker Training'!VNA20</f>
        <v>0</v>
      </c>
      <c r="VNK12" s="2432">
        <f>'GC Table 4 - Tertiary'!VMZ17</f>
        <v>0</v>
      </c>
      <c r="VNL12" s="4064">
        <f>SUM(VNH12:VNK12)</f>
        <v>0</v>
      </c>
      <c r="VNM12" s="4061">
        <v>2014</v>
      </c>
      <c r="VNN12" s="4062">
        <f>'GC Table 8 - Primary'!VNQ8</f>
        <v>0</v>
      </c>
      <c r="VNO12" s="2432">
        <f>'GC Table 6 - Secondary'!VNQ8</f>
        <v>0</v>
      </c>
      <c r="VNP12" s="2432">
        <f>'GC Table 5 - Worker Training'!VNQ8</f>
        <v>0</v>
      </c>
      <c r="VNQ12" s="2432">
        <f>'GC Table 4 - Tertiary'!VNP8</f>
        <v>0</v>
      </c>
      <c r="VNR12" s="4063">
        <f>SUM(VNN12:VNQ12)</f>
        <v>0</v>
      </c>
      <c r="VNS12" s="2433">
        <f>'GC Table 8 - Primary'!VNQ12</f>
        <v>0</v>
      </c>
      <c r="VNT12" s="2432">
        <f>'GC Table 6 - Secondary'!VNQ14</f>
        <v>0</v>
      </c>
      <c r="VNU12" s="2434">
        <f>'GC Table 5 - Worker Training'!VNQ12</f>
        <v>0</v>
      </c>
      <c r="VNV12" s="2432">
        <f>'GC Table 4 - Tertiary'!VNP9</f>
        <v>0</v>
      </c>
      <c r="VNW12" s="2435">
        <f>SUM(VNS12:VNV12)</f>
        <v>0</v>
      </c>
      <c r="VNX12" s="4062">
        <f>'GC Table 8 - Primary'!VNQ20</f>
        <v>0</v>
      </c>
      <c r="VNY12" s="2432">
        <f>'GC Table 6 - Secondary'!VNQ22</f>
        <v>0</v>
      </c>
      <c r="VNZ12" s="2432">
        <f>'GC Table 5 - Worker Training'!VNQ20</f>
        <v>0</v>
      </c>
      <c r="VOA12" s="2432">
        <f>'GC Table 4 - Tertiary'!VNP17</f>
        <v>0</v>
      </c>
      <c r="VOB12" s="4064">
        <f>SUM(VNX12:VOA12)</f>
        <v>0</v>
      </c>
      <c r="VOC12" s="4061">
        <v>2014</v>
      </c>
      <c r="VOD12" s="4062">
        <f>'GC Table 8 - Primary'!VOG8</f>
        <v>0</v>
      </c>
      <c r="VOE12" s="2432">
        <f>'GC Table 6 - Secondary'!VOG8</f>
        <v>0</v>
      </c>
      <c r="VOF12" s="2432">
        <f>'GC Table 5 - Worker Training'!VOG8</f>
        <v>0</v>
      </c>
      <c r="VOG12" s="2432">
        <f>'GC Table 4 - Tertiary'!VOF8</f>
        <v>0</v>
      </c>
      <c r="VOH12" s="4063">
        <f>SUM(VOD12:VOG12)</f>
        <v>0</v>
      </c>
      <c r="VOI12" s="2433">
        <f>'GC Table 8 - Primary'!VOG12</f>
        <v>0</v>
      </c>
      <c r="VOJ12" s="2432">
        <f>'GC Table 6 - Secondary'!VOG14</f>
        <v>0</v>
      </c>
      <c r="VOK12" s="2434">
        <f>'GC Table 5 - Worker Training'!VOG12</f>
        <v>0</v>
      </c>
      <c r="VOL12" s="2432">
        <f>'GC Table 4 - Tertiary'!VOF9</f>
        <v>0</v>
      </c>
      <c r="VOM12" s="2435">
        <f>SUM(VOI12:VOL12)</f>
        <v>0</v>
      </c>
      <c r="VON12" s="4062">
        <f>'GC Table 8 - Primary'!VOG20</f>
        <v>0</v>
      </c>
      <c r="VOO12" s="2432">
        <f>'GC Table 6 - Secondary'!VOG22</f>
        <v>0</v>
      </c>
      <c r="VOP12" s="2432">
        <f>'GC Table 5 - Worker Training'!VOG20</f>
        <v>0</v>
      </c>
      <c r="VOQ12" s="2432">
        <f>'GC Table 4 - Tertiary'!VOF17</f>
        <v>0</v>
      </c>
      <c r="VOR12" s="4064">
        <f>SUM(VON12:VOQ12)</f>
        <v>0</v>
      </c>
      <c r="VOS12" s="4061">
        <v>2014</v>
      </c>
      <c r="VOT12" s="4062">
        <f>'GC Table 8 - Primary'!VOW8</f>
        <v>0</v>
      </c>
      <c r="VOU12" s="2432">
        <f>'GC Table 6 - Secondary'!VOW8</f>
        <v>0</v>
      </c>
      <c r="VOV12" s="2432">
        <f>'GC Table 5 - Worker Training'!VOW8</f>
        <v>0</v>
      </c>
      <c r="VOW12" s="2432">
        <f>'GC Table 4 - Tertiary'!VOV8</f>
        <v>0</v>
      </c>
      <c r="VOX12" s="4063">
        <f>SUM(VOT12:VOW12)</f>
        <v>0</v>
      </c>
      <c r="VOY12" s="2433">
        <f>'GC Table 8 - Primary'!VOW12</f>
        <v>0</v>
      </c>
      <c r="VOZ12" s="2432">
        <f>'GC Table 6 - Secondary'!VOW14</f>
        <v>0</v>
      </c>
      <c r="VPA12" s="2434">
        <f>'GC Table 5 - Worker Training'!VOW12</f>
        <v>0</v>
      </c>
      <c r="VPB12" s="2432">
        <f>'GC Table 4 - Tertiary'!VOV9</f>
        <v>0</v>
      </c>
      <c r="VPC12" s="2435">
        <f>SUM(VOY12:VPB12)</f>
        <v>0</v>
      </c>
      <c r="VPD12" s="4062">
        <f>'GC Table 8 - Primary'!VOW20</f>
        <v>0</v>
      </c>
      <c r="VPE12" s="2432">
        <f>'GC Table 6 - Secondary'!VOW22</f>
        <v>0</v>
      </c>
      <c r="VPF12" s="2432">
        <f>'GC Table 5 - Worker Training'!VOW20</f>
        <v>0</v>
      </c>
      <c r="VPG12" s="2432">
        <f>'GC Table 4 - Tertiary'!VOV17</f>
        <v>0</v>
      </c>
      <c r="VPH12" s="4064">
        <f>SUM(VPD12:VPG12)</f>
        <v>0</v>
      </c>
      <c r="VPI12" s="4061">
        <v>2014</v>
      </c>
      <c r="VPJ12" s="4062">
        <f>'GC Table 8 - Primary'!VPM8</f>
        <v>0</v>
      </c>
      <c r="VPK12" s="2432">
        <f>'GC Table 6 - Secondary'!VPM8</f>
        <v>0</v>
      </c>
      <c r="VPL12" s="2432">
        <f>'GC Table 5 - Worker Training'!VPM8</f>
        <v>0</v>
      </c>
      <c r="VPM12" s="2432">
        <f>'GC Table 4 - Tertiary'!VPL8</f>
        <v>0</v>
      </c>
      <c r="VPN12" s="4063">
        <f>SUM(VPJ12:VPM12)</f>
        <v>0</v>
      </c>
      <c r="VPO12" s="2433">
        <f>'GC Table 8 - Primary'!VPM12</f>
        <v>0</v>
      </c>
      <c r="VPP12" s="2432">
        <f>'GC Table 6 - Secondary'!VPM14</f>
        <v>0</v>
      </c>
      <c r="VPQ12" s="2434">
        <f>'GC Table 5 - Worker Training'!VPM12</f>
        <v>0</v>
      </c>
      <c r="VPR12" s="2432">
        <f>'GC Table 4 - Tertiary'!VPL9</f>
        <v>0</v>
      </c>
      <c r="VPS12" s="2435">
        <f>SUM(VPO12:VPR12)</f>
        <v>0</v>
      </c>
      <c r="VPT12" s="4062">
        <f>'GC Table 8 - Primary'!VPM20</f>
        <v>0</v>
      </c>
      <c r="VPU12" s="2432">
        <f>'GC Table 6 - Secondary'!VPM22</f>
        <v>0</v>
      </c>
      <c r="VPV12" s="2432">
        <f>'GC Table 5 - Worker Training'!VPM20</f>
        <v>0</v>
      </c>
      <c r="VPW12" s="2432">
        <f>'GC Table 4 - Tertiary'!VPL17</f>
        <v>0</v>
      </c>
      <c r="VPX12" s="4064">
        <f>SUM(VPT12:VPW12)</f>
        <v>0</v>
      </c>
      <c r="VPY12" s="4061">
        <v>2014</v>
      </c>
      <c r="VPZ12" s="4062">
        <f>'GC Table 8 - Primary'!VQC8</f>
        <v>0</v>
      </c>
      <c r="VQA12" s="2432">
        <f>'GC Table 6 - Secondary'!VQC8</f>
        <v>0</v>
      </c>
      <c r="VQB12" s="2432">
        <f>'GC Table 5 - Worker Training'!VQC8</f>
        <v>0</v>
      </c>
      <c r="VQC12" s="2432">
        <f>'GC Table 4 - Tertiary'!VQB8</f>
        <v>0</v>
      </c>
      <c r="VQD12" s="4063">
        <f>SUM(VPZ12:VQC12)</f>
        <v>0</v>
      </c>
      <c r="VQE12" s="2433">
        <f>'GC Table 8 - Primary'!VQC12</f>
        <v>0</v>
      </c>
      <c r="VQF12" s="2432">
        <f>'GC Table 6 - Secondary'!VQC14</f>
        <v>0</v>
      </c>
      <c r="VQG12" s="2434">
        <f>'GC Table 5 - Worker Training'!VQC12</f>
        <v>0</v>
      </c>
      <c r="VQH12" s="2432">
        <f>'GC Table 4 - Tertiary'!VQB9</f>
        <v>0</v>
      </c>
      <c r="VQI12" s="2435">
        <f>SUM(VQE12:VQH12)</f>
        <v>0</v>
      </c>
      <c r="VQJ12" s="4062">
        <f>'GC Table 8 - Primary'!VQC20</f>
        <v>0</v>
      </c>
      <c r="VQK12" s="2432">
        <f>'GC Table 6 - Secondary'!VQC22</f>
        <v>0</v>
      </c>
      <c r="VQL12" s="2432">
        <f>'GC Table 5 - Worker Training'!VQC20</f>
        <v>0</v>
      </c>
      <c r="VQM12" s="2432">
        <f>'GC Table 4 - Tertiary'!VQB17</f>
        <v>0</v>
      </c>
      <c r="VQN12" s="4064">
        <f>SUM(VQJ12:VQM12)</f>
        <v>0</v>
      </c>
      <c r="VQO12" s="4061">
        <v>2014</v>
      </c>
      <c r="VQP12" s="4062">
        <f>'GC Table 8 - Primary'!VQS8</f>
        <v>0</v>
      </c>
      <c r="VQQ12" s="2432">
        <f>'GC Table 6 - Secondary'!VQS8</f>
        <v>0</v>
      </c>
      <c r="VQR12" s="2432">
        <f>'GC Table 5 - Worker Training'!VQS8</f>
        <v>0</v>
      </c>
      <c r="VQS12" s="2432">
        <f>'GC Table 4 - Tertiary'!VQR8</f>
        <v>0</v>
      </c>
      <c r="VQT12" s="4063">
        <f>SUM(VQP12:VQS12)</f>
        <v>0</v>
      </c>
      <c r="VQU12" s="2433">
        <f>'GC Table 8 - Primary'!VQS12</f>
        <v>0</v>
      </c>
      <c r="VQV12" s="2432">
        <f>'GC Table 6 - Secondary'!VQS14</f>
        <v>0</v>
      </c>
      <c r="VQW12" s="2434">
        <f>'GC Table 5 - Worker Training'!VQS12</f>
        <v>0</v>
      </c>
      <c r="VQX12" s="2432">
        <f>'GC Table 4 - Tertiary'!VQR9</f>
        <v>0</v>
      </c>
      <c r="VQY12" s="2435">
        <f>SUM(VQU12:VQX12)</f>
        <v>0</v>
      </c>
      <c r="VQZ12" s="4062">
        <f>'GC Table 8 - Primary'!VQS20</f>
        <v>0</v>
      </c>
      <c r="VRA12" s="2432">
        <f>'GC Table 6 - Secondary'!VQS22</f>
        <v>0</v>
      </c>
      <c r="VRB12" s="2432">
        <f>'GC Table 5 - Worker Training'!VQS20</f>
        <v>0</v>
      </c>
      <c r="VRC12" s="2432">
        <f>'GC Table 4 - Tertiary'!VQR17</f>
        <v>0</v>
      </c>
      <c r="VRD12" s="4064">
        <f>SUM(VQZ12:VRC12)</f>
        <v>0</v>
      </c>
      <c r="VRE12" s="4061">
        <v>2014</v>
      </c>
      <c r="VRF12" s="4062">
        <f>'GC Table 8 - Primary'!VRI8</f>
        <v>0</v>
      </c>
      <c r="VRG12" s="2432">
        <f>'GC Table 6 - Secondary'!VRI8</f>
        <v>0</v>
      </c>
      <c r="VRH12" s="2432">
        <f>'GC Table 5 - Worker Training'!VRI8</f>
        <v>0</v>
      </c>
      <c r="VRI12" s="2432">
        <f>'GC Table 4 - Tertiary'!VRH8</f>
        <v>0</v>
      </c>
      <c r="VRJ12" s="4063">
        <f>SUM(VRF12:VRI12)</f>
        <v>0</v>
      </c>
      <c r="VRK12" s="2433">
        <f>'GC Table 8 - Primary'!VRI12</f>
        <v>0</v>
      </c>
      <c r="VRL12" s="2432">
        <f>'GC Table 6 - Secondary'!VRI14</f>
        <v>0</v>
      </c>
      <c r="VRM12" s="2434">
        <f>'GC Table 5 - Worker Training'!VRI12</f>
        <v>0</v>
      </c>
      <c r="VRN12" s="2432">
        <f>'GC Table 4 - Tertiary'!VRH9</f>
        <v>0</v>
      </c>
      <c r="VRO12" s="2435">
        <f>SUM(VRK12:VRN12)</f>
        <v>0</v>
      </c>
      <c r="VRP12" s="4062">
        <f>'GC Table 8 - Primary'!VRI20</f>
        <v>0</v>
      </c>
      <c r="VRQ12" s="2432">
        <f>'GC Table 6 - Secondary'!VRI22</f>
        <v>0</v>
      </c>
      <c r="VRR12" s="2432">
        <f>'GC Table 5 - Worker Training'!VRI20</f>
        <v>0</v>
      </c>
      <c r="VRS12" s="2432">
        <f>'GC Table 4 - Tertiary'!VRH17</f>
        <v>0</v>
      </c>
      <c r="VRT12" s="4064">
        <f>SUM(VRP12:VRS12)</f>
        <v>0</v>
      </c>
      <c r="VRU12" s="4061">
        <v>2014</v>
      </c>
      <c r="VRV12" s="4062">
        <f>'GC Table 8 - Primary'!VRY8</f>
        <v>0</v>
      </c>
      <c r="VRW12" s="2432">
        <f>'GC Table 6 - Secondary'!VRY8</f>
        <v>0</v>
      </c>
      <c r="VRX12" s="2432">
        <f>'GC Table 5 - Worker Training'!VRY8</f>
        <v>0</v>
      </c>
      <c r="VRY12" s="2432">
        <f>'GC Table 4 - Tertiary'!VRX8</f>
        <v>0</v>
      </c>
      <c r="VRZ12" s="4063">
        <f>SUM(VRV12:VRY12)</f>
        <v>0</v>
      </c>
      <c r="VSA12" s="2433">
        <f>'GC Table 8 - Primary'!VRY12</f>
        <v>0</v>
      </c>
      <c r="VSB12" s="2432">
        <f>'GC Table 6 - Secondary'!VRY14</f>
        <v>0</v>
      </c>
      <c r="VSC12" s="2434">
        <f>'GC Table 5 - Worker Training'!VRY12</f>
        <v>0</v>
      </c>
      <c r="VSD12" s="2432">
        <f>'GC Table 4 - Tertiary'!VRX9</f>
        <v>0</v>
      </c>
      <c r="VSE12" s="2435">
        <f>SUM(VSA12:VSD12)</f>
        <v>0</v>
      </c>
      <c r="VSF12" s="4062">
        <f>'GC Table 8 - Primary'!VRY20</f>
        <v>0</v>
      </c>
      <c r="VSG12" s="2432">
        <f>'GC Table 6 - Secondary'!VRY22</f>
        <v>0</v>
      </c>
      <c r="VSH12" s="2432">
        <f>'GC Table 5 - Worker Training'!VRY20</f>
        <v>0</v>
      </c>
      <c r="VSI12" s="2432">
        <f>'GC Table 4 - Tertiary'!VRX17</f>
        <v>0</v>
      </c>
      <c r="VSJ12" s="4064">
        <f>SUM(VSF12:VSI12)</f>
        <v>0</v>
      </c>
      <c r="VSK12" s="4061">
        <v>2014</v>
      </c>
      <c r="VSL12" s="4062">
        <f>'GC Table 8 - Primary'!VSO8</f>
        <v>0</v>
      </c>
      <c r="VSM12" s="2432">
        <f>'GC Table 6 - Secondary'!VSO8</f>
        <v>0</v>
      </c>
      <c r="VSN12" s="2432">
        <f>'GC Table 5 - Worker Training'!VSO8</f>
        <v>0</v>
      </c>
      <c r="VSO12" s="2432">
        <f>'GC Table 4 - Tertiary'!VSN8</f>
        <v>0</v>
      </c>
      <c r="VSP12" s="4063">
        <f>SUM(VSL12:VSO12)</f>
        <v>0</v>
      </c>
      <c r="VSQ12" s="2433">
        <f>'GC Table 8 - Primary'!VSO12</f>
        <v>0</v>
      </c>
      <c r="VSR12" s="2432">
        <f>'GC Table 6 - Secondary'!VSO14</f>
        <v>0</v>
      </c>
      <c r="VSS12" s="2434">
        <f>'GC Table 5 - Worker Training'!VSO12</f>
        <v>0</v>
      </c>
      <c r="VST12" s="2432">
        <f>'GC Table 4 - Tertiary'!VSN9</f>
        <v>0</v>
      </c>
      <c r="VSU12" s="2435">
        <f>SUM(VSQ12:VST12)</f>
        <v>0</v>
      </c>
      <c r="VSV12" s="4062">
        <f>'GC Table 8 - Primary'!VSO20</f>
        <v>0</v>
      </c>
      <c r="VSW12" s="2432">
        <f>'GC Table 6 - Secondary'!VSO22</f>
        <v>0</v>
      </c>
      <c r="VSX12" s="2432">
        <f>'GC Table 5 - Worker Training'!VSO20</f>
        <v>0</v>
      </c>
      <c r="VSY12" s="2432">
        <f>'GC Table 4 - Tertiary'!VSN17</f>
        <v>0</v>
      </c>
      <c r="VSZ12" s="4064">
        <f>SUM(VSV12:VSY12)</f>
        <v>0</v>
      </c>
      <c r="VTA12" s="4061">
        <v>2014</v>
      </c>
      <c r="VTB12" s="4062">
        <f>'GC Table 8 - Primary'!VTE8</f>
        <v>0</v>
      </c>
      <c r="VTC12" s="2432">
        <f>'GC Table 6 - Secondary'!VTE8</f>
        <v>0</v>
      </c>
      <c r="VTD12" s="2432">
        <f>'GC Table 5 - Worker Training'!VTE8</f>
        <v>0</v>
      </c>
      <c r="VTE12" s="2432">
        <f>'GC Table 4 - Tertiary'!VTD8</f>
        <v>0</v>
      </c>
      <c r="VTF12" s="4063">
        <f>SUM(VTB12:VTE12)</f>
        <v>0</v>
      </c>
      <c r="VTG12" s="2433">
        <f>'GC Table 8 - Primary'!VTE12</f>
        <v>0</v>
      </c>
      <c r="VTH12" s="2432">
        <f>'GC Table 6 - Secondary'!VTE14</f>
        <v>0</v>
      </c>
      <c r="VTI12" s="2434">
        <f>'GC Table 5 - Worker Training'!VTE12</f>
        <v>0</v>
      </c>
      <c r="VTJ12" s="2432">
        <f>'GC Table 4 - Tertiary'!VTD9</f>
        <v>0</v>
      </c>
      <c r="VTK12" s="2435">
        <f>SUM(VTG12:VTJ12)</f>
        <v>0</v>
      </c>
      <c r="VTL12" s="4062">
        <f>'GC Table 8 - Primary'!VTE20</f>
        <v>0</v>
      </c>
      <c r="VTM12" s="2432">
        <f>'GC Table 6 - Secondary'!VTE22</f>
        <v>0</v>
      </c>
      <c r="VTN12" s="2432">
        <f>'GC Table 5 - Worker Training'!VTE20</f>
        <v>0</v>
      </c>
      <c r="VTO12" s="2432">
        <f>'GC Table 4 - Tertiary'!VTD17</f>
        <v>0</v>
      </c>
      <c r="VTP12" s="4064">
        <f>SUM(VTL12:VTO12)</f>
        <v>0</v>
      </c>
      <c r="VTQ12" s="4061">
        <v>2014</v>
      </c>
      <c r="VTR12" s="4062">
        <f>'GC Table 8 - Primary'!VTU8</f>
        <v>0</v>
      </c>
      <c r="VTS12" s="2432">
        <f>'GC Table 6 - Secondary'!VTU8</f>
        <v>0</v>
      </c>
      <c r="VTT12" s="2432">
        <f>'GC Table 5 - Worker Training'!VTU8</f>
        <v>0</v>
      </c>
      <c r="VTU12" s="2432">
        <f>'GC Table 4 - Tertiary'!VTT8</f>
        <v>0</v>
      </c>
      <c r="VTV12" s="4063">
        <f>SUM(VTR12:VTU12)</f>
        <v>0</v>
      </c>
      <c r="VTW12" s="2433">
        <f>'GC Table 8 - Primary'!VTU12</f>
        <v>0</v>
      </c>
      <c r="VTX12" s="2432">
        <f>'GC Table 6 - Secondary'!VTU14</f>
        <v>0</v>
      </c>
      <c r="VTY12" s="2434">
        <f>'GC Table 5 - Worker Training'!VTU12</f>
        <v>0</v>
      </c>
      <c r="VTZ12" s="2432">
        <f>'GC Table 4 - Tertiary'!VTT9</f>
        <v>0</v>
      </c>
      <c r="VUA12" s="2435">
        <f>SUM(VTW12:VTZ12)</f>
        <v>0</v>
      </c>
      <c r="VUB12" s="4062">
        <f>'GC Table 8 - Primary'!VTU20</f>
        <v>0</v>
      </c>
      <c r="VUC12" s="2432">
        <f>'GC Table 6 - Secondary'!VTU22</f>
        <v>0</v>
      </c>
      <c r="VUD12" s="2432">
        <f>'GC Table 5 - Worker Training'!VTU20</f>
        <v>0</v>
      </c>
      <c r="VUE12" s="2432">
        <f>'GC Table 4 - Tertiary'!VTT17</f>
        <v>0</v>
      </c>
      <c r="VUF12" s="4064">
        <f>SUM(VUB12:VUE12)</f>
        <v>0</v>
      </c>
      <c r="VUG12" s="4061">
        <v>2014</v>
      </c>
      <c r="VUH12" s="4062">
        <f>'GC Table 8 - Primary'!VUK8</f>
        <v>0</v>
      </c>
      <c r="VUI12" s="2432">
        <f>'GC Table 6 - Secondary'!VUK8</f>
        <v>0</v>
      </c>
      <c r="VUJ12" s="2432">
        <f>'GC Table 5 - Worker Training'!VUK8</f>
        <v>0</v>
      </c>
      <c r="VUK12" s="2432">
        <f>'GC Table 4 - Tertiary'!VUJ8</f>
        <v>0</v>
      </c>
      <c r="VUL12" s="4063">
        <f>SUM(VUH12:VUK12)</f>
        <v>0</v>
      </c>
      <c r="VUM12" s="2433">
        <f>'GC Table 8 - Primary'!VUK12</f>
        <v>0</v>
      </c>
      <c r="VUN12" s="2432">
        <f>'GC Table 6 - Secondary'!VUK14</f>
        <v>0</v>
      </c>
      <c r="VUO12" s="2434">
        <f>'GC Table 5 - Worker Training'!VUK12</f>
        <v>0</v>
      </c>
      <c r="VUP12" s="2432">
        <f>'GC Table 4 - Tertiary'!VUJ9</f>
        <v>0</v>
      </c>
      <c r="VUQ12" s="2435">
        <f>SUM(VUM12:VUP12)</f>
        <v>0</v>
      </c>
      <c r="VUR12" s="4062">
        <f>'GC Table 8 - Primary'!VUK20</f>
        <v>0</v>
      </c>
      <c r="VUS12" s="2432">
        <f>'GC Table 6 - Secondary'!VUK22</f>
        <v>0</v>
      </c>
      <c r="VUT12" s="2432">
        <f>'GC Table 5 - Worker Training'!VUK20</f>
        <v>0</v>
      </c>
      <c r="VUU12" s="2432">
        <f>'GC Table 4 - Tertiary'!VUJ17</f>
        <v>0</v>
      </c>
      <c r="VUV12" s="4064">
        <f>SUM(VUR12:VUU12)</f>
        <v>0</v>
      </c>
      <c r="VUW12" s="4061">
        <v>2014</v>
      </c>
      <c r="VUX12" s="4062">
        <f>'GC Table 8 - Primary'!VVA8</f>
        <v>0</v>
      </c>
      <c r="VUY12" s="2432">
        <f>'GC Table 6 - Secondary'!VVA8</f>
        <v>0</v>
      </c>
      <c r="VUZ12" s="2432">
        <f>'GC Table 5 - Worker Training'!VVA8</f>
        <v>0</v>
      </c>
      <c r="VVA12" s="2432">
        <f>'GC Table 4 - Tertiary'!VUZ8</f>
        <v>0</v>
      </c>
      <c r="VVB12" s="4063">
        <f>SUM(VUX12:VVA12)</f>
        <v>0</v>
      </c>
      <c r="VVC12" s="2433">
        <f>'GC Table 8 - Primary'!VVA12</f>
        <v>0</v>
      </c>
      <c r="VVD12" s="2432">
        <f>'GC Table 6 - Secondary'!VVA14</f>
        <v>0</v>
      </c>
      <c r="VVE12" s="2434">
        <f>'GC Table 5 - Worker Training'!VVA12</f>
        <v>0</v>
      </c>
      <c r="VVF12" s="2432">
        <f>'GC Table 4 - Tertiary'!VUZ9</f>
        <v>0</v>
      </c>
      <c r="VVG12" s="2435">
        <f>SUM(VVC12:VVF12)</f>
        <v>0</v>
      </c>
      <c r="VVH12" s="4062">
        <f>'GC Table 8 - Primary'!VVA20</f>
        <v>0</v>
      </c>
      <c r="VVI12" s="2432">
        <f>'GC Table 6 - Secondary'!VVA22</f>
        <v>0</v>
      </c>
      <c r="VVJ12" s="2432">
        <f>'GC Table 5 - Worker Training'!VVA20</f>
        <v>0</v>
      </c>
      <c r="VVK12" s="2432">
        <f>'GC Table 4 - Tertiary'!VUZ17</f>
        <v>0</v>
      </c>
      <c r="VVL12" s="4064">
        <f>SUM(VVH12:VVK12)</f>
        <v>0</v>
      </c>
      <c r="VVM12" s="4061">
        <v>2014</v>
      </c>
      <c r="VVN12" s="4062">
        <f>'GC Table 8 - Primary'!VVQ8</f>
        <v>0</v>
      </c>
      <c r="VVO12" s="2432">
        <f>'GC Table 6 - Secondary'!VVQ8</f>
        <v>0</v>
      </c>
      <c r="VVP12" s="2432">
        <f>'GC Table 5 - Worker Training'!VVQ8</f>
        <v>0</v>
      </c>
      <c r="VVQ12" s="2432">
        <f>'GC Table 4 - Tertiary'!VVP8</f>
        <v>0</v>
      </c>
      <c r="VVR12" s="4063">
        <f>SUM(VVN12:VVQ12)</f>
        <v>0</v>
      </c>
      <c r="VVS12" s="2433">
        <f>'GC Table 8 - Primary'!VVQ12</f>
        <v>0</v>
      </c>
      <c r="VVT12" s="2432">
        <f>'GC Table 6 - Secondary'!VVQ14</f>
        <v>0</v>
      </c>
      <c r="VVU12" s="2434">
        <f>'GC Table 5 - Worker Training'!VVQ12</f>
        <v>0</v>
      </c>
      <c r="VVV12" s="2432">
        <f>'GC Table 4 - Tertiary'!VVP9</f>
        <v>0</v>
      </c>
      <c r="VVW12" s="2435">
        <f>SUM(VVS12:VVV12)</f>
        <v>0</v>
      </c>
      <c r="VVX12" s="4062">
        <f>'GC Table 8 - Primary'!VVQ20</f>
        <v>0</v>
      </c>
      <c r="VVY12" s="2432">
        <f>'GC Table 6 - Secondary'!VVQ22</f>
        <v>0</v>
      </c>
      <c r="VVZ12" s="2432">
        <f>'GC Table 5 - Worker Training'!VVQ20</f>
        <v>0</v>
      </c>
      <c r="VWA12" s="2432">
        <f>'GC Table 4 - Tertiary'!VVP17</f>
        <v>0</v>
      </c>
      <c r="VWB12" s="4064">
        <f>SUM(VVX12:VWA12)</f>
        <v>0</v>
      </c>
      <c r="VWC12" s="4061">
        <v>2014</v>
      </c>
      <c r="VWD12" s="4062">
        <f>'GC Table 8 - Primary'!VWG8</f>
        <v>0</v>
      </c>
      <c r="VWE12" s="2432">
        <f>'GC Table 6 - Secondary'!VWG8</f>
        <v>0</v>
      </c>
      <c r="VWF12" s="2432">
        <f>'GC Table 5 - Worker Training'!VWG8</f>
        <v>0</v>
      </c>
      <c r="VWG12" s="2432">
        <f>'GC Table 4 - Tertiary'!VWF8</f>
        <v>0</v>
      </c>
      <c r="VWH12" s="4063">
        <f>SUM(VWD12:VWG12)</f>
        <v>0</v>
      </c>
      <c r="VWI12" s="2433">
        <f>'GC Table 8 - Primary'!VWG12</f>
        <v>0</v>
      </c>
      <c r="VWJ12" s="2432">
        <f>'GC Table 6 - Secondary'!VWG14</f>
        <v>0</v>
      </c>
      <c r="VWK12" s="2434">
        <f>'GC Table 5 - Worker Training'!VWG12</f>
        <v>0</v>
      </c>
      <c r="VWL12" s="2432">
        <f>'GC Table 4 - Tertiary'!VWF9</f>
        <v>0</v>
      </c>
      <c r="VWM12" s="2435">
        <f>SUM(VWI12:VWL12)</f>
        <v>0</v>
      </c>
      <c r="VWN12" s="4062">
        <f>'GC Table 8 - Primary'!VWG20</f>
        <v>0</v>
      </c>
      <c r="VWO12" s="2432">
        <f>'GC Table 6 - Secondary'!VWG22</f>
        <v>0</v>
      </c>
      <c r="VWP12" s="2432">
        <f>'GC Table 5 - Worker Training'!VWG20</f>
        <v>0</v>
      </c>
      <c r="VWQ12" s="2432">
        <f>'GC Table 4 - Tertiary'!VWF17</f>
        <v>0</v>
      </c>
      <c r="VWR12" s="4064">
        <f>SUM(VWN12:VWQ12)</f>
        <v>0</v>
      </c>
      <c r="VWS12" s="4061">
        <v>2014</v>
      </c>
      <c r="VWT12" s="4062">
        <f>'GC Table 8 - Primary'!VWW8</f>
        <v>0</v>
      </c>
      <c r="VWU12" s="2432">
        <f>'GC Table 6 - Secondary'!VWW8</f>
        <v>0</v>
      </c>
      <c r="VWV12" s="2432">
        <f>'GC Table 5 - Worker Training'!VWW8</f>
        <v>0</v>
      </c>
      <c r="VWW12" s="2432">
        <f>'GC Table 4 - Tertiary'!VWV8</f>
        <v>0</v>
      </c>
      <c r="VWX12" s="4063">
        <f>SUM(VWT12:VWW12)</f>
        <v>0</v>
      </c>
      <c r="VWY12" s="2433">
        <f>'GC Table 8 - Primary'!VWW12</f>
        <v>0</v>
      </c>
      <c r="VWZ12" s="2432">
        <f>'GC Table 6 - Secondary'!VWW14</f>
        <v>0</v>
      </c>
      <c r="VXA12" s="2434">
        <f>'GC Table 5 - Worker Training'!VWW12</f>
        <v>0</v>
      </c>
      <c r="VXB12" s="2432">
        <f>'GC Table 4 - Tertiary'!VWV9</f>
        <v>0</v>
      </c>
      <c r="VXC12" s="2435">
        <f>SUM(VWY12:VXB12)</f>
        <v>0</v>
      </c>
      <c r="VXD12" s="4062">
        <f>'GC Table 8 - Primary'!VWW20</f>
        <v>0</v>
      </c>
      <c r="VXE12" s="2432">
        <f>'GC Table 6 - Secondary'!VWW22</f>
        <v>0</v>
      </c>
      <c r="VXF12" s="2432">
        <f>'GC Table 5 - Worker Training'!VWW20</f>
        <v>0</v>
      </c>
      <c r="VXG12" s="2432">
        <f>'GC Table 4 - Tertiary'!VWV17</f>
        <v>0</v>
      </c>
      <c r="VXH12" s="4064">
        <f>SUM(VXD12:VXG12)</f>
        <v>0</v>
      </c>
      <c r="VXI12" s="4061">
        <v>2014</v>
      </c>
      <c r="VXJ12" s="4062">
        <f>'GC Table 8 - Primary'!VXM8</f>
        <v>0</v>
      </c>
      <c r="VXK12" s="2432">
        <f>'GC Table 6 - Secondary'!VXM8</f>
        <v>0</v>
      </c>
      <c r="VXL12" s="2432">
        <f>'GC Table 5 - Worker Training'!VXM8</f>
        <v>0</v>
      </c>
      <c r="VXM12" s="2432">
        <f>'GC Table 4 - Tertiary'!VXL8</f>
        <v>0</v>
      </c>
      <c r="VXN12" s="4063">
        <f>SUM(VXJ12:VXM12)</f>
        <v>0</v>
      </c>
      <c r="VXO12" s="2433">
        <f>'GC Table 8 - Primary'!VXM12</f>
        <v>0</v>
      </c>
      <c r="VXP12" s="2432">
        <f>'GC Table 6 - Secondary'!VXM14</f>
        <v>0</v>
      </c>
      <c r="VXQ12" s="2434">
        <f>'GC Table 5 - Worker Training'!VXM12</f>
        <v>0</v>
      </c>
      <c r="VXR12" s="2432">
        <f>'GC Table 4 - Tertiary'!VXL9</f>
        <v>0</v>
      </c>
      <c r="VXS12" s="2435">
        <f>SUM(VXO12:VXR12)</f>
        <v>0</v>
      </c>
      <c r="VXT12" s="4062">
        <f>'GC Table 8 - Primary'!VXM20</f>
        <v>0</v>
      </c>
      <c r="VXU12" s="2432">
        <f>'GC Table 6 - Secondary'!VXM22</f>
        <v>0</v>
      </c>
      <c r="VXV12" s="2432">
        <f>'GC Table 5 - Worker Training'!VXM20</f>
        <v>0</v>
      </c>
      <c r="VXW12" s="2432">
        <f>'GC Table 4 - Tertiary'!VXL17</f>
        <v>0</v>
      </c>
      <c r="VXX12" s="4064">
        <f>SUM(VXT12:VXW12)</f>
        <v>0</v>
      </c>
      <c r="VXY12" s="4061">
        <v>2014</v>
      </c>
      <c r="VXZ12" s="4062">
        <f>'GC Table 8 - Primary'!VYC8</f>
        <v>0</v>
      </c>
      <c r="VYA12" s="2432">
        <f>'GC Table 6 - Secondary'!VYC8</f>
        <v>0</v>
      </c>
      <c r="VYB12" s="2432">
        <f>'GC Table 5 - Worker Training'!VYC8</f>
        <v>0</v>
      </c>
      <c r="VYC12" s="2432">
        <f>'GC Table 4 - Tertiary'!VYB8</f>
        <v>0</v>
      </c>
      <c r="VYD12" s="4063">
        <f>SUM(VXZ12:VYC12)</f>
        <v>0</v>
      </c>
      <c r="VYE12" s="2433">
        <f>'GC Table 8 - Primary'!VYC12</f>
        <v>0</v>
      </c>
      <c r="VYF12" s="2432">
        <f>'GC Table 6 - Secondary'!VYC14</f>
        <v>0</v>
      </c>
      <c r="VYG12" s="2434">
        <f>'GC Table 5 - Worker Training'!VYC12</f>
        <v>0</v>
      </c>
      <c r="VYH12" s="2432">
        <f>'GC Table 4 - Tertiary'!VYB9</f>
        <v>0</v>
      </c>
      <c r="VYI12" s="2435">
        <f>SUM(VYE12:VYH12)</f>
        <v>0</v>
      </c>
      <c r="VYJ12" s="4062">
        <f>'GC Table 8 - Primary'!VYC20</f>
        <v>0</v>
      </c>
      <c r="VYK12" s="2432">
        <f>'GC Table 6 - Secondary'!VYC22</f>
        <v>0</v>
      </c>
      <c r="VYL12" s="2432">
        <f>'GC Table 5 - Worker Training'!VYC20</f>
        <v>0</v>
      </c>
      <c r="VYM12" s="2432">
        <f>'GC Table 4 - Tertiary'!VYB17</f>
        <v>0</v>
      </c>
      <c r="VYN12" s="4064">
        <f>SUM(VYJ12:VYM12)</f>
        <v>0</v>
      </c>
      <c r="VYO12" s="4061">
        <v>2014</v>
      </c>
      <c r="VYP12" s="4062">
        <f>'GC Table 8 - Primary'!VYS8</f>
        <v>0</v>
      </c>
      <c r="VYQ12" s="2432">
        <f>'GC Table 6 - Secondary'!VYS8</f>
        <v>0</v>
      </c>
      <c r="VYR12" s="2432">
        <f>'GC Table 5 - Worker Training'!VYS8</f>
        <v>0</v>
      </c>
      <c r="VYS12" s="2432">
        <f>'GC Table 4 - Tertiary'!VYR8</f>
        <v>0</v>
      </c>
      <c r="VYT12" s="4063">
        <f>SUM(VYP12:VYS12)</f>
        <v>0</v>
      </c>
      <c r="VYU12" s="2433">
        <f>'GC Table 8 - Primary'!VYS12</f>
        <v>0</v>
      </c>
      <c r="VYV12" s="2432">
        <f>'GC Table 6 - Secondary'!VYS14</f>
        <v>0</v>
      </c>
      <c r="VYW12" s="2434">
        <f>'GC Table 5 - Worker Training'!VYS12</f>
        <v>0</v>
      </c>
      <c r="VYX12" s="2432">
        <f>'GC Table 4 - Tertiary'!VYR9</f>
        <v>0</v>
      </c>
      <c r="VYY12" s="2435">
        <f>SUM(VYU12:VYX12)</f>
        <v>0</v>
      </c>
      <c r="VYZ12" s="4062">
        <f>'GC Table 8 - Primary'!VYS20</f>
        <v>0</v>
      </c>
      <c r="VZA12" s="2432">
        <f>'GC Table 6 - Secondary'!VYS22</f>
        <v>0</v>
      </c>
      <c r="VZB12" s="2432">
        <f>'GC Table 5 - Worker Training'!VYS20</f>
        <v>0</v>
      </c>
      <c r="VZC12" s="2432">
        <f>'GC Table 4 - Tertiary'!VYR17</f>
        <v>0</v>
      </c>
      <c r="VZD12" s="4064">
        <f>SUM(VYZ12:VZC12)</f>
        <v>0</v>
      </c>
      <c r="VZE12" s="4061">
        <v>2014</v>
      </c>
      <c r="VZF12" s="4062">
        <f>'GC Table 8 - Primary'!VZI8</f>
        <v>0</v>
      </c>
      <c r="VZG12" s="2432">
        <f>'GC Table 6 - Secondary'!VZI8</f>
        <v>0</v>
      </c>
      <c r="VZH12" s="2432">
        <f>'GC Table 5 - Worker Training'!VZI8</f>
        <v>0</v>
      </c>
      <c r="VZI12" s="2432">
        <f>'GC Table 4 - Tertiary'!VZH8</f>
        <v>0</v>
      </c>
      <c r="VZJ12" s="4063">
        <f>SUM(VZF12:VZI12)</f>
        <v>0</v>
      </c>
      <c r="VZK12" s="2433">
        <f>'GC Table 8 - Primary'!VZI12</f>
        <v>0</v>
      </c>
      <c r="VZL12" s="2432">
        <f>'GC Table 6 - Secondary'!VZI14</f>
        <v>0</v>
      </c>
      <c r="VZM12" s="2434">
        <f>'GC Table 5 - Worker Training'!VZI12</f>
        <v>0</v>
      </c>
      <c r="VZN12" s="2432">
        <f>'GC Table 4 - Tertiary'!VZH9</f>
        <v>0</v>
      </c>
      <c r="VZO12" s="2435">
        <f>SUM(VZK12:VZN12)</f>
        <v>0</v>
      </c>
      <c r="VZP12" s="4062">
        <f>'GC Table 8 - Primary'!VZI20</f>
        <v>0</v>
      </c>
      <c r="VZQ12" s="2432">
        <f>'GC Table 6 - Secondary'!VZI22</f>
        <v>0</v>
      </c>
      <c r="VZR12" s="2432">
        <f>'GC Table 5 - Worker Training'!VZI20</f>
        <v>0</v>
      </c>
      <c r="VZS12" s="2432">
        <f>'GC Table 4 - Tertiary'!VZH17</f>
        <v>0</v>
      </c>
      <c r="VZT12" s="4064">
        <f>SUM(VZP12:VZS12)</f>
        <v>0</v>
      </c>
      <c r="VZU12" s="4061">
        <v>2014</v>
      </c>
      <c r="VZV12" s="4062">
        <f>'GC Table 8 - Primary'!VZY8</f>
        <v>0</v>
      </c>
      <c r="VZW12" s="2432">
        <f>'GC Table 6 - Secondary'!VZY8</f>
        <v>0</v>
      </c>
      <c r="VZX12" s="2432">
        <f>'GC Table 5 - Worker Training'!VZY8</f>
        <v>0</v>
      </c>
      <c r="VZY12" s="2432">
        <f>'GC Table 4 - Tertiary'!VZX8</f>
        <v>0</v>
      </c>
      <c r="VZZ12" s="4063">
        <f>SUM(VZV12:VZY12)</f>
        <v>0</v>
      </c>
      <c r="WAA12" s="2433">
        <f>'GC Table 8 - Primary'!VZY12</f>
        <v>0</v>
      </c>
      <c r="WAB12" s="2432">
        <f>'GC Table 6 - Secondary'!VZY14</f>
        <v>0</v>
      </c>
      <c r="WAC12" s="2434">
        <f>'GC Table 5 - Worker Training'!VZY12</f>
        <v>0</v>
      </c>
      <c r="WAD12" s="2432">
        <f>'GC Table 4 - Tertiary'!VZX9</f>
        <v>0</v>
      </c>
      <c r="WAE12" s="2435">
        <f>SUM(WAA12:WAD12)</f>
        <v>0</v>
      </c>
      <c r="WAF12" s="4062">
        <f>'GC Table 8 - Primary'!VZY20</f>
        <v>0</v>
      </c>
      <c r="WAG12" s="2432">
        <f>'GC Table 6 - Secondary'!VZY22</f>
        <v>0</v>
      </c>
      <c r="WAH12" s="2432">
        <f>'GC Table 5 - Worker Training'!VZY20</f>
        <v>0</v>
      </c>
      <c r="WAI12" s="2432">
        <f>'GC Table 4 - Tertiary'!VZX17</f>
        <v>0</v>
      </c>
      <c r="WAJ12" s="4064">
        <f>SUM(WAF12:WAI12)</f>
        <v>0</v>
      </c>
      <c r="WAK12" s="4061">
        <v>2014</v>
      </c>
      <c r="WAL12" s="4062">
        <f>'GC Table 8 - Primary'!WAO8</f>
        <v>0</v>
      </c>
      <c r="WAM12" s="2432">
        <f>'GC Table 6 - Secondary'!WAO8</f>
        <v>0</v>
      </c>
      <c r="WAN12" s="2432">
        <f>'GC Table 5 - Worker Training'!WAO8</f>
        <v>0</v>
      </c>
      <c r="WAO12" s="2432">
        <f>'GC Table 4 - Tertiary'!WAN8</f>
        <v>0</v>
      </c>
      <c r="WAP12" s="4063">
        <f>SUM(WAL12:WAO12)</f>
        <v>0</v>
      </c>
      <c r="WAQ12" s="2433">
        <f>'GC Table 8 - Primary'!WAO12</f>
        <v>0</v>
      </c>
      <c r="WAR12" s="2432">
        <f>'GC Table 6 - Secondary'!WAO14</f>
        <v>0</v>
      </c>
      <c r="WAS12" s="2434">
        <f>'GC Table 5 - Worker Training'!WAO12</f>
        <v>0</v>
      </c>
      <c r="WAT12" s="2432">
        <f>'GC Table 4 - Tertiary'!WAN9</f>
        <v>0</v>
      </c>
      <c r="WAU12" s="2435">
        <f>SUM(WAQ12:WAT12)</f>
        <v>0</v>
      </c>
      <c r="WAV12" s="4062">
        <f>'GC Table 8 - Primary'!WAO20</f>
        <v>0</v>
      </c>
      <c r="WAW12" s="2432">
        <f>'GC Table 6 - Secondary'!WAO22</f>
        <v>0</v>
      </c>
      <c r="WAX12" s="2432">
        <f>'GC Table 5 - Worker Training'!WAO20</f>
        <v>0</v>
      </c>
      <c r="WAY12" s="2432">
        <f>'GC Table 4 - Tertiary'!WAN17</f>
        <v>0</v>
      </c>
      <c r="WAZ12" s="4064">
        <f>SUM(WAV12:WAY12)</f>
        <v>0</v>
      </c>
      <c r="WBA12" s="4061">
        <v>2014</v>
      </c>
      <c r="WBB12" s="4062">
        <f>'GC Table 8 - Primary'!WBE8</f>
        <v>0</v>
      </c>
      <c r="WBC12" s="2432">
        <f>'GC Table 6 - Secondary'!WBE8</f>
        <v>0</v>
      </c>
      <c r="WBD12" s="2432">
        <f>'GC Table 5 - Worker Training'!WBE8</f>
        <v>0</v>
      </c>
      <c r="WBE12" s="2432">
        <f>'GC Table 4 - Tertiary'!WBD8</f>
        <v>0</v>
      </c>
      <c r="WBF12" s="4063">
        <f>SUM(WBB12:WBE12)</f>
        <v>0</v>
      </c>
      <c r="WBG12" s="2433">
        <f>'GC Table 8 - Primary'!WBE12</f>
        <v>0</v>
      </c>
      <c r="WBH12" s="2432">
        <f>'GC Table 6 - Secondary'!WBE14</f>
        <v>0</v>
      </c>
      <c r="WBI12" s="2434">
        <f>'GC Table 5 - Worker Training'!WBE12</f>
        <v>0</v>
      </c>
      <c r="WBJ12" s="2432">
        <f>'GC Table 4 - Tertiary'!WBD9</f>
        <v>0</v>
      </c>
      <c r="WBK12" s="2435">
        <f>SUM(WBG12:WBJ12)</f>
        <v>0</v>
      </c>
      <c r="WBL12" s="4062">
        <f>'GC Table 8 - Primary'!WBE20</f>
        <v>0</v>
      </c>
      <c r="WBM12" s="2432">
        <f>'GC Table 6 - Secondary'!WBE22</f>
        <v>0</v>
      </c>
      <c r="WBN12" s="2432">
        <f>'GC Table 5 - Worker Training'!WBE20</f>
        <v>0</v>
      </c>
      <c r="WBO12" s="2432">
        <f>'GC Table 4 - Tertiary'!WBD17</f>
        <v>0</v>
      </c>
      <c r="WBP12" s="4064">
        <f>SUM(WBL12:WBO12)</f>
        <v>0</v>
      </c>
      <c r="WBQ12" s="4061">
        <v>2014</v>
      </c>
      <c r="WBR12" s="4062">
        <f>'GC Table 8 - Primary'!WBU8</f>
        <v>0</v>
      </c>
      <c r="WBS12" s="2432">
        <f>'GC Table 6 - Secondary'!WBU8</f>
        <v>0</v>
      </c>
      <c r="WBT12" s="2432">
        <f>'GC Table 5 - Worker Training'!WBU8</f>
        <v>0</v>
      </c>
      <c r="WBU12" s="2432">
        <f>'GC Table 4 - Tertiary'!WBT8</f>
        <v>0</v>
      </c>
      <c r="WBV12" s="4063">
        <f>SUM(WBR12:WBU12)</f>
        <v>0</v>
      </c>
      <c r="WBW12" s="2433">
        <f>'GC Table 8 - Primary'!WBU12</f>
        <v>0</v>
      </c>
      <c r="WBX12" s="2432">
        <f>'GC Table 6 - Secondary'!WBU14</f>
        <v>0</v>
      </c>
      <c r="WBY12" s="2434">
        <f>'GC Table 5 - Worker Training'!WBU12</f>
        <v>0</v>
      </c>
      <c r="WBZ12" s="2432">
        <f>'GC Table 4 - Tertiary'!WBT9</f>
        <v>0</v>
      </c>
      <c r="WCA12" s="2435">
        <f>SUM(WBW12:WBZ12)</f>
        <v>0</v>
      </c>
      <c r="WCB12" s="4062">
        <f>'GC Table 8 - Primary'!WBU20</f>
        <v>0</v>
      </c>
      <c r="WCC12" s="2432">
        <f>'GC Table 6 - Secondary'!WBU22</f>
        <v>0</v>
      </c>
      <c r="WCD12" s="2432">
        <f>'GC Table 5 - Worker Training'!WBU20</f>
        <v>0</v>
      </c>
      <c r="WCE12" s="2432">
        <f>'GC Table 4 - Tertiary'!WBT17</f>
        <v>0</v>
      </c>
      <c r="WCF12" s="4064">
        <f>SUM(WCB12:WCE12)</f>
        <v>0</v>
      </c>
      <c r="WCG12" s="4061">
        <v>2014</v>
      </c>
      <c r="WCH12" s="4062">
        <f>'GC Table 8 - Primary'!WCK8</f>
        <v>0</v>
      </c>
      <c r="WCI12" s="2432">
        <f>'GC Table 6 - Secondary'!WCK8</f>
        <v>0</v>
      </c>
      <c r="WCJ12" s="2432">
        <f>'GC Table 5 - Worker Training'!WCK8</f>
        <v>0</v>
      </c>
      <c r="WCK12" s="2432">
        <f>'GC Table 4 - Tertiary'!WCJ8</f>
        <v>0</v>
      </c>
      <c r="WCL12" s="4063">
        <f>SUM(WCH12:WCK12)</f>
        <v>0</v>
      </c>
      <c r="WCM12" s="2433">
        <f>'GC Table 8 - Primary'!WCK12</f>
        <v>0</v>
      </c>
      <c r="WCN12" s="2432">
        <f>'GC Table 6 - Secondary'!WCK14</f>
        <v>0</v>
      </c>
      <c r="WCO12" s="2434">
        <f>'GC Table 5 - Worker Training'!WCK12</f>
        <v>0</v>
      </c>
      <c r="WCP12" s="2432">
        <f>'GC Table 4 - Tertiary'!WCJ9</f>
        <v>0</v>
      </c>
      <c r="WCQ12" s="2435">
        <f>SUM(WCM12:WCP12)</f>
        <v>0</v>
      </c>
      <c r="WCR12" s="4062">
        <f>'GC Table 8 - Primary'!WCK20</f>
        <v>0</v>
      </c>
      <c r="WCS12" s="2432">
        <f>'GC Table 6 - Secondary'!WCK22</f>
        <v>0</v>
      </c>
      <c r="WCT12" s="2432">
        <f>'GC Table 5 - Worker Training'!WCK20</f>
        <v>0</v>
      </c>
      <c r="WCU12" s="2432">
        <f>'GC Table 4 - Tertiary'!WCJ17</f>
        <v>0</v>
      </c>
      <c r="WCV12" s="4064">
        <f>SUM(WCR12:WCU12)</f>
        <v>0</v>
      </c>
      <c r="WCW12" s="4061">
        <v>2014</v>
      </c>
      <c r="WCX12" s="4062">
        <f>'GC Table 8 - Primary'!WDA8</f>
        <v>0</v>
      </c>
      <c r="WCY12" s="2432">
        <f>'GC Table 6 - Secondary'!WDA8</f>
        <v>0</v>
      </c>
      <c r="WCZ12" s="2432">
        <f>'GC Table 5 - Worker Training'!WDA8</f>
        <v>0</v>
      </c>
      <c r="WDA12" s="2432">
        <f>'GC Table 4 - Tertiary'!WCZ8</f>
        <v>0</v>
      </c>
      <c r="WDB12" s="4063">
        <f>SUM(WCX12:WDA12)</f>
        <v>0</v>
      </c>
      <c r="WDC12" s="2433">
        <f>'GC Table 8 - Primary'!WDA12</f>
        <v>0</v>
      </c>
      <c r="WDD12" s="2432">
        <f>'GC Table 6 - Secondary'!WDA14</f>
        <v>0</v>
      </c>
      <c r="WDE12" s="2434">
        <f>'GC Table 5 - Worker Training'!WDA12</f>
        <v>0</v>
      </c>
      <c r="WDF12" s="2432">
        <f>'GC Table 4 - Tertiary'!WCZ9</f>
        <v>0</v>
      </c>
      <c r="WDG12" s="2435">
        <f>SUM(WDC12:WDF12)</f>
        <v>0</v>
      </c>
      <c r="WDH12" s="4062">
        <f>'GC Table 8 - Primary'!WDA20</f>
        <v>0</v>
      </c>
      <c r="WDI12" s="2432">
        <f>'GC Table 6 - Secondary'!WDA22</f>
        <v>0</v>
      </c>
      <c r="WDJ12" s="2432">
        <f>'GC Table 5 - Worker Training'!WDA20</f>
        <v>0</v>
      </c>
      <c r="WDK12" s="2432">
        <f>'GC Table 4 - Tertiary'!WCZ17</f>
        <v>0</v>
      </c>
      <c r="WDL12" s="4064">
        <f>SUM(WDH12:WDK12)</f>
        <v>0</v>
      </c>
      <c r="WDM12" s="4061">
        <v>2014</v>
      </c>
      <c r="WDN12" s="4062">
        <f>'GC Table 8 - Primary'!WDQ8</f>
        <v>0</v>
      </c>
      <c r="WDO12" s="2432">
        <f>'GC Table 6 - Secondary'!WDQ8</f>
        <v>0</v>
      </c>
      <c r="WDP12" s="2432">
        <f>'GC Table 5 - Worker Training'!WDQ8</f>
        <v>0</v>
      </c>
      <c r="WDQ12" s="2432">
        <f>'GC Table 4 - Tertiary'!WDP8</f>
        <v>0</v>
      </c>
      <c r="WDR12" s="4063">
        <f>SUM(WDN12:WDQ12)</f>
        <v>0</v>
      </c>
      <c r="WDS12" s="2433">
        <f>'GC Table 8 - Primary'!WDQ12</f>
        <v>0</v>
      </c>
      <c r="WDT12" s="2432">
        <f>'GC Table 6 - Secondary'!WDQ14</f>
        <v>0</v>
      </c>
      <c r="WDU12" s="2434">
        <f>'GC Table 5 - Worker Training'!WDQ12</f>
        <v>0</v>
      </c>
      <c r="WDV12" s="2432">
        <f>'GC Table 4 - Tertiary'!WDP9</f>
        <v>0</v>
      </c>
      <c r="WDW12" s="2435">
        <f>SUM(WDS12:WDV12)</f>
        <v>0</v>
      </c>
      <c r="WDX12" s="4062">
        <f>'GC Table 8 - Primary'!WDQ20</f>
        <v>0</v>
      </c>
      <c r="WDY12" s="2432">
        <f>'GC Table 6 - Secondary'!WDQ22</f>
        <v>0</v>
      </c>
      <c r="WDZ12" s="2432">
        <f>'GC Table 5 - Worker Training'!WDQ20</f>
        <v>0</v>
      </c>
      <c r="WEA12" s="2432">
        <f>'GC Table 4 - Tertiary'!WDP17</f>
        <v>0</v>
      </c>
      <c r="WEB12" s="4064">
        <f>SUM(WDX12:WEA12)</f>
        <v>0</v>
      </c>
      <c r="WEC12" s="4061">
        <v>2014</v>
      </c>
      <c r="WED12" s="4062">
        <f>'GC Table 8 - Primary'!WEG8</f>
        <v>0</v>
      </c>
      <c r="WEE12" s="2432">
        <f>'GC Table 6 - Secondary'!WEG8</f>
        <v>0</v>
      </c>
      <c r="WEF12" s="2432">
        <f>'GC Table 5 - Worker Training'!WEG8</f>
        <v>0</v>
      </c>
      <c r="WEG12" s="2432">
        <f>'GC Table 4 - Tertiary'!WEF8</f>
        <v>0</v>
      </c>
      <c r="WEH12" s="4063">
        <f>SUM(WED12:WEG12)</f>
        <v>0</v>
      </c>
      <c r="WEI12" s="2433">
        <f>'GC Table 8 - Primary'!WEG12</f>
        <v>0</v>
      </c>
      <c r="WEJ12" s="2432">
        <f>'GC Table 6 - Secondary'!WEG14</f>
        <v>0</v>
      </c>
      <c r="WEK12" s="2434">
        <f>'GC Table 5 - Worker Training'!WEG12</f>
        <v>0</v>
      </c>
      <c r="WEL12" s="2432">
        <f>'GC Table 4 - Tertiary'!WEF9</f>
        <v>0</v>
      </c>
      <c r="WEM12" s="2435">
        <f>SUM(WEI12:WEL12)</f>
        <v>0</v>
      </c>
      <c r="WEN12" s="4062">
        <f>'GC Table 8 - Primary'!WEG20</f>
        <v>0</v>
      </c>
      <c r="WEO12" s="2432">
        <f>'GC Table 6 - Secondary'!WEG22</f>
        <v>0</v>
      </c>
      <c r="WEP12" s="2432">
        <f>'GC Table 5 - Worker Training'!WEG20</f>
        <v>0</v>
      </c>
      <c r="WEQ12" s="2432">
        <f>'GC Table 4 - Tertiary'!WEF17</f>
        <v>0</v>
      </c>
      <c r="WER12" s="4064">
        <f>SUM(WEN12:WEQ12)</f>
        <v>0</v>
      </c>
      <c r="WES12" s="4061">
        <v>2014</v>
      </c>
      <c r="WET12" s="4062">
        <f>'GC Table 8 - Primary'!WEW8</f>
        <v>0</v>
      </c>
      <c r="WEU12" s="2432">
        <f>'GC Table 6 - Secondary'!WEW8</f>
        <v>0</v>
      </c>
      <c r="WEV12" s="2432">
        <f>'GC Table 5 - Worker Training'!WEW8</f>
        <v>0</v>
      </c>
      <c r="WEW12" s="2432">
        <f>'GC Table 4 - Tertiary'!WEV8</f>
        <v>0</v>
      </c>
      <c r="WEX12" s="4063">
        <f>SUM(WET12:WEW12)</f>
        <v>0</v>
      </c>
      <c r="WEY12" s="2433">
        <f>'GC Table 8 - Primary'!WEW12</f>
        <v>0</v>
      </c>
      <c r="WEZ12" s="2432">
        <f>'GC Table 6 - Secondary'!WEW14</f>
        <v>0</v>
      </c>
      <c r="WFA12" s="2434">
        <f>'GC Table 5 - Worker Training'!WEW12</f>
        <v>0</v>
      </c>
      <c r="WFB12" s="2432">
        <f>'GC Table 4 - Tertiary'!WEV9</f>
        <v>0</v>
      </c>
      <c r="WFC12" s="2435">
        <f>SUM(WEY12:WFB12)</f>
        <v>0</v>
      </c>
      <c r="WFD12" s="4062">
        <f>'GC Table 8 - Primary'!WEW20</f>
        <v>0</v>
      </c>
      <c r="WFE12" s="2432">
        <f>'GC Table 6 - Secondary'!WEW22</f>
        <v>0</v>
      </c>
      <c r="WFF12" s="2432">
        <f>'GC Table 5 - Worker Training'!WEW20</f>
        <v>0</v>
      </c>
      <c r="WFG12" s="2432">
        <f>'GC Table 4 - Tertiary'!WEV17</f>
        <v>0</v>
      </c>
      <c r="WFH12" s="4064">
        <f>SUM(WFD12:WFG12)</f>
        <v>0</v>
      </c>
      <c r="WFI12" s="4061">
        <v>2014</v>
      </c>
      <c r="WFJ12" s="4062">
        <f>'GC Table 8 - Primary'!WFM8</f>
        <v>0</v>
      </c>
      <c r="WFK12" s="2432">
        <f>'GC Table 6 - Secondary'!WFM8</f>
        <v>0</v>
      </c>
      <c r="WFL12" s="2432">
        <f>'GC Table 5 - Worker Training'!WFM8</f>
        <v>0</v>
      </c>
      <c r="WFM12" s="2432">
        <f>'GC Table 4 - Tertiary'!WFL8</f>
        <v>0</v>
      </c>
      <c r="WFN12" s="4063">
        <f>SUM(WFJ12:WFM12)</f>
        <v>0</v>
      </c>
      <c r="WFO12" s="2433">
        <f>'GC Table 8 - Primary'!WFM12</f>
        <v>0</v>
      </c>
      <c r="WFP12" s="2432">
        <f>'GC Table 6 - Secondary'!WFM14</f>
        <v>0</v>
      </c>
      <c r="WFQ12" s="2434">
        <f>'GC Table 5 - Worker Training'!WFM12</f>
        <v>0</v>
      </c>
      <c r="WFR12" s="2432">
        <f>'GC Table 4 - Tertiary'!WFL9</f>
        <v>0</v>
      </c>
      <c r="WFS12" s="2435">
        <f>SUM(WFO12:WFR12)</f>
        <v>0</v>
      </c>
      <c r="WFT12" s="4062">
        <f>'GC Table 8 - Primary'!WFM20</f>
        <v>0</v>
      </c>
      <c r="WFU12" s="2432">
        <f>'GC Table 6 - Secondary'!WFM22</f>
        <v>0</v>
      </c>
      <c r="WFV12" s="2432">
        <f>'GC Table 5 - Worker Training'!WFM20</f>
        <v>0</v>
      </c>
      <c r="WFW12" s="2432">
        <f>'GC Table 4 - Tertiary'!WFL17</f>
        <v>0</v>
      </c>
      <c r="WFX12" s="4064">
        <f>SUM(WFT12:WFW12)</f>
        <v>0</v>
      </c>
      <c r="WFY12" s="4061">
        <v>2014</v>
      </c>
      <c r="WFZ12" s="4062">
        <f>'GC Table 8 - Primary'!WGC8</f>
        <v>0</v>
      </c>
      <c r="WGA12" s="2432">
        <f>'GC Table 6 - Secondary'!WGC8</f>
        <v>0</v>
      </c>
      <c r="WGB12" s="2432">
        <f>'GC Table 5 - Worker Training'!WGC8</f>
        <v>0</v>
      </c>
      <c r="WGC12" s="2432">
        <f>'GC Table 4 - Tertiary'!WGB8</f>
        <v>0</v>
      </c>
      <c r="WGD12" s="4063">
        <f>SUM(WFZ12:WGC12)</f>
        <v>0</v>
      </c>
      <c r="WGE12" s="2433">
        <f>'GC Table 8 - Primary'!WGC12</f>
        <v>0</v>
      </c>
      <c r="WGF12" s="2432">
        <f>'GC Table 6 - Secondary'!WGC14</f>
        <v>0</v>
      </c>
      <c r="WGG12" s="2434">
        <f>'GC Table 5 - Worker Training'!WGC12</f>
        <v>0</v>
      </c>
      <c r="WGH12" s="2432">
        <f>'GC Table 4 - Tertiary'!WGB9</f>
        <v>0</v>
      </c>
      <c r="WGI12" s="2435">
        <f>SUM(WGE12:WGH12)</f>
        <v>0</v>
      </c>
      <c r="WGJ12" s="4062">
        <f>'GC Table 8 - Primary'!WGC20</f>
        <v>0</v>
      </c>
      <c r="WGK12" s="2432">
        <f>'GC Table 6 - Secondary'!WGC22</f>
        <v>0</v>
      </c>
      <c r="WGL12" s="2432">
        <f>'GC Table 5 - Worker Training'!WGC20</f>
        <v>0</v>
      </c>
      <c r="WGM12" s="2432">
        <f>'GC Table 4 - Tertiary'!WGB17</f>
        <v>0</v>
      </c>
      <c r="WGN12" s="4064">
        <f>SUM(WGJ12:WGM12)</f>
        <v>0</v>
      </c>
      <c r="WGO12" s="4061">
        <v>2014</v>
      </c>
      <c r="WGP12" s="4062">
        <f>'GC Table 8 - Primary'!WGS8</f>
        <v>0</v>
      </c>
      <c r="WGQ12" s="2432">
        <f>'GC Table 6 - Secondary'!WGS8</f>
        <v>0</v>
      </c>
      <c r="WGR12" s="2432">
        <f>'GC Table 5 - Worker Training'!WGS8</f>
        <v>0</v>
      </c>
      <c r="WGS12" s="2432">
        <f>'GC Table 4 - Tertiary'!WGR8</f>
        <v>0</v>
      </c>
      <c r="WGT12" s="4063">
        <f>SUM(WGP12:WGS12)</f>
        <v>0</v>
      </c>
      <c r="WGU12" s="2433">
        <f>'GC Table 8 - Primary'!WGS12</f>
        <v>0</v>
      </c>
      <c r="WGV12" s="2432">
        <f>'GC Table 6 - Secondary'!WGS14</f>
        <v>0</v>
      </c>
      <c r="WGW12" s="2434">
        <f>'GC Table 5 - Worker Training'!WGS12</f>
        <v>0</v>
      </c>
      <c r="WGX12" s="2432">
        <f>'GC Table 4 - Tertiary'!WGR9</f>
        <v>0</v>
      </c>
      <c r="WGY12" s="2435">
        <f>SUM(WGU12:WGX12)</f>
        <v>0</v>
      </c>
      <c r="WGZ12" s="4062">
        <f>'GC Table 8 - Primary'!WGS20</f>
        <v>0</v>
      </c>
      <c r="WHA12" s="2432">
        <f>'GC Table 6 - Secondary'!WGS22</f>
        <v>0</v>
      </c>
      <c r="WHB12" s="2432">
        <f>'GC Table 5 - Worker Training'!WGS20</f>
        <v>0</v>
      </c>
      <c r="WHC12" s="2432">
        <f>'GC Table 4 - Tertiary'!WGR17</f>
        <v>0</v>
      </c>
      <c r="WHD12" s="4064">
        <f>SUM(WGZ12:WHC12)</f>
        <v>0</v>
      </c>
      <c r="WHE12" s="4061">
        <v>2014</v>
      </c>
      <c r="WHF12" s="4062">
        <f>'GC Table 8 - Primary'!WHI8</f>
        <v>0</v>
      </c>
      <c r="WHG12" s="2432">
        <f>'GC Table 6 - Secondary'!WHI8</f>
        <v>0</v>
      </c>
      <c r="WHH12" s="2432">
        <f>'GC Table 5 - Worker Training'!WHI8</f>
        <v>0</v>
      </c>
      <c r="WHI12" s="2432">
        <f>'GC Table 4 - Tertiary'!WHH8</f>
        <v>0</v>
      </c>
      <c r="WHJ12" s="4063">
        <f>SUM(WHF12:WHI12)</f>
        <v>0</v>
      </c>
      <c r="WHK12" s="2433">
        <f>'GC Table 8 - Primary'!WHI12</f>
        <v>0</v>
      </c>
      <c r="WHL12" s="2432">
        <f>'GC Table 6 - Secondary'!WHI14</f>
        <v>0</v>
      </c>
      <c r="WHM12" s="2434">
        <f>'GC Table 5 - Worker Training'!WHI12</f>
        <v>0</v>
      </c>
      <c r="WHN12" s="2432">
        <f>'GC Table 4 - Tertiary'!WHH9</f>
        <v>0</v>
      </c>
      <c r="WHO12" s="2435">
        <f>SUM(WHK12:WHN12)</f>
        <v>0</v>
      </c>
      <c r="WHP12" s="4062">
        <f>'GC Table 8 - Primary'!WHI20</f>
        <v>0</v>
      </c>
      <c r="WHQ12" s="2432">
        <f>'GC Table 6 - Secondary'!WHI22</f>
        <v>0</v>
      </c>
      <c r="WHR12" s="2432">
        <f>'GC Table 5 - Worker Training'!WHI20</f>
        <v>0</v>
      </c>
      <c r="WHS12" s="2432">
        <f>'GC Table 4 - Tertiary'!WHH17</f>
        <v>0</v>
      </c>
      <c r="WHT12" s="4064">
        <f>SUM(WHP12:WHS12)</f>
        <v>0</v>
      </c>
      <c r="WHU12" s="4061">
        <v>2014</v>
      </c>
      <c r="WHV12" s="4062">
        <f>'GC Table 8 - Primary'!WHY8</f>
        <v>0</v>
      </c>
      <c r="WHW12" s="2432">
        <f>'GC Table 6 - Secondary'!WHY8</f>
        <v>0</v>
      </c>
      <c r="WHX12" s="2432">
        <f>'GC Table 5 - Worker Training'!WHY8</f>
        <v>0</v>
      </c>
      <c r="WHY12" s="2432">
        <f>'GC Table 4 - Tertiary'!WHX8</f>
        <v>0</v>
      </c>
      <c r="WHZ12" s="4063">
        <f>SUM(WHV12:WHY12)</f>
        <v>0</v>
      </c>
      <c r="WIA12" s="2433">
        <f>'GC Table 8 - Primary'!WHY12</f>
        <v>0</v>
      </c>
      <c r="WIB12" s="2432">
        <f>'GC Table 6 - Secondary'!WHY14</f>
        <v>0</v>
      </c>
      <c r="WIC12" s="2434">
        <f>'GC Table 5 - Worker Training'!WHY12</f>
        <v>0</v>
      </c>
      <c r="WID12" s="2432">
        <f>'GC Table 4 - Tertiary'!WHX9</f>
        <v>0</v>
      </c>
      <c r="WIE12" s="2435">
        <f>SUM(WIA12:WID12)</f>
        <v>0</v>
      </c>
      <c r="WIF12" s="4062">
        <f>'GC Table 8 - Primary'!WHY20</f>
        <v>0</v>
      </c>
      <c r="WIG12" s="2432">
        <f>'GC Table 6 - Secondary'!WHY22</f>
        <v>0</v>
      </c>
      <c r="WIH12" s="2432">
        <f>'GC Table 5 - Worker Training'!WHY20</f>
        <v>0</v>
      </c>
      <c r="WII12" s="2432">
        <f>'GC Table 4 - Tertiary'!WHX17</f>
        <v>0</v>
      </c>
      <c r="WIJ12" s="4064">
        <f>SUM(WIF12:WII12)</f>
        <v>0</v>
      </c>
      <c r="WIK12" s="4061">
        <v>2014</v>
      </c>
      <c r="WIL12" s="4062">
        <f>'GC Table 8 - Primary'!WIO8</f>
        <v>0</v>
      </c>
      <c r="WIM12" s="2432">
        <f>'GC Table 6 - Secondary'!WIO8</f>
        <v>0</v>
      </c>
      <c r="WIN12" s="2432">
        <f>'GC Table 5 - Worker Training'!WIO8</f>
        <v>0</v>
      </c>
      <c r="WIO12" s="2432">
        <f>'GC Table 4 - Tertiary'!WIN8</f>
        <v>0</v>
      </c>
      <c r="WIP12" s="4063">
        <f>SUM(WIL12:WIO12)</f>
        <v>0</v>
      </c>
      <c r="WIQ12" s="2433">
        <f>'GC Table 8 - Primary'!WIO12</f>
        <v>0</v>
      </c>
      <c r="WIR12" s="2432">
        <f>'GC Table 6 - Secondary'!WIO14</f>
        <v>0</v>
      </c>
      <c r="WIS12" s="2434">
        <f>'GC Table 5 - Worker Training'!WIO12</f>
        <v>0</v>
      </c>
      <c r="WIT12" s="2432">
        <f>'GC Table 4 - Tertiary'!WIN9</f>
        <v>0</v>
      </c>
      <c r="WIU12" s="2435">
        <f>SUM(WIQ12:WIT12)</f>
        <v>0</v>
      </c>
      <c r="WIV12" s="4062">
        <f>'GC Table 8 - Primary'!WIO20</f>
        <v>0</v>
      </c>
      <c r="WIW12" s="2432">
        <f>'GC Table 6 - Secondary'!WIO22</f>
        <v>0</v>
      </c>
      <c r="WIX12" s="2432">
        <f>'GC Table 5 - Worker Training'!WIO20</f>
        <v>0</v>
      </c>
      <c r="WIY12" s="2432">
        <f>'GC Table 4 - Tertiary'!WIN17</f>
        <v>0</v>
      </c>
      <c r="WIZ12" s="4064">
        <f>SUM(WIV12:WIY12)</f>
        <v>0</v>
      </c>
      <c r="WJA12" s="4061">
        <v>2014</v>
      </c>
      <c r="WJB12" s="4062">
        <f>'GC Table 8 - Primary'!WJE8</f>
        <v>0</v>
      </c>
      <c r="WJC12" s="2432">
        <f>'GC Table 6 - Secondary'!WJE8</f>
        <v>0</v>
      </c>
      <c r="WJD12" s="2432">
        <f>'GC Table 5 - Worker Training'!WJE8</f>
        <v>0</v>
      </c>
      <c r="WJE12" s="2432">
        <f>'GC Table 4 - Tertiary'!WJD8</f>
        <v>0</v>
      </c>
      <c r="WJF12" s="4063">
        <f>SUM(WJB12:WJE12)</f>
        <v>0</v>
      </c>
      <c r="WJG12" s="2433">
        <f>'GC Table 8 - Primary'!WJE12</f>
        <v>0</v>
      </c>
      <c r="WJH12" s="2432">
        <f>'GC Table 6 - Secondary'!WJE14</f>
        <v>0</v>
      </c>
      <c r="WJI12" s="2434">
        <f>'GC Table 5 - Worker Training'!WJE12</f>
        <v>0</v>
      </c>
      <c r="WJJ12" s="2432">
        <f>'GC Table 4 - Tertiary'!WJD9</f>
        <v>0</v>
      </c>
      <c r="WJK12" s="2435">
        <f>SUM(WJG12:WJJ12)</f>
        <v>0</v>
      </c>
      <c r="WJL12" s="4062">
        <f>'GC Table 8 - Primary'!WJE20</f>
        <v>0</v>
      </c>
      <c r="WJM12" s="2432">
        <f>'GC Table 6 - Secondary'!WJE22</f>
        <v>0</v>
      </c>
      <c r="WJN12" s="2432">
        <f>'GC Table 5 - Worker Training'!WJE20</f>
        <v>0</v>
      </c>
      <c r="WJO12" s="2432">
        <f>'GC Table 4 - Tertiary'!WJD17</f>
        <v>0</v>
      </c>
      <c r="WJP12" s="4064">
        <f>SUM(WJL12:WJO12)</f>
        <v>0</v>
      </c>
      <c r="WJQ12" s="4061">
        <v>2014</v>
      </c>
      <c r="WJR12" s="4062">
        <f>'GC Table 8 - Primary'!WJU8</f>
        <v>0</v>
      </c>
      <c r="WJS12" s="2432">
        <f>'GC Table 6 - Secondary'!WJU8</f>
        <v>0</v>
      </c>
      <c r="WJT12" s="2432">
        <f>'GC Table 5 - Worker Training'!WJU8</f>
        <v>0</v>
      </c>
      <c r="WJU12" s="2432">
        <f>'GC Table 4 - Tertiary'!WJT8</f>
        <v>0</v>
      </c>
      <c r="WJV12" s="4063">
        <f>SUM(WJR12:WJU12)</f>
        <v>0</v>
      </c>
      <c r="WJW12" s="2433">
        <f>'GC Table 8 - Primary'!WJU12</f>
        <v>0</v>
      </c>
      <c r="WJX12" s="2432">
        <f>'GC Table 6 - Secondary'!WJU14</f>
        <v>0</v>
      </c>
      <c r="WJY12" s="2434">
        <f>'GC Table 5 - Worker Training'!WJU12</f>
        <v>0</v>
      </c>
      <c r="WJZ12" s="2432">
        <f>'GC Table 4 - Tertiary'!WJT9</f>
        <v>0</v>
      </c>
      <c r="WKA12" s="2435">
        <f>SUM(WJW12:WJZ12)</f>
        <v>0</v>
      </c>
      <c r="WKB12" s="4062">
        <f>'GC Table 8 - Primary'!WJU20</f>
        <v>0</v>
      </c>
      <c r="WKC12" s="2432">
        <f>'GC Table 6 - Secondary'!WJU22</f>
        <v>0</v>
      </c>
      <c r="WKD12" s="2432">
        <f>'GC Table 5 - Worker Training'!WJU20</f>
        <v>0</v>
      </c>
      <c r="WKE12" s="2432">
        <f>'GC Table 4 - Tertiary'!WJT17</f>
        <v>0</v>
      </c>
      <c r="WKF12" s="4064">
        <f>SUM(WKB12:WKE12)</f>
        <v>0</v>
      </c>
      <c r="WKG12" s="4061">
        <v>2014</v>
      </c>
      <c r="WKH12" s="4062">
        <f>'GC Table 8 - Primary'!WKK8</f>
        <v>0</v>
      </c>
      <c r="WKI12" s="2432">
        <f>'GC Table 6 - Secondary'!WKK8</f>
        <v>0</v>
      </c>
      <c r="WKJ12" s="2432">
        <f>'GC Table 5 - Worker Training'!WKK8</f>
        <v>0</v>
      </c>
      <c r="WKK12" s="2432">
        <f>'GC Table 4 - Tertiary'!WKJ8</f>
        <v>0</v>
      </c>
      <c r="WKL12" s="4063">
        <f>SUM(WKH12:WKK12)</f>
        <v>0</v>
      </c>
      <c r="WKM12" s="2433">
        <f>'GC Table 8 - Primary'!WKK12</f>
        <v>0</v>
      </c>
      <c r="WKN12" s="2432">
        <f>'GC Table 6 - Secondary'!WKK14</f>
        <v>0</v>
      </c>
      <c r="WKO12" s="2434">
        <f>'GC Table 5 - Worker Training'!WKK12</f>
        <v>0</v>
      </c>
      <c r="WKP12" s="2432">
        <f>'GC Table 4 - Tertiary'!WKJ9</f>
        <v>0</v>
      </c>
      <c r="WKQ12" s="2435">
        <f>SUM(WKM12:WKP12)</f>
        <v>0</v>
      </c>
      <c r="WKR12" s="4062">
        <f>'GC Table 8 - Primary'!WKK20</f>
        <v>0</v>
      </c>
      <c r="WKS12" s="2432">
        <f>'GC Table 6 - Secondary'!WKK22</f>
        <v>0</v>
      </c>
      <c r="WKT12" s="2432">
        <f>'GC Table 5 - Worker Training'!WKK20</f>
        <v>0</v>
      </c>
      <c r="WKU12" s="2432">
        <f>'GC Table 4 - Tertiary'!WKJ17</f>
        <v>0</v>
      </c>
      <c r="WKV12" s="4064">
        <f>SUM(WKR12:WKU12)</f>
        <v>0</v>
      </c>
      <c r="WKW12" s="4061">
        <v>2014</v>
      </c>
      <c r="WKX12" s="4062">
        <f>'GC Table 8 - Primary'!WLA8</f>
        <v>0</v>
      </c>
      <c r="WKY12" s="2432">
        <f>'GC Table 6 - Secondary'!WLA8</f>
        <v>0</v>
      </c>
      <c r="WKZ12" s="2432">
        <f>'GC Table 5 - Worker Training'!WLA8</f>
        <v>0</v>
      </c>
      <c r="WLA12" s="2432">
        <f>'GC Table 4 - Tertiary'!WKZ8</f>
        <v>0</v>
      </c>
      <c r="WLB12" s="4063">
        <f>SUM(WKX12:WLA12)</f>
        <v>0</v>
      </c>
      <c r="WLC12" s="2433">
        <f>'GC Table 8 - Primary'!WLA12</f>
        <v>0</v>
      </c>
      <c r="WLD12" s="2432">
        <f>'GC Table 6 - Secondary'!WLA14</f>
        <v>0</v>
      </c>
      <c r="WLE12" s="2434">
        <f>'GC Table 5 - Worker Training'!WLA12</f>
        <v>0</v>
      </c>
      <c r="WLF12" s="2432">
        <f>'GC Table 4 - Tertiary'!WKZ9</f>
        <v>0</v>
      </c>
      <c r="WLG12" s="2435">
        <f>SUM(WLC12:WLF12)</f>
        <v>0</v>
      </c>
      <c r="WLH12" s="4062">
        <f>'GC Table 8 - Primary'!WLA20</f>
        <v>0</v>
      </c>
      <c r="WLI12" s="2432">
        <f>'GC Table 6 - Secondary'!WLA22</f>
        <v>0</v>
      </c>
      <c r="WLJ12" s="2432">
        <f>'GC Table 5 - Worker Training'!WLA20</f>
        <v>0</v>
      </c>
      <c r="WLK12" s="2432">
        <f>'GC Table 4 - Tertiary'!WKZ17</f>
        <v>0</v>
      </c>
      <c r="WLL12" s="4064">
        <f>SUM(WLH12:WLK12)</f>
        <v>0</v>
      </c>
      <c r="WLM12" s="4061">
        <v>2014</v>
      </c>
      <c r="WLN12" s="4062">
        <f>'GC Table 8 - Primary'!WLQ8</f>
        <v>0</v>
      </c>
      <c r="WLO12" s="2432">
        <f>'GC Table 6 - Secondary'!WLQ8</f>
        <v>0</v>
      </c>
      <c r="WLP12" s="2432">
        <f>'GC Table 5 - Worker Training'!WLQ8</f>
        <v>0</v>
      </c>
      <c r="WLQ12" s="2432">
        <f>'GC Table 4 - Tertiary'!WLP8</f>
        <v>0</v>
      </c>
      <c r="WLR12" s="4063">
        <f>SUM(WLN12:WLQ12)</f>
        <v>0</v>
      </c>
      <c r="WLS12" s="2433">
        <f>'GC Table 8 - Primary'!WLQ12</f>
        <v>0</v>
      </c>
      <c r="WLT12" s="2432">
        <f>'GC Table 6 - Secondary'!WLQ14</f>
        <v>0</v>
      </c>
      <c r="WLU12" s="2434">
        <f>'GC Table 5 - Worker Training'!WLQ12</f>
        <v>0</v>
      </c>
      <c r="WLV12" s="2432">
        <f>'GC Table 4 - Tertiary'!WLP9</f>
        <v>0</v>
      </c>
      <c r="WLW12" s="2435">
        <f>SUM(WLS12:WLV12)</f>
        <v>0</v>
      </c>
      <c r="WLX12" s="4062">
        <f>'GC Table 8 - Primary'!WLQ20</f>
        <v>0</v>
      </c>
      <c r="WLY12" s="2432">
        <f>'GC Table 6 - Secondary'!WLQ22</f>
        <v>0</v>
      </c>
      <c r="WLZ12" s="2432">
        <f>'GC Table 5 - Worker Training'!WLQ20</f>
        <v>0</v>
      </c>
      <c r="WMA12" s="2432">
        <f>'GC Table 4 - Tertiary'!WLP17</f>
        <v>0</v>
      </c>
      <c r="WMB12" s="4064">
        <f>SUM(WLX12:WMA12)</f>
        <v>0</v>
      </c>
      <c r="WMC12" s="4061">
        <v>2014</v>
      </c>
      <c r="WMD12" s="4062">
        <f>'GC Table 8 - Primary'!WMG8</f>
        <v>0</v>
      </c>
      <c r="WME12" s="2432">
        <f>'GC Table 6 - Secondary'!WMG8</f>
        <v>0</v>
      </c>
      <c r="WMF12" s="2432">
        <f>'GC Table 5 - Worker Training'!WMG8</f>
        <v>0</v>
      </c>
      <c r="WMG12" s="2432">
        <f>'GC Table 4 - Tertiary'!WMF8</f>
        <v>0</v>
      </c>
      <c r="WMH12" s="4063">
        <f>SUM(WMD12:WMG12)</f>
        <v>0</v>
      </c>
      <c r="WMI12" s="2433">
        <f>'GC Table 8 - Primary'!WMG12</f>
        <v>0</v>
      </c>
      <c r="WMJ12" s="2432">
        <f>'GC Table 6 - Secondary'!WMG14</f>
        <v>0</v>
      </c>
      <c r="WMK12" s="2434">
        <f>'GC Table 5 - Worker Training'!WMG12</f>
        <v>0</v>
      </c>
      <c r="WML12" s="2432">
        <f>'GC Table 4 - Tertiary'!WMF9</f>
        <v>0</v>
      </c>
      <c r="WMM12" s="2435">
        <f>SUM(WMI12:WML12)</f>
        <v>0</v>
      </c>
      <c r="WMN12" s="4062">
        <f>'GC Table 8 - Primary'!WMG20</f>
        <v>0</v>
      </c>
      <c r="WMO12" s="2432">
        <f>'GC Table 6 - Secondary'!WMG22</f>
        <v>0</v>
      </c>
      <c r="WMP12" s="2432">
        <f>'GC Table 5 - Worker Training'!WMG20</f>
        <v>0</v>
      </c>
      <c r="WMQ12" s="2432">
        <f>'GC Table 4 - Tertiary'!WMF17</f>
        <v>0</v>
      </c>
      <c r="WMR12" s="4064">
        <f>SUM(WMN12:WMQ12)</f>
        <v>0</v>
      </c>
      <c r="WMS12" s="4061">
        <v>2014</v>
      </c>
      <c r="WMT12" s="4062">
        <f>'GC Table 8 - Primary'!WMW8</f>
        <v>0</v>
      </c>
      <c r="WMU12" s="2432">
        <f>'GC Table 6 - Secondary'!WMW8</f>
        <v>0</v>
      </c>
      <c r="WMV12" s="2432">
        <f>'GC Table 5 - Worker Training'!WMW8</f>
        <v>0</v>
      </c>
      <c r="WMW12" s="2432">
        <f>'GC Table 4 - Tertiary'!WMV8</f>
        <v>0</v>
      </c>
      <c r="WMX12" s="4063">
        <f>SUM(WMT12:WMW12)</f>
        <v>0</v>
      </c>
      <c r="WMY12" s="2433">
        <f>'GC Table 8 - Primary'!WMW12</f>
        <v>0</v>
      </c>
      <c r="WMZ12" s="2432">
        <f>'GC Table 6 - Secondary'!WMW14</f>
        <v>0</v>
      </c>
      <c r="WNA12" s="2434">
        <f>'GC Table 5 - Worker Training'!WMW12</f>
        <v>0</v>
      </c>
      <c r="WNB12" s="2432">
        <f>'GC Table 4 - Tertiary'!WMV9</f>
        <v>0</v>
      </c>
      <c r="WNC12" s="2435">
        <f>SUM(WMY12:WNB12)</f>
        <v>0</v>
      </c>
      <c r="WND12" s="4062">
        <f>'GC Table 8 - Primary'!WMW20</f>
        <v>0</v>
      </c>
      <c r="WNE12" s="2432">
        <f>'GC Table 6 - Secondary'!WMW22</f>
        <v>0</v>
      </c>
      <c r="WNF12" s="2432">
        <f>'GC Table 5 - Worker Training'!WMW20</f>
        <v>0</v>
      </c>
      <c r="WNG12" s="2432">
        <f>'GC Table 4 - Tertiary'!WMV17</f>
        <v>0</v>
      </c>
      <c r="WNH12" s="4064">
        <f>SUM(WND12:WNG12)</f>
        <v>0</v>
      </c>
      <c r="WNI12" s="4061">
        <v>2014</v>
      </c>
      <c r="WNJ12" s="4062">
        <f>'GC Table 8 - Primary'!WNM8</f>
        <v>0</v>
      </c>
      <c r="WNK12" s="2432">
        <f>'GC Table 6 - Secondary'!WNM8</f>
        <v>0</v>
      </c>
      <c r="WNL12" s="2432">
        <f>'GC Table 5 - Worker Training'!WNM8</f>
        <v>0</v>
      </c>
      <c r="WNM12" s="2432">
        <f>'GC Table 4 - Tertiary'!WNL8</f>
        <v>0</v>
      </c>
      <c r="WNN12" s="4063">
        <f>SUM(WNJ12:WNM12)</f>
        <v>0</v>
      </c>
      <c r="WNO12" s="2433">
        <f>'GC Table 8 - Primary'!WNM12</f>
        <v>0</v>
      </c>
      <c r="WNP12" s="2432">
        <f>'GC Table 6 - Secondary'!WNM14</f>
        <v>0</v>
      </c>
      <c r="WNQ12" s="2434">
        <f>'GC Table 5 - Worker Training'!WNM12</f>
        <v>0</v>
      </c>
      <c r="WNR12" s="2432">
        <f>'GC Table 4 - Tertiary'!WNL9</f>
        <v>0</v>
      </c>
      <c r="WNS12" s="2435">
        <f>SUM(WNO12:WNR12)</f>
        <v>0</v>
      </c>
      <c r="WNT12" s="4062">
        <f>'GC Table 8 - Primary'!WNM20</f>
        <v>0</v>
      </c>
      <c r="WNU12" s="2432">
        <f>'GC Table 6 - Secondary'!WNM22</f>
        <v>0</v>
      </c>
      <c r="WNV12" s="2432">
        <f>'GC Table 5 - Worker Training'!WNM20</f>
        <v>0</v>
      </c>
      <c r="WNW12" s="2432">
        <f>'GC Table 4 - Tertiary'!WNL17</f>
        <v>0</v>
      </c>
      <c r="WNX12" s="4064">
        <f>SUM(WNT12:WNW12)</f>
        <v>0</v>
      </c>
      <c r="WNY12" s="4061">
        <v>2014</v>
      </c>
      <c r="WNZ12" s="4062">
        <f>'GC Table 8 - Primary'!WOC8</f>
        <v>0</v>
      </c>
      <c r="WOA12" s="2432">
        <f>'GC Table 6 - Secondary'!WOC8</f>
        <v>0</v>
      </c>
      <c r="WOB12" s="2432">
        <f>'GC Table 5 - Worker Training'!WOC8</f>
        <v>0</v>
      </c>
      <c r="WOC12" s="2432">
        <f>'GC Table 4 - Tertiary'!WOB8</f>
        <v>0</v>
      </c>
      <c r="WOD12" s="4063">
        <f>SUM(WNZ12:WOC12)</f>
        <v>0</v>
      </c>
      <c r="WOE12" s="2433">
        <f>'GC Table 8 - Primary'!WOC12</f>
        <v>0</v>
      </c>
      <c r="WOF12" s="2432">
        <f>'GC Table 6 - Secondary'!WOC14</f>
        <v>0</v>
      </c>
      <c r="WOG12" s="2434">
        <f>'GC Table 5 - Worker Training'!WOC12</f>
        <v>0</v>
      </c>
      <c r="WOH12" s="2432">
        <f>'GC Table 4 - Tertiary'!WOB9</f>
        <v>0</v>
      </c>
      <c r="WOI12" s="2435">
        <f>SUM(WOE12:WOH12)</f>
        <v>0</v>
      </c>
      <c r="WOJ12" s="4062">
        <f>'GC Table 8 - Primary'!WOC20</f>
        <v>0</v>
      </c>
      <c r="WOK12" s="2432">
        <f>'GC Table 6 - Secondary'!WOC22</f>
        <v>0</v>
      </c>
      <c r="WOL12" s="2432">
        <f>'GC Table 5 - Worker Training'!WOC20</f>
        <v>0</v>
      </c>
      <c r="WOM12" s="2432">
        <f>'GC Table 4 - Tertiary'!WOB17</f>
        <v>0</v>
      </c>
      <c r="WON12" s="4064">
        <f>SUM(WOJ12:WOM12)</f>
        <v>0</v>
      </c>
      <c r="WOO12" s="4061">
        <v>2014</v>
      </c>
      <c r="WOP12" s="4062">
        <f>'GC Table 8 - Primary'!WOS8</f>
        <v>0</v>
      </c>
      <c r="WOQ12" s="2432">
        <f>'GC Table 6 - Secondary'!WOS8</f>
        <v>0</v>
      </c>
      <c r="WOR12" s="2432">
        <f>'GC Table 5 - Worker Training'!WOS8</f>
        <v>0</v>
      </c>
      <c r="WOS12" s="2432">
        <f>'GC Table 4 - Tertiary'!WOR8</f>
        <v>0</v>
      </c>
      <c r="WOT12" s="4063">
        <f>SUM(WOP12:WOS12)</f>
        <v>0</v>
      </c>
      <c r="WOU12" s="2433">
        <f>'GC Table 8 - Primary'!WOS12</f>
        <v>0</v>
      </c>
      <c r="WOV12" s="2432">
        <f>'GC Table 6 - Secondary'!WOS14</f>
        <v>0</v>
      </c>
      <c r="WOW12" s="2434">
        <f>'GC Table 5 - Worker Training'!WOS12</f>
        <v>0</v>
      </c>
      <c r="WOX12" s="2432">
        <f>'GC Table 4 - Tertiary'!WOR9</f>
        <v>0</v>
      </c>
      <c r="WOY12" s="2435">
        <f>SUM(WOU12:WOX12)</f>
        <v>0</v>
      </c>
      <c r="WOZ12" s="4062">
        <f>'GC Table 8 - Primary'!WOS20</f>
        <v>0</v>
      </c>
      <c r="WPA12" s="2432">
        <f>'GC Table 6 - Secondary'!WOS22</f>
        <v>0</v>
      </c>
      <c r="WPB12" s="2432">
        <f>'GC Table 5 - Worker Training'!WOS20</f>
        <v>0</v>
      </c>
      <c r="WPC12" s="2432">
        <f>'GC Table 4 - Tertiary'!WOR17</f>
        <v>0</v>
      </c>
      <c r="WPD12" s="4064">
        <f>SUM(WOZ12:WPC12)</f>
        <v>0</v>
      </c>
      <c r="WPE12" s="4061">
        <v>2014</v>
      </c>
      <c r="WPF12" s="4062">
        <f>'GC Table 8 - Primary'!WPI8</f>
        <v>0</v>
      </c>
      <c r="WPG12" s="2432">
        <f>'GC Table 6 - Secondary'!WPI8</f>
        <v>0</v>
      </c>
      <c r="WPH12" s="2432">
        <f>'GC Table 5 - Worker Training'!WPI8</f>
        <v>0</v>
      </c>
      <c r="WPI12" s="2432">
        <f>'GC Table 4 - Tertiary'!WPH8</f>
        <v>0</v>
      </c>
      <c r="WPJ12" s="4063">
        <f>SUM(WPF12:WPI12)</f>
        <v>0</v>
      </c>
      <c r="WPK12" s="2433">
        <f>'GC Table 8 - Primary'!WPI12</f>
        <v>0</v>
      </c>
      <c r="WPL12" s="2432">
        <f>'GC Table 6 - Secondary'!WPI14</f>
        <v>0</v>
      </c>
      <c r="WPM12" s="2434">
        <f>'GC Table 5 - Worker Training'!WPI12</f>
        <v>0</v>
      </c>
      <c r="WPN12" s="2432">
        <f>'GC Table 4 - Tertiary'!WPH9</f>
        <v>0</v>
      </c>
      <c r="WPO12" s="2435">
        <f>SUM(WPK12:WPN12)</f>
        <v>0</v>
      </c>
      <c r="WPP12" s="4062">
        <f>'GC Table 8 - Primary'!WPI20</f>
        <v>0</v>
      </c>
      <c r="WPQ12" s="2432">
        <f>'GC Table 6 - Secondary'!WPI22</f>
        <v>0</v>
      </c>
      <c r="WPR12" s="2432">
        <f>'GC Table 5 - Worker Training'!WPI20</f>
        <v>0</v>
      </c>
      <c r="WPS12" s="2432">
        <f>'GC Table 4 - Tertiary'!WPH17</f>
        <v>0</v>
      </c>
      <c r="WPT12" s="4064">
        <f>SUM(WPP12:WPS12)</f>
        <v>0</v>
      </c>
      <c r="WPU12" s="4061">
        <v>2014</v>
      </c>
      <c r="WPV12" s="4062">
        <f>'GC Table 8 - Primary'!WPY8</f>
        <v>0</v>
      </c>
      <c r="WPW12" s="2432">
        <f>'GC Table 6 - Secondary'!WPY8</f>
        <v>0</v>
      </c>
      <c r="WPX12" s="2432">
        <f>'GC Table 5 - Worker Training'!WPY8</f>
        <v>0</v>
      </c>
      <c r="WPY12" s="2432">
        <f>'GC Table 4 - Tertiary'!WPX8</f>
        <v>0</v>
      </c>
      <c r="WPZ12" s="4063">
        <f>SUM(WPV12:WPY12)</f>
        <v>0</v>
      </c>
      <c r="WQA12" s="2433">
        <f>'GC Table 8 - Primary'!WPY12</f>
        <v>0</v>
      </c>
      <c r="WQB12" s="2432">
        <f>'GC Table 6 - Secondary'!WPY14</f>
        <v>0</v>
      </c>
      <c r="WQC12" s="2434">
        <f>'GC Table 5 - Worker Training'!WPY12</f>
        <v>0</v>
      </c>
      <c r="WQD12" s="2432">
        <f>'GC Table 4 - Tertiary'!WPX9</f>
        <v>0</v>
      </c>
      <c r="WQE12" s="2435">
        <f>SUM(WQA12:WQD12)</f>
        <v>0</v>
      </c>
      <c r="WQF12" s="4062">
        <f>'GC Table 8 - Primary'!WPY20</f>
        <v>0</v>
      </c>
      <c r="WQG12" s="2432">
        <f>'GC Table 6 - Secondary'!WPY22</f>
        <v>0</v>
      </c>
      <c r="WQH12" s="2432">
        <f>'GC Table 5 - Worker Training'!WPY20</f>
        <v>0</v>
      </c>
      <c r="WQI12" s="2432">
        <f>'GC Table 4 - Tertiary'!WPX17</f>
        <v>0</v>
      </c>
      <c r="WQJ12" s="4064">
        <f>SUM(WQF12:WQI12)</f>
        <v>0</v>
      </c>
      <c r="WQK12" s="4061">
        <v>2014</v>
      </c>
      <c r="WQL12" s="4062">
        <f>'GC Table 8 - Primary'!WQO8</f>
        <v>0</v>
      </c>
      <c r="WQM12" s="2432">
        <f>'GC Table 6 - Secondary'!WQO8</f>
        <v>0</v>
      </c>
      <c r="WQN12" s="2432">
        <f>'GC Table 5 - Worker Training'!WQO8</f>
        <v>0</v>
      </c>
      <c r="WQO12" s="2432">
        <f>'GC Table 4 - Tertiary'!WQN8</f>
        <v>0</v>
      </c>
      <c r="WQP12" s="4063">
        <f>SUM(WQL12:WQO12)</f>
        <v>0</v>
      </c>
      <c r="WQQ12" s="2433">
        <f>'GC Table 8 - Primary'!WQO12</f>
        <v>0</v>
      </c>
      <c r="WQR12" s="2432">
        <f>'GC Table 6 - Secondary'!WQO14</f>
        <v>0</v>
      </c>
      <c r="WQS12" s="2434">
        <f>'GC Table 5 - Worker Training'!WQO12</f>
        <v>0</v>
      </c>
      <c r="WQT12" s="2432">
        <f>'GC Table 4 - Tertiary'!WQN9</f>
        <v>0</v>
      </c>
      <c r="WQU12" s="2435">
        <f>SUM(WQQ12:WQT12)</f>
        <v>0</v>
      </c>
      <c r="WQV12" s="4062">
        <f>'GC Table 8 - Primary'!WQO20</f>
        <v>0</v>
      </c>
      <c r="WQW12" s="2432">
        <f>'GC Table 6 - Secondary'!WQO22</f>
        <v>0</v>
      </c>
      <c r="WQX12" s="2432">
        <f>'GC Table 5 - Worker Training'!WQO20</f>
        <v>0</v>
      </c>
      <c r="WQY12" s="2432">
        <f>'GC Table 4 - Tertiary'!WQN17</f>
        <v>0</v>
      </c>
      <c r="WQZ12" s="4064">
        <f>SUM(WQV12:WQY12)</f>
        <v>0</v>
      </c>
      <c r="WRA12" s="4061">
        <v>2014</v>
      </c>
      <c r="WRB12" s="4062">
        <f>'GC Table 8 - Primary'!WRE8</f>
        <v>0</v>
      </c>
      <c r="WRC12" s="2432">
        <f>'GC Table 6 - Secondary'!WRE8</f>
        <v>0</v>
      </c>
      <c r="WRD12" s="2432">
        <f>'GC Table 5 - Worker Training'!WRE8</f>
        <v>0</v>
      </c>
      <c r="WRE12" s="2432">
        <f>'GC Table 4 - Tertiary'!WRD8</f>
        <v>0</v>
      </c>
      <c r="WRF12" s="4063">
        <f>SUM(WRB12:WRE12)</f>
        <v>0</v>
      </c>
      <c r="WRG12" s="2433">
        <f>'GC Table 8 - Primary'!WRE12</f>
        <v>0</v>
      </c>
      <c r="WRH12" s="2432">
        <f>'GC Table 6 - Secondary'!WRE14</f>
        <v>0</v>
      </c>
      <c r="WRI12" s="2434">
        <f>'GC Table 5 - Worker Training'!WRE12</f>
        <v>0</v>
      </c>
      <c r="WRJ12" s="2432">
        <f>'GC Table 4 - Tertiary'!WRD9</f>
        <v>0</v>
      </c>
      <c r="WRK12" s="2435">
        <f>SUM(WRG12:WRJ12)</f>
        <v>0</v>
      </c>
      <c r="WRL12" s="4062">
        <f>'GC Table 8 - Primary'!WRE20</f>
        <v>0</v>
      </c>
      <c r="WRM12" s="2432">
        <f>'GC Table 6 - Secondary'!WRE22</f>
        <v>0</v>
      </c>
      <c r="WRN12" s="2432">
        <f>'GC Table 5 - Worker Training'!WRE20</f>
        <v>0</v>
      </c>
      <c r="WRO12" s="2432">
        <f>'GC Table 4 - Tertiary'!WRD17</f>
        <v>0</v>
      </c>
      <c r="WRP12" s="4064">
        <f>SUM(WRL12:WRO12)</f>
        <v>0</v>
      </c>
      <c r="WRQ12" s="4061">
        <v>2014</v>
      </c>
      <c r="WRR12" s="4062">
        <f>'GC Table 8 - Primary'!WRU8</f>
        <v>0</v>
      </c>
      <c r="WRS12" s="2432">
        <f>'GC Table 6 - Secondary'!WRU8</f>
        <v>0</v>
      </c>
      <c r="WRT12" s="2432">
        <f>'GC Table 5 - Worker Training'!WRU8</f>
        <v>0</v>
      </c>
      <c r="WRU12" s="2432">
        <f>'GC Table 4 - Tertiary'!WRT8</f>
        <v>0</v>
      </c>
      <c r="WRV12" s="4063">
        <f>SUM(WRR12:WRU12)</f>
        <v>0</v>
      </c>
      <c r="WRW12" s="2433">
        <f>'GC Table 8 - Primary'!WRU12</f>
        <v>0</v>
      </c>
      <c r="WRX12" s="2432">
        <f>'GC Table 6 - Secondary'!WRU14</f>
        <v>0</v>
      </c>
      <c r="WRY12" s="2434">
        <f>'GC Table 5 - Worker Training'!WRU12</f>
        <v>0</v>
      </c>
      <c r="WRZ12" s="2432">
        <f>'GC Table 4 - Tertiary'!WRT9</f>
        <v>0</v>
      </c>
      <c r="WSA12" s="2435">
        <f>SUM(WRW12:WRZ12)</f>
        <v>0</v>
      </c>
      <c r="WSB12" s="4062">
        <f>'GC Table 8 - Primary'!WRU20</f>
        <v>0</v>
      </c>
      <c r="WSC12" s="2432">
        <f>'GC Table 6 - Secondary'!WRU22</f>
        <v>0</v>
      </c>
      <c r="WSD12" s="2432">
        <f>'GC Table 5 - Worker Training'!WRU20</f>
        <v>0</v>
      </c>
      <c r="WSE12" s="2432">
        <f>'GC Table 4 - Tertiary'!WRT17</f>
        <v>0</v>
      </c>
      <c r="WSF12" s="4064">
        <f>SUM(WSB12:WSE12)</f>
        <v>0</v>
      </c>
      <c r="WSG12" s="4061">
        <v>2014</v>
      </c>
      <c r="WSH12" s="4062">
        <f>'GC Table 8 - Primary'!WSK8</f>
        <v>0</v>
      </c>
      <c r="WSI12" s="2432">
        <f>'GC Table 6 - Secondary'!WSK8</f>
        <v>0</v>
      </c>
      <c r="WSJ12" s="2432">
        <f>'GC Table 5 - Worker Training'!WSK8</f>
        <v>0</v>
      </c>
      <c r="WSK12" s="2432">
        <f>'GC Table 4 - Tertiary'!WSJ8</f>
        <v>0</v>
      </c>
      <c r="WSL12" s="4063">
        <f>SUM(WSH12:WSK12)</f>
        <v>0</v>
      </c>
      <c r="WSM12" s="2433">
        <f>'GC Table 8 - Primary'!WSK12</f>
        <v>0</v>
      </c>
      <c r="WSN12" s="2432">
        <f>'GC Table 6 - Secondary'!WSK14</f>
        <v>0</v>
      </c>
      <c r="WSO12" s="2434">
        <f>'GC Table 5 - Worker Training'!WSK12</f>
        <v>0</v>
      </c>
      <c r="WSP12" s="2432">
        <f>'GC Table 4 - Tertiary'!WSJ9</f>
        <v>0</v>
      </c>
      <c r="WSQ12" s="2435">
        <f>SUM(WSM12:WSP12)</f>
        <v>0</v>
      </c>
      <c r="WSR12" s="4062">
        <f>'GC Table 8 - Primary'!WSK20</f>
        <v>0</v>
      </c>
      <c r="WSS12" s="2432">
        <f>'GC Table 6 - Secondary'!WSK22</f>
        <v>0</v>
      </c>
      <c r="WST12" s="2432">
        <f>'GC Table 5 - Worker Training'!WSK20</f>
        <v>0</v>
      </c>
      <c r="WSU12" s="2432">
        <f>'GC Table 4 - Tertiary'!WSJ17</f>
        <v>0</v>
      </c>
      <c r="WSV12" s="4064">
        <f>SUM(WSR12:WSU12)</f>
        <v>0</v>
      </c>
      <c r="WSW12" s="4061">
        <v>2014</v>
      </c>
      <c r="WSX12" s="4062">
        <f>'GC Table 8 - Primary'!WTA8</f>
        <v>0</v>
      </c>
      <c r="WSY12" s="2432">
        <f>'GC Table 6 - Secondary'!WTA8</f>
        <v>0</v>
      </c>
      <c r="WSZ12" s="2432">
        <f>'GC Table 5 - Worker Training'!WTA8</f>
        <v>0</v>
      </c>
      <c r="WTA12" s="2432">
        <f>'GC Table 4 - Tertiary'!WSZ8</f>
        <v>0</v>
      </c>
      <c r="WTB12" s="4063">
        <f>SUM(WSX12:WTA12)</f>
        <v>0</v>
      </c>
      <c r="WTC12" s="2433">
        <f>'GC Table 8 - Primary'!WTA12</f>
        <v>0</v>
      </c>
      <c r="WTD12" s="2432">
        <f>'GC Table 6 - Secondary'!WTA14</f>
        <v>0</v>
      </c>
      <c r="WTE12" s="2434">
        <f>'GC Table 5 - Worker Training'!WTA12</f>
        <v>0</v>
      </c>
      <c r="WTF12" s="2432">
        <f>'GC Table 4 - Tertiary'!WSZ9</f>
        <v>0</v>
      </c>
      <c r="WTG12" s="2435">
        <f>SUM(WTC12:WTF12)</f>
        <v>0</v>
      </c>
      <c r="WTH12" s="4062">
        <f>'GC Table 8 - Primary'!WTA20</f>
        <v>0</v>
      </c>
      <c r="WTI12" s="2432">
        <f>'GC Table 6 - Secondary'!WTA22</f>
        <v>0</v>
      </c>
      <c r="WTJ12" s="2432">
        <f>'GC Table 5 - Worker Training'!WTA20</f>
        <v>0</v>
      </c>
      <c r="WTK12" s="2432">
        <f>'GC Table 4 - Tertiary'!WSZ17</f>
        <v>0</v>
      </c>
      <c r="WTL12" s="4064">
        <f>SUM(WTH12:WTK12)</f>
        <v>0</v>
      </c>
      <c r="WTM12" s="4061">
        <v>2014</v>
      </c>
      <c r="WTN12" s="4062">
        <f>'GC Table 8 - Primary'!WTQ8</f>
        <v>0</v>
      </c>
      <c r="WTO12" s="2432">
        <f>'GC Table 6 - Secondary'!WTQ8</f>
        <v>0</v>
      </c>
      <c r="WTP12" s="2432">
        <f>'GC Table 5 - Worker Training'!WTQ8</f>
        <v>0</v>
      </c>
      <c r="WTQ12" s="2432">
        <f>'GC Table 4 - Tertiary'!WTP8</f>
        <v>0</v>
      </c>
      <c r="WTR12" s="4063">
        <f>SUM(WTN12:WTQ12)</f>
        <v>0</v>
      </c>
      <c r="WTS12" s="2433">
        <f>'GC Table 8 - Primary'!WTQ12</f>
        <v>0</v>
      </c>
      <c r="WTT12" s="2432">
        <f>'GC Table 6 - Secondary'!WTQ14</f>
        <v>0</v>
      </c>
      <c r="WTU12" s="2434">
        <f>'GC Table 5 - Worker Training'!WTQ12</f>
        <v>0</v>
      </c>
      <c r="WTV12" s="2432">
        <f>'GC Table 4 - Tertiary'!WTP9</f>
        <v>0</v>
      </c>
      <c r="WTW12" s="2435">
        <f>SUM(WTS12:WTV12)</f>
        <v>0</v>
      </c>
      <c r="WTX12" s="4062">
        <f>'GC Table 8 - Primary'!WTQ20</f>
        <v>0</v>
      </c>
      <c r="WTY12" s="2432">
        <f>'GC Table 6 - Secondary'!WTQ22</f>
        <v>0</v>
      </c>
      <c r="WTZ12" s="2432">
        <f>'GC Table 5 - Worker Training'!WTQ20</f>
        <v>0</v>
      </c>
      <c r="WUA12" s="2432">
        <f>'GC Table 4 - Tertiary'!WTP17</f>
        <v>0</v>
      </c>
      <c r="WUB12" s="4064">
        <f>SUM(WTX12:WUA12)</f>
        <v>0</v>
      </c>
      <c r="WUC12" s="4061">
        <v>2014</v>
      </c>
      <c r="WUD12" s="4062">
        <f>'GC Table 8 - Primary'!WUG8</f>
        <v>0</v>
      </c>
      <c r="WUE12" s="2432">
        <f>'GC Table 6 - Secondary'!WUG8</f>
        <v>0</v>
      </c>
      <c r="WUF12" s="2432">
        <f>'GC Table 5 - Worker Training'!WUG8</f>
        <v>0</v>
      </c>
      <c r="WUG12" s="2432">
        <f>'GC Table 4 - Tertiary'!WUF8</f>
        <v>0</v>
      </c>
      <c r="WUH12" s="4063">
        <f>SUM(WUD12:WUG12)</f>
        <v>0</v>
      </c>
      <c r="WUI12" s="2433">
        <f>'GC Table 8 - Primary'!WUG12</f>
        <v>0</v>
      </c>
      <c r="WUJ12" s="2432">
        <f>'GC Table 6 - Secondary'!WUG14</f>
        <v>0</v>
      </c>
      <c r="WUK12" s="2434">
        <f>'GC Table 5 - Worker Training'!WUG12</f>
        <v>0</v>
      </c>
      <c r="WUL12" s="2432">
        <f>'GC Table 4 - Tertiary'!WUF9</f>
        <v>0</v>
      </c>
      <c r="WUM12" s="2435">
        <f>SUM(WUI12:WUL12)</f>
        <v>0</v>
      </c>
      <c r="WUN12" s="4062">
        <f>'GC Table 8 - Primary'!WUG20</f>
        <v>0</v>
      </c>
      <c r="WUO12" s="2432">
        <f>'GC Table 6 - Secondary'!WUG22</f>
        <v>0</v>
      </c>
      <c r="WUP12" s="2432">
        <f>'GC Table 5 - Worker Training'!WUG20</f>
        <v>0</v>
      </c>
      <c r="WUQ12" s="2432">
        <f>'GC Table 4 - Tertiary'!WUF17</f>
        <v>0</v>
      </c>
      <c r="WUR12" s="4064">
        <f>SUM(WUN12:WUQ12)</f>
        <v>0</v>
      </c>
      <c r="WUS12" s="4061">
        <v>2014</v>
      </c>
      <c r="WUT12" s="4062">
        <f>'GC Table 8 - Primary'!WUW8</f>
        <v>0</v>
      </c>
      <c r="WUU12" s="2432">
        <f>'GC Table 6 - Secondary'!WUW8</f>
        <v>0</v>
      </c>
      <c r="WUV12" s="2432">
        <f>'GC Table 5 - Worker Training'!WUW8</f>
        <v>0</v>
      </c>
      <c r="WUW12" s="2432">
        <f>'GC Table 4 - Tertiary'!WUV8</f>
        <v>0</v>
      </c>
      <c r="WUX12" s="4063">
        <f>SUM(WUT12:WUW12)</f>
        <v>0</v>
      </c>
      <c r="WUY12" s="2433">
        <f>'GC Table 8 - Primary'!WUW12</f>
        <v>0</v>
      </c>
      <c r="WUZ12" s="2432">
        <f>'GC Table 6 - Secondary'!WUW14</f>
        <v>0</v>
      </c>
      <c r="WVA12" s="2434">
        <f>'GC Table 5 - Worker Training'!WUW12</f>
        <v>0</v>
      </c>
      <c r="WVB12" s="2432">
        <f>'GC Table 4 - Tertiary'!WUV9</f>
        <v>0</v>
      </c>
      <c r="WVC12" s="2435">
        <f>SUM(WUY12:WVB12)</f>
        <v>0</v>
      </c>
      <c r="WVD12" s="4062">
        <f>'GC Table 8 - Primary'!WUW20</f>
        <v>0</v>
      </c>
      <c r="WVE12" s="2432">
        <f>'GC Table 6 - Secondary'!WUW22</f>
        <v>0</v>
      </c>
      <c r="WVF12" s="2432">
        <f>'GC Table 5 - Worker Training'!WUW20</f>
        <v>0</v>
      </c>
      <c r="WVG12" s="2432">
        <f>'GC Table 4 - Tertiary'!WUV17</f>
        <v>0</v>
      </c>
      <c r="WVH12" s="4064">
        <f>SUM(WVD12:WVG12)</f>
        <v>0</v>
      </c>
      <c r="WVI12" s="4061">
        <v>2014</v>
      </c>
      <c r="WVJ12" s="4062">
        <f>'GC Table 8 - Primary'!WVM8</f>
        <v>0</v>
      </c>
      <c r="WVK12" s="2432">
        <f>'GC Table 6 - Secondary'!WVM8</f>
        <v>0</v>
      </c>
      <c r="WVL12" s="2432">
        <f>'GC Table 5 - Worker Training'!WVM8</f>
        <v>0</v>
      </c>
      <c r="WVM12" s="2432">
        <f>'GC Table 4 - Tertiary'!WVL8</f>
        <v>0</v>
      </c>
      <c r="WVN12" s="4063">
        <f>SUM(WVJ12:WVM12)</f>
        <v>0</v>
      </c>
      <c r="WVO12" s="2433">
        <f>'GC Table 8 - Primary'!WVM12</f>
        <v>0</v>
      </c>
      <c r="WVP12" s="2432">
        <f>'GC Table 6 - Secondary'!WVM14</f>
        <v>0</v>
      </c>
      <c r="WVQ12" s="2434">
        <f>'GC Table 5 - Worker Training'!WVM12</f>
        <v>0</v>
      </c>
      <c r="WVR12" s="2432">
        <f>'GC Table 4 - Tertiary'!WVL9</f>
        <v>0</v>
      </c>
      <c r="WVS12" s="2435">
        <f>SUM(WVO12:WVR12)</f>
        <v>0</v>
      </c>
      <c r="WVT12" s="4062">
        <f>'GC Table 8 - Primary'!WVM20</f>
        <v>0</v>
      </c>
      <c r="WVU12" s="2432">
        <f>'GC Table 6 - Secondary'!WVM22</f>
        <v>0</v>
      </c>
      <c r="WVV12" s="2432">
        <f>'GC Table 5 - Worker Training'!WVM20</f>
        <v>0</v>
      </c>
      <c r="WVW12" s="2432">
        <f>'GC Table 4 - Tertiary'!WVL17</f>
        <v>0</v>
      </c>
      <c r="WVX12" s="4064">
        <f>SUM(WVT12:WVW12)</f>
        <v>0</v>
      </c>
      <c r="WVY12" s="4061">
        <v>2014</v>
      </c>
      <c r="WVZ12" s="4062">
        <f>'GC Table 8 - Primary'!WWC8</f>
        <v>0</v>
      </c>
      <c r="WWA12" s="2432">
        <f>'GC Table 6 - Secondary'!WWC8</f>
        <v>0</v>
      </c>
      <c r="WWB12" s="2432">
        <f>'GC Table 5 - Worker Training'!WWC8</f>
        <v>0</v>
      </c>
      <c r="WWC12" s="2432">
        <f>'GC Table 4 - Tertiary'!WWB8</f>
        <v>0</v>
      </c>
      <c r="WWD12" s="4063">
        <f>SUM(WVZ12:WWC12)</f>
        <v>0</v>
      </c>
      <c r="WWE12" s="2433">
        <f>'GC Table 8 - Primary'!WWC12</f>
        <v>0</v>
      </c>
      <c r="WWF12" s="2432">
        <f>'GC Table 6 - Secondary'!WWC14</f>
        <v>0</v>
      </c>
      <c r="WWG12" s="2434">
        <f>'GC Table 5 - Worker Training'!WWC12</f>
        <v>0</v>
      </c>
      <c r="WWH12" s="2432">
        <f>'GC Table 4 - Tertiary'!WWB9</f>
        <v>0</v>
      </c>
      <c r="WWI12" s="2435">
        <f>SUM(WWE12:WWH12)</f>
        <v>0</v>
      </c>
      <c r="WWJ12" s="4062">
        <f>'GC Table 8 - Primary'!WWC20</f>
        <v>0</v>
      </c>
      <c r="WWK12" s="2432">
        <f>'GC Table 6 - Secondary'!WWC22</f>
        <v>0</v>
      </c>
      <c r="WWL12" s="2432">
        <f>'GC Table 5 - Worker Training'!WWC20</f>
        <v>0</v>
      </c>
      <c r="WWM12" s="2432">
        <f>'GC Table 4 - Tertiary'!WWB17</f>
        <v>0</v>
      </c>
      <c r="WWN12" s="4064">
        <f>SUM(WWJ12:WWM12)</f>
        <v>0</v>
      </c>
      <c r="WWO12" s="4061">
        <v>2014</v>
      </c>
      <c r="WWP12" s="4062">
        <f>'GC Table 8 - Primary'!WWS8</f>
        <v>0</v>
      </c>
      <c r="WWQ12" s="2432">
        <f>'GC Table 6 - Secondary'!WWS8</f>
        <v>0</v>
      </c>
      <c r="WWR12" s="2432">
        <f>'GC Table 5 - Worker Training'!WWS8</f>
        <v>0</v>
      </c>
      <c r="WWS12" s="2432">
        <f>'GC Table 4 - Tertiary'!WWR8</f>
        <v>0</v>
      </c>
      <c r="WWT12" s="4063">
        <f>SUM(WWP12:WWS12)</f>
        <v>0</v>
      </c>
      <c r="WWU12" s="2433">
        <f>'GC Table 8 - Primary'!WWS12</f>
        <v>0</v>
      </c>
      <c r="WWV12" s="2432">
        <f>'GC Table 6 - Secondary'!WWS14</f>
        <v>0</v>
      </c>
      <c r="WWW12" s="2434">
        <f>'GC Table 5 - Worker Training'!WWS12</f>
        <v>0</v>
      </c>
      <c r="WWX12" s="2432">
        <f>'GC Table 4 - Tertiary'!WWR9</f>
        <v>0</v>
      </c>
      <c r="WWY12" s="2435">
        <f>SUM(WWU12:WWX12)</f>
        <v>0</v>
      </c>
      <c r="WWZ12" s="4062">
        <f>'GC Table 8 - Primary'!WWS20</f>
        <v>0</v>
      </c>
      <c r="WXA12" s="2432">
        <f>'GC Table 6 - Secondary'!WWS22</f>
        <v>0</v>
      </c>
      <c r="WXB12" s="2432">
        <f>'GC Table 5 - Worker Training'!WWS20</f>
        <v>0</v>
      </c>
      <c r="WXC12" s="2432">
        <f>'GC Table 4 - Tertiary'!WWR17</f>
        <v>0</v>
      </c>
      <c r="WXD12" s="4064">
        <f>SUM(WWZ12:WXC12)</f>
        <v>0</v>
      </c>
      <c r="WXE12" s="4061">
        <v>2014</v>
      </c>
      <c r="WXF12" s="4062">
        <f>'GC Table 8 - Primary'!WXI8</f>
        <v>0</v>
      </c>
      <c r="WXG12" s="2432">
        <f>'GC Table 6 - Secondary'!WXI8</f>
        <v>0</v>
      </c>
      <c r="WXH12" s="2432">
        <f>'GC Table 5 - Worker Training'!WXI8</f>
        <v>0</v>
      </c>
      <c r="WXI12" s="2432">
        <f>'GC Table 4 - Tertiary'!WXH8</f>
        <v>0</v>
      </c>
      <c r="WXJ12" s="4063">
        <f>SUM(WXF12:WXI12)</f>
        <v>0</v>
      </c>
      <c r="WXK12" s="2433">
        <f>'GC Table 8 - Primary'!WXI12</f>
        <v>0</v>
      </c>
      <c r="WXL12" s="2432">
        <f>'GC Table 6 - Secondary'!WXI14</f>
        <v>0</v>
      </c>
      <c r="WXM12" s="2434">
        <f>'GC Table 5 - Worker Training'!WXI12</f>
        <v>0</v>
      </c>
      <c r="WXN12" s="2432">
        <f>'GC Table 4 - Tertiary'!WXH9</f>
        <v>0</v>
      </c>
      <c r="WXO12" s="2435">
        <f>SUM(WXK12:WXN12)</f>
        <v>0</v>
      </c>
      <c r="WXP12" s="4062">
        <f>'GC Table 8 - Primary'!WXI20</f>
        <v>0</v>
      </c>
      <c r="WXQ12" s="2432">
        <f>'GC Table 6 - Secondary'!WXI22</f>
        <v>0</v>
      </c>
      <c r="WXR12" s="2432">
        <f>'GC Table 5 - Worker Training'!WXI20</f>
        <v>0</v>
      </c>
      <c r="WXS12" s="2432">
        <f>'GC Table 4 - Tertiary'!WXH17</f>
        <v>0</v>
      </c>
      <c r="WXT12" s="4064">
        <f>SUM(WXP12:WXS12)</f>
        <v>0</v>
      </c>
      <c r="WXU12" s="4061">
        <v>2014</v>
      </c>
      <c r="WXV12" s="4062">
        <f>'GC Table 8 - Primary'!WXY8</f>
        <v>0</v>
      </c>
      <c r="WXW12" s="2432">
        <f>'GC Table 6 - Secondary'!WXY8</f>
        <v>0</v>
      </c>
      <c r="WXX12" s="2432">
        <f>'GC Table 5 - Worker Training'!WXY8</f>
        <v>0</v>
      </c>
      <c r="WXY12" s="2432">
        <f>'GC Table 4 - Tertiary'!WXX8</f>
        <v>0</v>
      </c>
      <c r="WXZ12" s="4063">
        <f>SUM(WXV12:WXY12)</f>
        <v>0</v>
      </c>
      <c r="WYA12" s="2433">
        <f>'GC Table 8 - Primary'!WXY12</f>
        <v>0</v>
      </c>
      <c r="WYB12" s="2432">
        <f>'GC Table 6 - Secondary'!WXY14</f>
        <v>0</v>
      </c>
      <c r="WYC12" s="2434">
        <f>'GC Table 5 - Worker Training'!WXY12</f>
        <v>0</v>
      </c>
      <c r="WYD12" s="2432">
        <f>'GC Table 4 - Tertiary'!WXX9</f>
        <v>0</v>
      </c>
      <c r="WYE12" s="2435">
        <f>SUM(WYA12:WYD12)</f>
        <v>0</v>
      </c>
      <c r="WYF12" s="4062">
        <f>'GC Table 8 - Primary'!WXY20</f>
        <v>0</v>
      </c>
      <c r="WYG12" s="2432">
        <f>'GC Table 6 - Secondary'!WXY22</f>
        <v>0</v>
      </c>
      <c r="WYH12" s="2432">
        <f>'GC Table 5 - Worker Training'!WXY20</f>
        <v>0</v>
      </c>
      <c r="WYI12" s="2432">
        <f>'GC Table 4 - Tertiary'!WXX17</f>
        <v>0</v>
      </c>
      <c r="WYJ12" s="4064">
        <f>SUM(WYF12:WYI12)</f>
        <v>0</v>
      </c>
      <c r="WYK12" s="4061">
        <v>2014</v>
      </c>
      <c r="WYL12" s="4062">
        <f>'GC Table 8 - Primary'!WYO8</f>
        <v>0</v>
      </c>
      <c r="WYM12" s="2432">
        <f>'GC Table 6 - Secondary'!WYO8</f>
        <v>0</v>
      </c>
      <c r="WYN12" s="2432">
        <f>'GC Table 5 - Worker Training'!WYO8</f>
        <v>0</v>
      </c>
      <c r="WYO12" s="2432">
        <f>'GC Table 4 - Tertiary'!WYN8</f>
        <v>0</v>
      </c>
      <c r="WYP12" s="4063">
        <f>SUM(WYL12:WYO12)</f>
        <v>0</v>
      </c>
      <c r="WYQ12" s="2433">
        <f>'GC Table 8 - Primary'!WYO12</f>
        <v>0</v>
      </c>
      <c r="WYR12" s="2432">
        <f>'GC Table 6 - Secondary'!WYO14</f>
        <v>0</v>
      </c>
      <c r="WYS12" s="2434">
        <f>'GC Table 5 - Worker Training'!WYO12</f>
        <v>0</v>
      </c>
      <c r="WYT12" s="2432">
        <f>'GC Table 4 - Tertiary'!WYN9</f>
        <v>0</v>
      </c>
      <c r="WYU12" s="2435">
        <f>SUM(WYQ12:WYT12)</f>
        <v>0</v>
      </c>
      <c r="WYV12" s="4062">
        <f>'GC Table 8 - Primary'!WYO20</f>
        <v>0</v>
      </c>
      <c r="WYW12" s="2432">
        <f>'GC Table 6 - Secondary'!WYO22</f>
        <v>0</v>
      </c>
      <c r="WYX12" s="2432">
        <f>'GC Table 5 - Worker Training'!WYO20</f>
        <v>0</v>
      </c>
      <c r="WYY12" s="2432">
        <f>'GC Table 4 - Tertiary'!WYN17</f>
        <v>0</v>
      </c>
      <c r="WYZ12" s="4064">
        <f>SUM(WYV12:WYY12)</f>
        <v>0</v>
      </c>
      <c r="WZA12" s="4061">
        <v>2014</v>
      </c>
      <c r="WZB12" s="4062">
        <f>'GC Table 8 - Primary'!WZE8</f>
        <v>0</v>
      </c>
      <c r="WZC12" s="2432">
        <f>'GC Table 6 - Secondary'!WZE8</f>
        <v>0</v>
      </c>
      <c r="WZD12" s="2432">
        <f>'GC Table 5 - Worker Training'!WZE8</f>
        <v>0</v>
      </c>
      <c r="WZE12" s="2432">
        <f>'GC Table 4 - Tertiary'!WZD8</f>
        <v>0</v>
      </c>
      <c r="WZF12" s="4063">
        <f>SUM(WZB12:WZE12)</f>
        <v>0</v>
      </c>
      <c r="WZG12" s="2433">
        <f>'GC Table 8 - Primary'!WZE12</f>
        <v>0</v>
      </c>
      <c r="WZH12" s="2432">
        <f>'GC Table 6 - Secondary'!WZE14</f>
        <v>0</v>
      </c>
      <c r="WZI12" s="2434">
        <f>'GC Table 5 - Worker Training'!WZE12</f>
        <v>0</v>
      </c>
      <c r="WZJ12" s="2432">
        <f>'GC Table 4 - Tertiary'!WZD9</f>
        <v>0</v>
      </c>
      <c r="WZK12" s="2435">
        <f>SUM(WZG12:WZJ12)</f>
        <v>0</v>
      </c>
      <c r="WZL12" s="4062">
        <f>'GC Table 8 - Primary'!WZE20</f>
        <v>0</v>
      </c>
      <c r="WZM12" s="2432">
        <f>'GC Table 6 - Secondary'!WZE22</f>
        <v>0</v>
      </c>
      <c r="WZN12" s="2432">
        <f>'GC Table 5 - Worker Training'!WZE20</f>
        <v>0</v>
      </c>
      <c r="WZO12" s="2432">
        <f>'GC Table 4 - Tertiary'!WZD17</f>
        <v>0</v>
      </c>
      <c r="WZP12" s="4064">
        <f>SUM(WZL12:WZO12)</f>
        <v>0</v>
      </c>
      <c r="WZQ12" s="4061">
        <v>2014</v>
      </c>
      <c r="WZR12" s="4062">
        <f>'GC Table 8 - Primary'!WZU8</f>
        <v>0</v>
      </c>
      <c r="WZS12" s="2432">
        <f>'GC Table 6 - Secondary'!WZU8</f>
        <v>0</v>
      </c>
      <c r="WZT12" s="2432">
        <f>'GC Table 5 - Worker Training'!WZU8</f>
        <v>0</v>
      </c>
      <c r="WZU12" s="2432">
        <f>'GC Table 4 - Tertiary'!WZT8</f>
        <v>0</v>
      </c>
      <c r="WZV12" s="4063">
        <f>SUM(WZR12:WZU12)</f>
        <v>0</v>
      </c>
      <c r="WZW12" s="2433">
        <f>'GC Table 8 - Primary'!WZU12</f>
        <v>0</v>
      </c>
      <c r="WZX12" s="2432">
        <f>'GC Table 6 - Secondary'!WZU14</f>
        <v>0</v>
      </c>
      <c r="WZY12" s="2434">
        <f>'GC Table 5 - Worker Training'!WZU12</f>
        <v>0</v>
      </c>
      <c r="WZZ12" s="2432">
        <f>'GC Table 4 - Tertiary'!WZT9</f>
        <v>0</v>
      </c>
      <c r="XAA12" s="2435">
        <f>SUM(WZW12:WZZ12)</f>
        <v>0</v>
      </c>
      <c r="XAB12" s="4062">
        <f>'GC Table 8 - Primary'!WZU20</f>
        <v>0</v>
      </c>
      <c r="XAC12" s="2432">
        <f>'GC Table 6 - Secondary'!WZU22</f>
        <v>0</v>
      </c>
      <c r="XAD12" s="2432">
        <f>'GC Table 5 - Worker Training'!WZU20</f>
        <v>0</v>
      </c>
      <c r="XAE12" s="2432">
        <f>'GC Table 4 - Tertiary'!WZT17</f>
        <v>0</v>
      </c>
      <c r="XAF12" s="4064">
        <f>SUM(XAB12:XAE12)</f>
        <v>0</v>
      </c>
      <c r="XAG12" s="4061">
        <v>2014</v>
      </c>
      <c r="XAH12" s="4062">
        <f>'GC Table 8 - Primary'!XAK8</f>
        <v>0</v>
      </c>
      <c r="XAI12" s="2432">
        <f>'GC Table 6 - Secondary'!XAK8</f>
        <v>0</v>
      </c>
      <c r="XAJ12" s="2432">
        <f>'GC Table 5 - Worker Training'!XAK8</f>
        <v>0</v>
      </c>
      <c r="XAK12" s="2432">
        <f>'GC Table 4 - Tertiary'!XAJ8</f>
        <v>0</v>
      </c>
      <c r="XAL12" s="4063">
        <f>SUM(XAH12:XAK12)</f>
        <v>0</v>
      </c>
      <c r="XAM12" s="2433">
        <f>'GC Table 8 - Primary'!XAK12</f>
        <v>0</v>
      </c>
      <c r="XAN12" s="2432">
        <f>'GC Table 6 - Secondary'!XAK14</f>
        <v>0</v>
      </c>
      <c r="XAO12" s="2434">
        <f>'GC Table 5 - Worker Training'!XAK12</f>
        <v>0</v>
      </c>
      <c r="XAP12" s="2432">
        <f>'GC Table 4 - Tertiary'!XAJ9</f>
        <v>0</v>
      </c>
      <c r="XAQ12" s="2435">
        <f>SUM(XAM12:XAP12)</f>
        <v>0</v>
      </c>
      <c r="XAR12" s="4062">
        <f>'GC Table 8 - Primary'!XAK20</f>
        <v>0</v>
      </c>
      <c r="XAS12" s="2432">
        <f>'GC Table 6 - Secondary'!XAK22</f>
        <v>0</v>
      </c>
      <c r="XAT12" s="2432">
        <f>'GC Table 5 - Worker Training'!XAK20</f>
        <v>0</v>
      </c>
      <c r="XAU12" s="2432">
        <f>'GC Table 4 - Tertiary'!XAJ17</f>
        <v>0</v>
      </c>
      <c r="XAV12" s="4064">
        <f>SUM(XAR12:XAU12)</f>
        <v>0</v>
      </c>
      <c r="XAW12" s="4061">
        <v>2014</v>
      </c>
      <c r="XAX12" s="4062">
        <f>'GC Table 8 - Primary'!XBA8</f>
        <v>0</v>
      </c>
      <c r="XAY12" s="2432">
        <f>'GC Table 6 - Secondary'!XBA8</f>
        <v>0</v>
      </c>
      <c r="XAZ12" s="2432">
        <f>'GC Table 5 - Worker Training'!XBA8</f>
        <v>0</v>
      </c>
      <c r="XBA12" s="2432">
        <f>'GC Table 4 - Tertiary'!XAZ8</f>
        <v>0</v>
      </c>
      <c r="XBB12" s="4063">
        <f>SUM(XAX12:XBA12)</f>
        <v>0</v>
      </c>
      <c r="XBC12" s="2433">
        <f>'GC Table 8 - Primary'!XBA12</f>
        <v>0</v>
      </c>
      <c r="XBD12" s="2432">
        <f>'GC Table 6 - Secondary'!XBA14</f>
        <v>0</v>
      </c>
      <c r="XBE12" s="2434">
        <f>'GC Table 5 - Worker Training'!XBA12</f>
        <v>0</v>
      </c>
      <c r="XBF12" s="2432">
        <f>'GC Table 4 - Tertiary'!XAZ9</f>
        <v>0</v>
      </c>
      <c r="XBG12" s="2435">
        <f>SUM(XBC12:XBF12)</f>
        <v>0</v>
      </c>
      <c r="XBH12" s="4062">
        <f>'GC Table 8 - Primary'!XBA20</f>
        <v>0</v>
      </c>
      <c r="XBI12" s="2432">
        <f>'GC Table 6 - Secondary'!XBA22</f>
        <v>0</v>
      </c>
      <c r="XBJ12" s="2432">
        <f>'GC Table 5 - Worker Training'!XBA20</f>
        <v>0</v>
      </c>
      <c r="XBK12" s="2432">
        <f>'GC Table 4 - Tertiary'!XAZ17</f>
        <v>0</v>
      </c>
      <c r="XBL12" s="4064">
        <f>SUM(XBH12:XBK12)</f>
        <v>0</v>
      </c>
      <c r="XBM12" s="4061">
        <v>2014</v>
      </c>
      <c r="XBN12" s="4062">
        <f>'GC Table 8 - Primary'!XBQ8</f>
        <v>0</v>
      </c>
      <c r="XBO12" s="2432">
        <f>'GC Table 6 - Secondary'!XBQ8</f>
        <v>0</v>
      </c>
      <c r="XBP12" s="2432">
        <f>'GC Table 5 - Worker Training'!XBQ8</f>
        <v>0</v>
      </c>
      <c r="XBQ12" s="2432">
        <f>'GC Table 4 - Tertiary'!XBP8</f>
        <v>0</v>
      </c>
      <c r="XBR12" s="4063">
        <f>SUM(XBN12:XBQ12)</f>
        <v>0</v>
      </c>
      <c r="XBS12" s="2433">
        <f>'GC Table 8 - Primary'!XBQ12</f>
        <v>0</v>
      </c>
      <c r="XBT12" s="2432">
        <f>'GC Table 6 - Secondary'!XBQ14</f>
        <v>0</v>
      </c>
      <c r="XBU12" s="2434">
        <f>'GC Table 5 - Worker Training'!XBQ12</f>
        <v>0</v>
      </c>
      <c r="XBV12" s="2432">
        <f>'GC Table 4 - Tertiary'!XBP9</f>
        <v>0</v>
      </c>
      <c r="XBW12" s="2435">
        <f>SUM(XBS12:XBV12)</f>
        <v>0</v>
      </c>
      <c r="XBX12" s="4062">
        <f>'GC Table 8 - Primary'!XBQ20</f>
        <v>0</v>
      </c>
      <c r="XBY12" s="2432">
        <f>'GC Table 6 - Secondary'!XBQ22</f>
        <v>0</v>
      </c>
      <c r="XBZ12" s="2432">
        <f>'GC Table 5 - Worker Training'!XBQ20</f>
        <v>0</v>
      </c>
      <c r="XCA12" s="2432">
        <f>'GC Table 4 - Tertiary'!XBP17</f>
        <v>0</v>
      </c>
      <c r="XCB12" s="4064">
        <f>SUM(XBX12:XCA12)</f>
        <v>0</v>
      </c>
      <c r="XCC12" s="4061">
        <v>2014</v>
      </c>
      <c r="XCD12" s="4062">
        <f>'GC Table 8 - Primary'!XCG8</f>
        <v>0</v>
      </c>
      <c r="XCE12" s="2432">
        <f>'GC Table 6 - Secondary'!XCG8</f>
        <v>0</v>
      </c>
      <c r="XCF12" s="2432">
        <f>'GC Table 5 - Worker Training'!XCG8</f>
        <v>0</v>
      </c>
      <c r="XCG12" s="2432">
        <f>'GC Table 4 - Tertiary'!XCF8</f>
        <v>0</v>
      </c>
      <c r="XCH12" s="4063">
        <f>SUM(XCD12:XCG12)</f>
        <v>0</v>
      </c>
      <c r="XCI12" s="2433">
        <f>'GC Table 8 - Primary'!XCG12</f>
        <v>0</v>
      </c>
      <c r="XCJ12" s="2432">
        <f>'GC Table 6 - Secondary'!XCG14</f>
        <v>0</v>
      </c>
      <c r="XCK12" s="2434">
        <f>'GC Table 5 - Worker Training'!XCG12</f>
        <v>0</v>
      </c>
      <c r="XCL12" s="2432">
        <f>'GC Table 4 - Tertiary'!XCF9</f>
        <v>0</v>
      </c>
      <c r="XCM12" s="2435">
        <f>SUM(XCI12:XCL12)</f>
        <v>0</v>
      </c>
      <c r="XCN12" s="4062">
        <f>'GC Table 8 - Primary'!XCG20</f>
        <v>0</v>
      </c>
      <c r="XCO12" s="2432">
        <f>'GC Table 6 - Secondary'!XCG22</f>
        <v>0</v>
      </c>
      <c r="XCP12" s="2432">
        <f>'GC Table 5 - Worker Training'!XCG20</f>
        <v>0</v>
      </c>
      <c r="XCQ12" s="2432">
        <f>'GC Table 4 - Tertiary'!XCF17</f>
        <v>0</v>
      </c>
      <c r="XCR12" s="4064">
        <f>SUM(XCN12:XCQ12)</f>
        <v>0</v>
      </c>
      <c r="XCS12" s="4061">
        <v>2014</v>
      </c>
      <c r="XCT12" s="4062">
        <f>'GC Table 8 - Primary'!XCW8</f>
        <v>0</v>
      </c>
      <c r="XCU12" s="2432">
        <f>'GC Table 6 - Secondary'!XCW8</f>
        <v>0</v>
      </c>
      <c r="XCV12" s="2432">
        <f>'GC Table 5 - Worker Training'!XCW8</f>
        <v>0</v>
      </c>
      <c r="XCW12" s="2432">
        <f>'GC Table 4 - Tertiary'!XCV8</f>
        <v>0</v>
      </c>
      <c r="XCX12" s="4063">
        <f>SUM(XCT12:XCW12)</f>
        <v>0</v>
      </c>
      <c r="XCY12" s="2433">
        <f>'GC Table 8 - Primary'!XCW12</f>
        <v>0</v>
      </c>
      <c r="XCZ12" s="2432">
        <f>'GC Table 6 - Secondary'!XCW14</f>
        <v>0</v>
      </c>
      <c r="XDA12" s="2434">
        <f>'GC Table 5 - Worker Training'!XCW12</f>
        <v>0</v>
      </c>
      <c r="XDB12" s="2432">
        <f>'GC Table 4 - Tertiary'!XCV9</f>
        <v>0</v>
      </c>
      <c r="XDC12" s="2435">
        <f>SUM(XCY12:XDB12)</f>
        <v>0</v>
      </c>
      <c r="XDD12" s="4062">
        <f>'GC Table 8 - Primary'!XCW20</f>
        <v>0</v>
      </c>
      <c r="XDE12" s="2432">
        <f>'GC Table 6 - Secondary'!XCW22</f>
        <v>0</v>
      </c>
      <c r="XDF12" s="2432">
        <f>'GC Table 5 - Worker Training'!XCW20</f>
        <v>0</v>
      </c>
      <c r="XDG12" s="2432">
        <f>'GC Table 4 - Tertiary'!XCV17</f>
        <v>0</v>
      </c>
      <c r="XDH12" s="4064">
        <f>SUM(XDD12:XDG12)</f>
        <v>0</v>
      </c>
      <c r="XDI12" s="4061">
        <v>2014</v>
      </c>
      <c r="XDJ12" s="4062">
        <f>'GC Table 8 - Primary'!XDM8</f>
        <v>0</v>
      </c>
      <c r="XDK12" s="2432">
        <f>'GC Table 6 - Secondary'!XDM8</f>
        <v>0</v>
      </c>
      <c r="XDL12" s="2432">
        <f>'GC Table 5 - Worker Training'!XDM8</f>
        <v>0</v>
      </c>
      <c r="XDM12" s="2432">
        <f>'GC Table 4 - Tertiary'!XDL8</f>
        <v>0</v>
      </c>
      <c r="XDN12" s="4063">
        <f>SUM(XDJ12:XDM12)</f>
        <v>0</v>
      </c>
      <c r="XDO12" s="2433">
        <f>'GC Table 8 - Primary'!XDM12</f>
        <v>0</v>
      </c>
      <c r="XDP12" s="2432">
        <f>'GC Table 6 - Secondary'!XDM14</f>
        <v>0</v>
      </c>
      <c r="XDQ12" s="2434">
        <f>'GC Table 5 - Worker Training'!XDM12</f>
        <v>0</v>
      </c>
      <c r="XDR12" s="2432">
        <f>'GC Table 4 - Tertiary'!XDL9</f>
        <v>0</v>
      </c>
      <c r="XDS12" s="2435">
        <f>SUM(XDO12:XDR12)</f>
        <v>0</v>
      </c>
      <c r="XDT12" s="4062">
        <f>'GC Table 8 - Primary'!XDM20</f>
        <v>0</v>
      </c>
      <c r="XDU12" s="2432">
        <f>'GC Table 6 - Secondary'!XDM22</f>
        <v>0</v>
      </c>
      <c r="XDV12" s="2432">
        <f>'GC Table 5 - Worker Training'!XDM20</f>
        <v>0</v>
      </c>
      <c r="XDW12" s="2432">
        <f>'GC Table 4 - Tertiary'!XDL17</f>
        <v>0</v>
      </c>
      <c r="XDX12" s="4064">
        <f>SUM(XDT12:XDW12)</f>
        <v>0</v>
      </c>
      <c r="XDY12" s="4061">
        <v>2014</v>
      </c>
      <c r="XDZ12" s="4062">
        <f>'GC Table 8 - Primary'!XEC8</f>
        <v>0</v>
      </c>
      <c r="XEA12" s="2432">
        <f>'GC Table 6 - Secondary'!XEC8</f>
        <v>0</v>
      </c>
      <c r="XEB12" s="2432">
        <f>'GC Table 5 - Worker Training'!XEC8</f>
        <v>0</v>
      </c>
      <c r="XEC12" s="2432">
        <f>'GC Table 4 - Tertiary'!XEB8</f>
        <v>0</v>
      </c>
      <c r="XED12" s="4063">
        <f>SUM(XDZ12:XEC12)</f>
        <v>0</v>
      </c>
      <c r="XEE12" s="2433">
        <f>'GC Table 8 - Primary'!XEC12</f>
        <v>0</v>
      </c>
      <c r="XEF12" s="2432">
        <f>'GC Table 6 - Secondary'!XEC14</f>
        <v>0</v>
      </c>
      <c r="XEG12" s="2434">
        <f>'GC Table 5 - Worker Training'!XEC12</f>
        <v>0</v>
      </c>
      <c r="XEH12" s="2432">
        <f>'GC Table 4 - Tertiary'!XEB9</f>
        <v>0</v>
      </c>
      <c r="XEI12" s="2435">
        <f>SUM(XEE12:XEH12)</f>
        <v>0</v>
      </c>
      <c r="XEJ12" s="4062">
        <f>'GC Table 8 - Primary'!XEC20</f>
        <v>0</v>
      </c>
      <c r="XEK12" s="2432">
        <f>'GC Table 6 - Secondary'!XEC22</f>
        <v>0</v>
      </c>
      <c r="XEL12" s="2432">
        <f>'GC Table 5 - Worker Training'!XEC20</f>
        <v>0</v>
      </c>
      <c r="XEM12" s="2432">
        <f>'GC Table 4 - Tertiary'!XEB17</f>
        <v>0</v>
      </c>
      <c r="XEN12" s="4064">
        <f>SUM(XEJ12:XEM12)</f>
        <v>0</v>
      </c>
      <c r="XEO12" s="4061">
        <v>2014</v>
      </c>
      <c r="XEP12" s="4062">
        <f>'GC Table 8 - Primary'!XES8</f>
        <v>0</v>
      </c>
      <c r="XEQ12" s="2432">
        <f>'GC Table 6 - Secondary'!XES8</f>
        <v>0</v>
      </c>
      <c r="XER12" s="2432">
        <f>'GC Table 5 - Worker Training'!XES8</f>
        <v>0</v>
      </c>
      <c r="XES12" s="2432">
        <f>'GC Table 4 - Tertiary'!XER8</f>
        <v>0</v>
      </c>
      <c r="XET12" s="4063">
        <f>SUM(XEP12:XES12)</f>
        <v>0</v>
      </c>
      <c r="XEU12" s="2433">
        <f>'GC Table 8 - Primary'!XES12</f>
        <v>0</v>
      </c>
      <c r="XEV12" s="2432">
        <f>'GC Table 6 - Secondary'!XES14</f>
        <v>0</v>
      </c>
      <c r="XEW12" s="2434">
        <f>'GC Table 5 - Worker Training'!XES12</f>
        <v>0</v>
      </c>
      <c r="XEX12" s="2432">
        <f>'GC Table 4 - Tertiary'!XER9</f>
        <v>0</v>
      </c>
      <c r="XEY12" s="2435">
        <f>SUM(XEU12:XEX12)</f>
        <v>0</v>
      </c>
      <c r="XEZ12" s="4062">
        <f>'GC Table 8 - Primary'!XES20</f>
        <v>0</v>
      </c>
      <c r="XFA12" s="2432">
        <f>'GC Table 6 - Secondary'!XES22</f>
        <v>0</v>
      </c>
      <c r="XFB12" s="2432">
        <f>'GC Table 5 - Worker Training'!XES20</f>
        <v>0</v>
      </c>
      <c r="XFC12" s="2432">
        <f>'GC Table 4 - Tertiary'!XER17</f>
        <v>0</v>
      </c>
      <c r="XFD12" s="4064">
        <f>SUM(XEZ12:XFC12)</f>
        <v>0</v>
      </c>
    </row>
    <row r="13" spans="1:16384" s="461" customFormat="1" ht="18.600000000000001" customHeight="1">
      <c r="A13" s="4065">
        <v>2013</v>
      </c>
      <c r="B13" s="4066">
        <v>133</v>
      </c>
      <c r="C13" s="2436">
        <v>24</v>
      </c>
      <c r="D13" s="2436">
        <v>2</v>
      </c>
      <c r="E13" s="2436">
        <v>1</v>
      </c>
      <c r="F13" s="4067">
        <f t="shared" si="0"/>
        <v>160</v>
      </c>
      <c r="G13" s="2437">
        <v>707</v>
      </c>
      <c r="H13" s="2436">
        <v>296</v>
      </c>
      <c r="I13" s="2438">
        <v>0</v>
      </c>
      <c r="J13" s="2436">
        <v>18</v>
      </c>
      <c r="K13" s="2439">
        <f t="shared" ref="K13:K20" si="2">SUM(G13:J13)</f>
        <v>1021</v>
      </c>
      <c r="L13" s="4066">
        <v>15608</v>
      </c>
      <c r="M13" s="2436">
        <v>4447</v>
      </c>
      <c r="N13" s="2440">
        <v>337</v>
      </c>
      <c r="O13" s="2436">
        <v>420</v>
      </c>
      <c r="P13" s="4068">
        <f t="shared" si="1"/>
        <v>20812</v>
      </c>
      <c r="Q13" s="470" t="s">
        <v>1411</v>
      </c>
      <c r="R13" s="470"/>
      <c r="S13" s="470"/>
    </row>
    <row r="14" spans="1:16384" s="461" customFormat="1" ht="18.600000000000001" customHeight="1">
      <c r="A14" s="4065">
        <v>2012</v>
      </c>
      <c r="B14" s="4069">
        <v>142</v>
      </c>
      <c r="C14" s="2441">
        <v>26</v>
      </c>
      <c r="D14" s="2441">
        <v>3</v>
      </c>
      <c r="E14" s="2441">
        <v>1</v>
      </c>
      <c r="F14" s="4070">
        <f t="shared" si="0"/>
        <v>172</v>
      </c>
      <c r="G14" s="2442">
        <v>684</v>
      </c>
      <c r="H14" s="2441">
        <v>305</v>
      </c>
      <c r="I14" s="2443">
        <v>29</v>
      </c>
      <c r="J14" s="2441">
        <v>18</v>
      </c>
      <c r="K14" s="2444">
        <f t="shared" si="2"/>
        <v>1036</v>
      </c>
      <c r="L14" s="4069">
        <v>17285</v>
      </c>
      <c r="M14" s="2441">
        <v>5518</v>
      </c>
      <c r="N14" s="2441">
        <v>517</v>
      </c>
      <c r="O14" s="2441">
        <v>428</v>
      </c>
      <c r="P14" s="4071">
        <f t="shared" si="1"/>
        <v>23748</v>
      </c>
    </row>
    <row r="15" spans="1:16384" s="461" customFormat="1" ht="18.600000000000001" customHeight="1">
      <c r="A15" s="4065">
        <v>2011</v>
      </c>
      <c r="B15" s="4069">
        <v>142</v>
      </c>
      <c r="C15" s="2441">
        <v>28</v>
      </c>
      <c r="D15" s="2441">
        <v>2</v>
      </c>
      <c r="E15" s="2441">
        <v>1</v>
      </c>
      <c r="F15" s="4070">
        <f t="shared" si="0"/>
        <v>173</v>
      </c>
      <c r="G15" s="2442">
        <v>723</v>
      </c>
      <c r="H15" s="2441">
        <v>300</v>
      </c>
      <c r="I15" s="2443">
        <v>26</v>
      </c>
      <c r="J15" s="2441">
        <v>18</v>
      </c>
      <c r="K15" s="2444">
        <f t="shared" si="2"/>
        <v>1067</v>
      </c>
      <c r="L15" s="4069">
        <v>18446</v>
      </c>
      <c r="M15" s="2441">
        <v>5958</v>
      </c>
      <c r="N15" s="2441">
        <v>394</v>
      </c>
      <c r="O15" s="2441">
        <v>303</v>
      </c>
      <c r="P15" s="4071">
        <f t="shared" si="1"/>
        <v>25101</v>
      </c>
    </row>
    <row r="16" spans="1:16384" s="461" customFormat="1" ht="18.600000000000001" customHeight="1">
      <c r="A16" s="4072">
        <v>2010</v>
      </c>
      <c r="B16" s="4073">
        <v>138</v>
      </c>
      <c r="C16" s="2445">
        <v>25</v>
      </c>
      <c r="D16" s="2445">
        <v>2</v>
      </c>
      <c r="E16" s="2445">
        <v>1</v>
      </c>
      <c r="F16" s="4074">
        <f t="shared" si="0"/>
        <v>166</v>
      </c>
      <c r="G16" s="2446">
        <v>658</v>
      </c>
      <c r="H16" s="2445">
        <v>318</v>
      </c>
      <c r="I16" s="2445">
        <v>25</v>
      </c>
      <c r="J16" s="2445">
        <v>15</v>
      </c>
      <c r="K16" s="2447">
        <f t="shared" si="2"/>
        <v>1016</v>
      </c>
      <c r="L16" s="4073">
        <v>15969</v>
      </c>
      <c r="M16" s="2445">
        <v>5443</v>
      </c>
      <c r="N16" s="2445">
        <v>500</v>
      </c>
      <c r="O16" s="2445">
        <v>243</v>
      </c>
      <c r="P16" s="2448">
        <f t="shared" si="1"/>
        <v>22155</v>
      </c>
    </row>
    <row r="17" spans="1:16" s="461" customFormat="1" ht="18.600000000000001" customHeight="1">
      <c r="A17" s="4075">
        <v>2009</v>
      </c>
      <c r="B17" s="4073">
        <v>133</v>
      </c>
      <c r="C17" s="2445">
        <v>25</v>
      </c>
      <c r="D17" s="2445">
        <v>2</v>
      </c>
      <c r="E17" s="2445">
        <v>1</v>
      </c>
      <c r="F17" s="4074">
        <f t="shared" si="0"/>
        <v>161</v>
      </c>
      <c r="G17" s="2446">
        <v>617</v>
      </c>
      <c r="H17" s="2445">
        <v>313</v>
      </c>
      <c r="I17" s="2445">
        <v>23</v>
      </c>
      <c r="J17" s="2445">
        <v>16</v>
      </c>
      <c r="K17" s="2447">
        <f t="shared" si="2"/>
        <v>969</v>
      </c>
      <c r="L17" s="4073">
        <v>13991</v>
      </c>
      <c r="M17" s="2445">
        <v>4715</v>
      </c>
      <c r="N17" s="2445">
        <v>556</v>
      </c>
      <c r="O17" s="2445">
        <v>245</v>
      </c>
      <c r="P17" s="2448">
        <f t="shared" si="1"/>
        <v>19507</v>
      </c>
    </row>
    <row r="18" spans="1:16" s="461" customFormat="1" ht="18.600000000000001" customHeight="1">
      <c r="A18" s="4075">
        <v>2008</v>
      </c>
      <c r="B18" s="4073">
        <v>85</v>
      </c>
      <c r="C18" s="2445">
        <v>24</v>
      </c>
      <c r="D18" s="2445">
        <v>2</v>
      </c>
      <c r="E18" s="2445">
        <v>1</v>
      </c>
      <c r="F18" s="4074">
        <f t="shared" si="0"/>
        <v>112</v>
      </c>
      <c r="G18" s="2446">
        <v>289</v>
      </c>
      <c r="H18" s="2445">
        <v>263</v>
      </c>
      <c r="I18" s="2445">
        <v>27</v>
      </c>
      <c r="J18" s="2445">
        <v>28</v>
      </c>
      <c r="K18" s="2447">
        <f t="shared" si="2"/>
        <v>607</v>
      </c>
      <c r="L18" s="4073">
        <v>11306</v>
      </c>
      <c r="M18" s="2445">
        <v>4646</v>
      </c>
      <c r="N18" s="2445">
        <v>724</v>
      </c>
      <c r="O18" s="2445">
        <v>385</v>
      </c>
      <c r="P18" s="2448">
        <f t="shared" si="1"/>
        <v>17061</v>
      </c>
    </row>
    <row r="19" spans="1:16" s="461" customFormat="1" ht="18.600000000000001" customHeight="1">
      <c r="A19" s="4075">
        <v>2007</v>
      </c>
      <c r="B19" s="4073">
        <v>66</v>
      </c>
      <c r="C19" s="2445">
        <v>19</v>
      </c>
      <c r="D19" s="2445">
        <v>2</v>
      </c>
      <c r="E19" s="2445">
        <v>2</v>
      </c>
      <c r="F19" s="4074">
        <f t="shared" si="0"/>
        <v>89</v>
      </c>
      <c r="G19" s="2446">
        <v>273</v>
      </c>
      <c r="H19" s="2445">
        <v>303</v>
      </c>
      <c r="I19" s="2445">
        <v>24</v>
      </c>
      <c r="J19" s="2445">
        <v>17</v>
      </c>
      <c r="K19" s="2447">
        <f t="shared" si="2"/>
        <v>617</v>
      </c>
      <c r="L19" s="4073">
        <v>9943</v>
      </c>
      <c r="M19" s="2445">
        <v>4123</v>
      </c>
      <c r="N19" s="2445">
        <v>658</v>
      </c>
      <c r="O19" s="2445">
        <v>668</v>
      </c>
      <c r="P19" s="2448">
        <f t="shared" si="1"/>
        <v>15392</v>
      </c>
    </row>
    <row r="20" spans="1:16" s="461" customFormat="1" ht="18.600000000000001" customHeight="1" thickBot="1">
      <c r="A20" s="4075">
        <v>2006</v>
      </c>
      <c r="B20" s="4073">
        <v>76</v>
      </c>
      <c r="C20" s="2445">
        <v>19</v>
      </c>
      <c r="D20" s="2445">
        <v>2</v>
      </c>
      <c r="E20" s="2445">
        <v>1</v>
      </c>
      <c r="F20" s="4074">
        <f t="shared" si="0"/>
        <v>98</v>
      </c>
      <c r="G20" s="2446">
        <v>248</v>
      </c>
      <c r="H20" s="2445">
        <v>287</v>
      </c>
      <c r="I20" s="2445">
        <v>24</v>
      </c>
      <c r="J20" s="2445">
        <v>18</v>
      </c>
      <c r="K20" s="2447">
        <f t="shared" si="2"/>
        <v>577</v>
      </c>
      <c r="L20" s="4073">
        <v>7565</v>
      </c>
      <c r="M20" s="2445">
        <v>4173</v>
      </c>
      <c r="N20" s="2445">
        <v>658</v>
      </c>
      <c r="O20" s="2445">
        <v>217</v>
      </c>
      <c r="P20" s="2448">
        <f t="shared" si="1"/>
        <v>12613</v>
      </c>
    </row>
    <row r="21" spans="1:16" s="471" customFormat="1" ht="18.600000000000001" customHeight="1" thickTop="1" thickBot="1">
      <c r="A21" s="1413" t="s">
        <v>347</v>
      </c>
      <c r="B21" s="1414">
        <f t="shared" ref="B21:P21" si="3">SUM(B14:B20)</f>
        <v>782</v>
      </c>
      <c r="C21" s="771">
        <f t="shared" si="3"/>
        <v>166</v>
      </c>
      <c r="D21" s="771">
        <f t="shared" si="3"/>
        <v>15</v>
      </c>
      <c r="E21" s="771">
        <f t="shared" si="3"/>
        <v>8</v>
      </c>
      <c r="F21" s="772">
        <f t="shared" si="3"/>
        <v>971</v>
      </c>
      <c r="G21" s="773">
        <f t="shared" si="3"/>
        <v>3492</v>
      </c>
      <c r="H21" s="774">
        <f t="shared" si="3"/>
        <v>2089</v>
      </c>
      <c r="I21" s="774">
        <f t="shared" si="3"/>
        <v>178</v>
      </c>
      <c r="J21" s="774">
        <f t="shared" si="3"/>
        <v>130</v>
      </c>
      <c r="K21" s="775">
        <f t="shared" si="3"/>
        <v>5889</v>
      </c>
      <c r="L21" s="1415">
        <f t="shared" si="3"/>
        <v>94505</v>
      </c>
      <c r="M21" s="776">
        <f t="shared" si="3"/>
        <v>34576</v>
      </c>
      <c r="N21" s="776">
        <f t="shared" si="3"/>
        <v>4007</v>
      </c>
      <c r="O21" s="776">
        <f t="shared" si="3"/>
        <v>2489</v>
      </c>
      <c r="P21" s="777">
        <f t="shared" si="3"/>
        <v>135577</v>
      </c>
    </row>
    <row r="22" spans="1:16" s="461" customFormat="1" ht="12.75" thickBot="1">
      <c r="A22" s="566"/>
      <c r="B22" s="562"/>
      <c r="C22" s="562"/>
      <c r="D22" s="562"/>
      <c r="E22" s="562"/>
      <c r="F22" s="562"/>
      <c r="G22" s="562"/>
      <c r="H22" s="562"/>
      <c r="I22" s="562"/>
      <c r="J22" s="562"/>
      <c r="K22" s="562"/>
      <c r="L22" s="562"/>
      <c r="M22" s="562"/>
      <c r="N22" s="562"/>
      <c r="O22" s="562"/>
      <c r="P22" s="1416"/>
    </row>
    <row r="23" spans="1:16" ht="27.6" customHeight="1">
      <c r="N23" s="385" t="s">
        <v>1412</v>
      </c>
    </row>
  </sheetData>
  <mergeCells count="7">
    <mergeCell ref="A1:P1"/>
    <mergeCell ref="A2:P2"/>
    <mergeCell ref="A3:P3"/>
    <mergeCell ref="A5:A6"/>
    <mergeCell ref="B5:F5"/>
    <mergeCell ref="G5:K5"/>
    <mergeCell ref="L5:P5"/>
  </mergeCells>
  <printOptions horizontalCentered="1"/>
  <pageMargins left="0.31496062992125984" right="0.31496062992125984" top="0.78740157480314965" bottom="0.23622047244094491" header="0.19685039370078741" footer="0.19685039370078741"/>
  <pageSetup paperSize="8" orientation="landscape" r:id="rId1"/>
  <headerFooter>
    <oddHeader>&amp;L&amp;A&amp;R&amp;6Page &amp;P of &amp;N</oddHeader>
  </headerFooter>
  <drawing r:id="rId2"/>
  <extLst>
    <ext xmlns:mx="http://schemas.microsoft.com/office/mac/excel/2008/main" uri="{64002731-A6B0-56B0-2670-7721B7C09600}">
      <mx:PLV Mode="0" OnePage="0" WScale="0"/>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FFCCFF"/>
  </sheetPr>
  <dimension ref="A1:Q97"/>
  <sheetViews>
    <sheetView view="pageBreakPreview" zoomScaleSheetLayoutView="100" workbookViewId="0">
      <selection activeCell="B23" sqref="B23"/>
    </sheetView>
  </sheetViews>
  <sheetFormatPr defaultColWidth="8.85546875" defaultRowHeight="15"/>
  <cols>
    <col min="1" max="1" width="17.42578125" style="385" customWidth="1"/>
    <col min="2" max="2" width="7" style="385" customWidth="1"/>
    <col min="3" max="16" width="7.42578125" style="385" customWidth="1"/>
    <col min="17" max="256" width="8.85546875" style="385"/>
    <col min="257" max="257" width="9.85546875" style="385" customWidth="1"/>
    <col min="258" max="261" width="8.42578125" style="385" customWidth="1"/>
    <col min="262" max="267" width="8.5703125" style="385" customWidth="1"/>
    <col min="268" max="268" width="9" style="385" customWidth="1"/>
    <col min="269" max="271" width="8.5703125" style="385" customWidth="1"/>
    <col min="272" max="272" width="9.42578125" style="385" customWidth="1"/>
    <col min="273" max="512" width="8.85546875" style="385"/>
    <col min="513" max="513" width="9.85546875" style="385" customWidth="1"/>
    <col min="514" max="517" width="8.42578125" style="385" customWidth="1"/>
    <col min="518" max="523" width="8.5703125" style="385" customWidth="1"/>
    <col min="524" max="524" width="9" style="385" customWidth="1"/>
    <col min="525" max="527" width="8.5703125" style="385" customWidth="1"/>
    <col min="528" max="528" width="9.42578125" style="385" customWidth="1"/>
    <col min="529" max="768" width="8.85546875" style="385"/>
    <col min="769" max="769" width="9.85546875" style="385" customWidth="1"/>
    <col min="770" max="773" width="8.42578125" style="385" customWidth="1"/>
    <col min="774" max="779" width="8.5703125" style="385" customWidth="1"/>
    <col min="780" max="780" width="9" style="385" customWidth="1"/>
    <col min="781" max="783" width="8.5703125" style="385" customWidth="1"/>
    <col min="784" max="784" width="9.42578125" style="385" customWidth="1"/>
    <col min="785" max="1024" width="8.85546875" style="385"/>
    <col min="1025" max="1025" width="9.85546875" style="385" customWidth="1"/>
    <col min="1026" max="1029" width="8.42578125" style="385" customWidth="1"/>
    <col min="1030" max="1035" width="8.5703125" style="385" customWidth="1"/>
    <col min="1036" max="1036" width="9" style="385" customWidth="1"/>
    <col min="1037" max="1039" width="8.5703125" style="385" customWidth="1"/>
    <col min="1040" max="1040" width="9.42578125" style="385" customWidth="1"/>
    <col min="1041" max="1280" width="8.85546875" style="385"/>
    <col min="1281" max="1281" width="9.85546875" style="385" customWidth="1"/>
    <col min="1282" max="1285" width="8.42578125" style="385" customWidth="1"/>
    <col min="1286" max="1291" width="8.5703125" style="385" customWidth="1"/>
    <col min="1292" max="1292" width="9" style="385" customWidth="1"/>
    <col min="1293" max="1295" width="8.5703125" style="385" customWidth="1"/>
    <col min="1296" max="1296" width="9.42578125" style="385" customWidth="1"/>
    <col min="1297" max="1536" width="8.85546875" style="385"/>
    <col min="1537" max="1537" width="9.85546875" style="385" customWidth="1"/>
    <col min="1538" max="1541" width="8.42578125" style="385" customWidth="1"/>
    <col min="1542" max="1547" width="8.5703125" style="385" customWidth="1"/>
    <col min="1548" max="1548" width="9" style="385" customWidth="1"/>
    <col min="1549" max="1551" width="8.5703125" style="385" customWidth="1"/>
    <col min="1552" max="1552" width="9.42578125" style="385" customWidth="1"/>
    <col min="1553" max="1792" width="8.85546875" style="385"/>
    <col min="1793" max="1793" width="9.85546875" style="385" customWidth="1"/>
    <col min="1794" max="1797" width="8.42578125" style="385" customWidth="1"/>
    <col min="1798" max="1803" width="8.5703125" style="385" customWidth="1"/>
    <col min="1804" max="1804" width="9" style="385" customWidth="1"/>
    <col min="1805" max="1807" width="8.5703125" style="385" customWidth="1"/>
    <col min="1808" max="1808" width="9.42578125" style="385" customWidth="1"/>
    <col min="1809" max="2048" width="8.85546875" style="385"/>
    <col min="2049" max="2049" width="9.85546875" style="385" customWidth="1"/>
    <col min="2050" max="2053" width="8.42578125" style="385" customWidth="1"/>
    <col min="2054" max="2059" width="8.5703125" style="385" customWidth="1"/>
    <col min="2060" max="2060" width="9" style="385" customWidth="1"/>
    <col min="2061" max="2063" width="8.5703125" style="385" customWidth="1"/>
    <col min="2064" max="2064" width="9.42578125" style="385" customWidth="1"/>
    <col min="2065" max="2304" width="8.85546875" style="385"/>
    <col min="2305" max="2305" width="9.85546875" style="385" customWidth="1"/>
    <col min="2306" max="2309" width="8.42578125" style="385" customWidth="1"/>
    <col min="2310" max="2315" width="8.5703125" style="385" customWidth="1"/>
    <col min="2316" max="2316" width="9" style="385" customWidth="1"/>
    <col min="2317" max="2319" width="8.5703125" style="385" customWidth="1"/>
    <col min="2320" max="2320" width="9.42578125" style="385" customWidth="1"/>
    <col min="2321" max="2560" width="8.85546875" style="385"/>
    <col min="2561" max="2561" width="9.85546875" style="385" customWidth="1"/>
    <col min="2562" max="2565" width="8.42578125" style="385" customWidth="1"/>
    <col min="2566" max="2571" width="8.5703125" style="385" customWidth="1"/>
    <col min="2572" max="2572" width="9" style="385" customWidth="1"/>
    <col min="2573" max="2575" width="8.5703125" style="385" customWidth="1"/>
    <col min="2576" max="2576" width="9.42578125" style="385" customWidth="1"/>
    <col min="2577" max="2816" width="8.85546875" style="385"/>
    <col min="2817" max="2817" width="9.85546875" style="385" customWidth="1"/>
    <col min="2818" max="2821" width="8.42578125" style="385" customWidth="1"/>
    <col min="2822" max="2827" width="8.5703125" style="385" customWidth="1"/>
    <col min="2828" max="2828" width="9" style="385" customWidth="1"/>
    <col min="2829" max="2831" width="8.5703125" style="385" customWidth="1"/>
    <col min="2832" max="2832" width="9.42578125" style="385" customWidth="1"/>
    <col min="2833" max="3072" width="8.85546875" style="385"/>
    <col min="3073" max="3073" width="9.85546875" style="385" customWidth="1"/>
    <col min="3074" max="3077" width="8.42578125" style="385" customWidth="1"/>
    <col min="3078" max="3083" width="8.5703125" style="385" customWidth="1"/>
    <col min="3084" max="3084" width="9" style="385" customWidth="1"/>
    <col min="3085" max="3087" width="8.5703125" style="385" customWidth="1"/>
    <col min="3088" max="3088" width="9.42578125" style="385" customWidth="1"/>
    <col min="3089" max="3328" width="8.85546875" style="385"/>
    <col min="3329" max="3329" width="9.85546875" style="385" customWidth="1"/>
    <col min="3330" max="3333" width="8.42578125" style="385" customWidth="1"/>
    <col min="3334" max="3339" width="8.5703125" style="385" customWidth="1"/>
    <col min="3340" max="3340" width="9" style="385" customWidth="1"/>
    <col min="3341" max="3343" width="8.5703125" style="385" customWidth="1"/>
    <col min="3344" max="3344" width="9.42578125" style="385" customWidth="1"/>
    <col min="3345" max="3584" width="8.85546875" style="385"/>
    <col min="3585" max="3585" width="9.85546875" style="385" customWidth="1"/>
    <col min="3586" max="3589" width="8.42578125" style="385" customWidth="1"/>
    <col min="3590" max="3595" width="8.5703125" style="385" customWidth="1"/>
    <col min="3596" max="3596" width="9" style="385" customWidth="1"/>
    <col min="3597" max="3599" width="8.5703125" style="385" customWidth="1"/>
    <col min="3600" max="3600" width="9.42578125" style="385" customWidth="1"/>
    <col min="3601" max="3840" width="8.85546875" style="385"/>
    <col min="3841" max="3841" width="9.85546875" style="385" customWidth="1"/>
    <col min="3842" max="3845" width="8.42578125" style="385" customWidth="1"/>
    <col min="3846" max="3851" width="8.5703125" style="385" customWidth="1"/>
    <col min="3852" max="3852" width="9" style="385" customWidth="1"/>
    <col min="3853" max="3855" width="8.5703125" style="385" customWidth="1"/>
    <col min="3856" max="3856" width="9.42578125" style="385" customWidth="1"/>
    <col min="3857" max="4096" width="8.85546875" style="385"/>
    <col min="4097" max="4097" width="9.85546875" style="385" customWidth="1"/>
    <col min="4098" max="4101" width="8.42578125" style="385" customWidth="1"/>
    <col min="4102" max="4107" width="8.5703125" style="385" customWidth="1"/>
    <col min="4108" max="4108" width="9" style="385" customWidth="1"/>
    <col min="4109" max="4111" width="8.5703125" style="385" customWidth="1"/>
    <col min="4112" max="4112" width="9.42578125" style="385" customWidth="1"/>
    <col min="4113" max="4352" width="8.85546875" style="385"/>
    <col min="4353" max="4353" width="9.85546875" style="385" customWidth="1"/>
    <col min="4354" max="4357" width="8.42578125" style="385" customWidth="1"/>
    <col min="4358" max="4363" width="8.5703125" style="385" customWidth="1"/>
    <col min="4364" max="4364" width="9" style="385" customWidth="1"/>
    <col min="4365" max="4367" width="8.5703125" style="385" customWidth="1"/>
    <col min="4368" max="4368" width="9.42578125" style="385" customWidth="1"/>
    <col min="4369" max="4608" width="8.85546875" style="385"/>
    <col min="4609" max="4609" width="9.85546875" style="385" customWidth="1"/>
    <col min="4610" max="4613" width="8.42578125" style="385" customWidth="1"/>
    <col min="4614" max="4619" width="8.5703125" style="385" customWidth="1"/>
    <col min="4620" max="4620" width="9" style="385" customWidth="1"/>
    <col min="4621" max="4623" width="8.5703125" style="385" customWidth="1"/>
    <col min="4624" max="4624" width="9.42578125" style="385" customWidth="1"/>
    <col min="4625" max="4864" width="8.85546875" style="385"/>
    <col min="4865" max="4865" width="9.85546875" style="385" customWidth="1"/>
    <col min="4866" max="4869" width="8.42578125" style="385" customWidth="1"/>
    <col min="4870" max="4875" width="8.5703125" style="385" customWidth="1"/>
    <col min="4876" max="4876" width="9" style="385" customWidth="1"/>
    <col min="4877" max="4879" width="8.5703125" style="385" customWidth="1"/>
    <col min="4880" max="4880" width="9.42578125" style="385" customWidth="1"/>
    <col min="4881" max="5120" width="8.85546875" style="385"/>
    <col min="5121" max="5121" width="9.85546875" style="385" customWidth="1"/>
    <col min="5122" max="5125" width="8.42578125" style="385" customWidth="1"/>
    <col min="5126" max="5131" width="8.5703125" style="385" customWidth="1"/>
    <col min="5132" max="5132" width="9" style="385" customWidth="1"/>
    <col min="5133" max="5135" width="8.5703125" style="385" customWidth="1"/>
    <col min="5136" max="5136" width="9.42578125" style="385" customWidth="1"/>
    <col min="5137" max="5376" width="8.85546875" style="385"/>
    <col min="5377" max="5377" width="9.85546875" style="385" customWidth="1"/>
    <col min="5378" max="5381" width="8.42578125" style="385" customWidth="1"/>
    <col min="5382" max="5387" width="8.5703125" style="385" customWidth="1"/>
    <col min="5388" max="5388" width="9" style="385" customWidth="1"/>
    <col min="5389" max="5391" width="8.5703125" style="385" customWidth="1"/>
    <col min="5392" max="5392" width="9.42578125" style="385" customWidth="1"/>
    <col min="5393" max="5632" width="8.85546875" style="385"/>
    <col min="5633" max="5633" width="9.85546875" style="385" customWidth="1"/>
    <col min="5634" max="5637" width="8.42578125" style="385" customWidth="1"/>
    <col min="5638" max="5643" width="8.5703125" style="385" customWidth="1"/>
    <col min="5644" max="5644" width="9" style="385" customWidth="1"/>
    <col min="5645" max="5647" width="8.5703125" style="385" customWidth="1"/>
    <col min="5648" max="5648" width="9.42578125" style="385" customWidth="1"/>
    <col min="5649" max="5888" width="8.85546875" style="385"/>
    <col min="5889" max="5889" width="9.85546875" style="385" customWidth="1"/>
    <col min="5890" max="5893" width="8.42578125" style="385" customWidth="1"/>
    <col min="5894" max="5899" width="8.5703125" style="385" customWidth="1"/>
    <col min="5900" max="5900" width="9" style="385" customWidth="1"/>
    <col min="5901" max="5903" width="8.5703125" style="385" customWidth="1"/>
    <col min="5904" max="5904" width="9.42578125" style="385" customWidth="1"/>
    <col min="5905" max="6144" width="8.85546875" style="385"/>
    <col min="6145" max="6145" width="9.85546875" style="385" customWidth="1"/>
    <col min="6146" max="6149" width="8.42578125" style="385" customWidth="1"/>
    <col min="6150" max="6155" width="8.5703125" style="385" customWidth="1"/>
    <col min="6156" max="6156" width="9" style="385" customWidth="1"/>
    <col min="6157" max="6159" width="8.5703125" style="385" customWidth="1"/>
    <col min="6160" max="6160" width="9.42578125" style="385" customWidth="1"/>
    <col min="6161" max="6400" width="8.85546875" style="385"/>
    <col min="6401" max="6401" width="9.85546875" style="385" customWidth="1"/>
    <col min="6402" max="6405" width="8.42578125" style="385" customWidth="1"/>
    <col min="6406" max="6411" width="8.5703125" style="385" customWidth="1"/>
    <col min="6412" max="6412" width="9" style="385" customWidth="1"/>
    <col min="6413" max="6415" width="8.5703125" style="385" customWidth="1"/>
    <col min="6416" max="6416" width="9.42578125" style="385" customWidth="1"/>
    <col min="6417" max="6656" width="8.85546875" style="385"/>
    <col min="6657" max="6657" width="9.85546875" style="385" customWidth="1"/>
    <col min="6658" max="6661" width="8.42578125" style="385" customWidth="1"/>
    <col min="6662" max="6667" width="8.5703125" style="385" customWidth="1"/>
    <col min="6668" max="6668" width="9" style="385" customWidth="1"/>
    <col min="6669" max="6671" width="8.5703125" style="385" customWidth="1"/>
    <col min="6672" max="6672" width="9.42578125" style="385" customWidth="1"/>
    <col min="6673" max="6912" width="8.85546875" style="385"/>
    <col min="6913" max="6913" width="9.85546875" style="385" customWidth="1"/>
    <col min="6914" max="6917" width="8.42578125" style="385" customWidth="1"/>
    <col min="6918" max="6923" width="8.5703125" style="385" customWidth="1"/>
    <col min="6924" max="6924" width="9" style="385" customWidth="1"/>
    <col min="6925" max="6927" width="8.5703125" style="385" customWidth="1"/>
    <col min="6928" max="6928" width="9.42578125" style="385" customWidth="1"/>
    <col min="6929" max="7168" width="8.85546875" style="385"/>
    <col min="7169" max="7169" width="9.85546875" style="385" customWidth="1"/>
    <col min="7170" max="7173" width="8.42578125" style="385" customWidth="1"/>
    <col min="7174" max="7179" width="8.5703125" style="385" customWidth="1"/>
    <col min="7180" max="7180" width="9" style="385" customWidth="1"/>
    <col min="7181" max="7183" width="8.5703125" style="385" customWidth="1"/>
    <col min="7184" max="7184" width="9.42578125" style="385" customWidth="1"/>
    <col min="7185" max="7424" width="8.85546875" style="385"/>
    <col min="7425" max="7425" width="9.85546875" style="385" customWidth="1"/>
    <col min="7426" max="7429" width="8.42578125" style="385" customWidth="1"/>
    <col min="7430" max="7435" width="8.5703125" style="385" customWidth="1"/>
    <col min="7436" max="7436" width="9" style="385" customWidth="1"/>
    <col min="7437" max="7439" width="8.5703125" style="385" customWidth="1"/>
    <col min="7440" max="7440" width="9.42578125" style="385" customWidth="1"/>
    <col min="7441" max="7680" width="8.85546875" style="385"/>
    <col min="7681" max="7681" width="9.85546875" style="385" customWidth="1"/>
    <col min="7682" max="7685" width="8.42578125" style="385" customWidth="1"/>
    <col min="7686" max="7691" width="8.5703125" style="385" customWidth="1"/>
    <col min="7692" max="7692" width="9" style="385" customWidth="1"/>
    <col min="7693" max="7695" width="8.5703125" style="385" customWidth="1"/>
    <col min="7696" max="7696" width="9.42578125" style="385" customWidth="1"/>
    <col min="7697" max="7936" width="8.85546875" style="385"/>
    <col min="7937" max="7937" width="9.85546875" style="385" customWidth="1"/>
    <col min="7938" max="7941" width="8.42578125" style="385" customWidth="1"/>
    <col min="7942" max="7947" width="8.5703125" style="385" customWidth="1"/>
    <col min="7948" max="7948" width="9" style="385" customWidth="1"/>
    <col min="7949" max="7951" width="8.5703125" style="385" customWidth="1"/>
    <col min="7952" max="7952" width="9.42578125" style="385" customWidth="1"/>
    <col min="7953" max="8192" width="8.85546875" style="385"/>
    <col min="8193" max="8193" width="9.85546875" style="385" customWidth="1"/>
    <col min="8194" max="8197" width="8.42578125" style="385" customWidth="1"/>
    <col min="8198" max="8203" width="8.5703125" style="385" customWidth="1"/>
    <col min="8204" max="8204" width="9" style="385" customWidth="1"/>
    <col min="8205" max="8207" width="8.5703125" style="385" customWidth="1"/>
    <col min="8208" max="8208" width="9.42578125" style="385" customWidth="1"/>
    <col min="8209" max="8448" width="8.85546875" style="385"/>
    <col min="8449" max="8449" width="9.85546875" style="385" customWidth="1"/>
    <col min="8450" max="8453" width="8.42578125" style="385" customWidth="1"/>
    <col min="8454" max="8459" width="8.5703125" style="385" customWidth="1"/>
    <col min="8460" max="8460" width="9" style="385" customWidth="1"/>
    <col min="8461" max="8463" width="8.5703125" style="385" customWidth="1"/>
    <col min="8464" max="8464" width="9.42578125" style="385" customWidth="1"/>
    <col min="8465" max="8704" width="8.85546875" style="385"/>
    <col min="8705" max="8705" width="9.85546875" style="385" customWidth="1"/>
    <col min="8706" max="8709" width="8.42578125" style="385" customWidth="1"/>
    <col min="8710" max="8715" width="8.5703125" style="385" customWidth="1"/>
    <col min="8716" max="8716" width="9" style="385" customWidth="1"/>
    <col min="8717" max="8719" width="8.5703125" style="385" customWidth="1"/>
    <col min="8720" max="8720" width="9.42578125" style="385" customWidth="1"/>
    <col min="8721" max="8960" width="8.85546875" style="385"/>
    <col min="8961" max="8961" width="9.85546875" style="385" customWidth="1"/>
    <col min="8962" max="8965" width="8.42578125" style="385" customWidth="1"/>
    <col min="8966" max="8971" width="8.5703125" style="385" customWidth="1"/>
    <col min="8972" max="8972" width="9" style="385" customWidth="1"/>
    <col min="8973" max="8975" width="8.5703125" style="385" customWidth="1"/>
    <col min="8976" max="8976" width="9.42578125" style="385" customWidth="1"/>
    <col min="8977" max="9216" width="8.85546875" style="385"/>
    <col min="9217" max="9217" width="9.85546875" style="385" customWidth="1"/>
    <col min="9218" max="9221" width="8.42578125" style="385" customWidth="1"/>
    <col min="9222" max="9227" width="8.5703125" style="385" customWidth="1"/>
    <col min="9228" max="9228" width="9" style="385" customWidth="1"/>
    <col min="9229" max="9231" width="8.5703125" style="385" customWidth="1"/>
    <col min="9232" max="9232" width="9.42578125" style="385" customWidth="1"/>
    <col min="9233" max="9472" width="8.85546875" style="385"/>
    <col min="9473" max="9473" width="9.85546875" style="385" customWidth="1"/>
    <col min="9474" max="9477" width="8.42578125" style="385" customWidth="1"/>
    <col min="9478" max="9483" width="8.5703125" style="385" customWidth="1"/>
    <col min="9484" max="9484" width="9" style="385" customWidth="1"/>
    <col min="9485" max="9487" width="8.5703125" style="385" customWidth="1"/>
    <col min="9488" max="9488" width="9.42578125" style="385" customWidth="1"/>
    <col min="9489" max="9728" width="8.85546875" style="385"/>
    <col min="9729" max="9729" width="9.85546875" style="385" customWidth="1"/>
    <col min="9730" max="9733" width="8.42578125" style="385" customWidth="1"/>
    <col min="9734" max="9739" width="8.5703125" style="385" customWidth="1"/>
    <col min="9740" max="9740" width="9" style="385" customWidth="1"/>
    <col min="9741" max="9743" width="8.5703125" style="385" customWidth="1"/>
    <col min="9744" max="9744" width="9.42578125" style="385" customWidth="1"/>
    <col min="9745" max="9984" width="8.85546875" style="385"/>
    <col min="9985" max="9985" width="9.85546875" style="385" customWidth="1"/>
    <col min="9986" max="9989" width="8.42578125" style="385" customWidth="1"/>
    <col min="9990" max="9995" width="8.5703125" style="385" customWidth="1"/>
    <col min="9996" max="9996" width="9" style="385" customWidth="1"/>
    <col min="9997" max="9999" width="8.5703125" style="385" customWidth="1"/>
    <col min="10000" max="10000" width="9.42578125" style="385" customWidth="1"/>
    <col min="10001" max="10240" width="8.85546875" style="385"/>
    <col min="10241" max="10241" width="9.85546875" style="385" customWidth="1"/>
    <col min="10242" max="10245" width="8.42578125" style="385" customWidth="1"/>
    <col min="10246" max="10251" width="8.5703125" style="385" customWidth="1"/>
    <col min="10252" max="10252" width="9" style="385" customWidth="1"/>
    <col min="10253" max="10255" width="8.5703125" style="385" customWidth="1"/>
    <col min="10256" max="10256" width="9.42578125" style="385" customWidth="1"/>
    <col min="10257" max="10496" width="8.85546875" style="385"/>
    <col min="10497" max="10497" width="9.85546875" style="385" customWidth="1"/>
    <col min="10498" max="10501" width="8.42578125" style="385" customWidth="1"/>
    <col min="10502" max="10507" width="8.5703125" style="385" customWidth="1"/>
    <col min="10508" max="10508" width="9" style="385" customWidth="1"/>
    <col min="10509" max="10511" width="8.5703125" style="385" customWidth="1"/>
    <col min="10512" max="10512" width="9.42578125" style="385" customWidth="1"/>
    <col min="10513" max="10752" width="8.85546875" style="385"/>
    <col min="10753" max="10753" width="9.85546875" style="385" customWidth="1"/>
    <col min="10754" max="10757" width="8.42578125" style="385" customWidth="1"/>
    <col min="10758" max="10763" width="8.5703125" style="385" customWidth="1"/>
    <col min="10764" max="10764" width="9" style="385" customWidth="1"/>
    <col min="10765" max="10767" width="8.5703125" style="385" customWidth="1"/>
    <col min="10768" max="10768" width="9.42578125" style="385" customWidth="1"/>
    <col min="10769" max="11008" width="8.85546875" style="385"/>
    <col min="11009" max="11009" width="9.85546875" style="385" customWidth="1"/>
    <col min="11010" max="11013" width="8.42578125" style="385" customWidth="1"/>
    <col min="11014" max="11019" width="8.5703125" style="385" customWidth="1"/>
    <col min="11020" max="11020" width="9" style="385" customWidth="1"/>
    <col min="11021" max="11023" width="8.5703125" style="385" customWidth="1"/>
    <col min="11024" max="11024" width="9.42578125" style="385" customWidth="1"/>
    <col min="11025" max="11264" width="8.85546875" style="385"/>
    <col min="11265" max="11265" width="9.85546875" style="385" customWidth="1"/>
    <col min="11266" max="11269" width="8.42578125" style="385" customWidth="1"/>
    <col min="11270" max="11275" width="8.5703125" style="385" customWidth="1"/>
    <col min="11276" max="11276" width="9" style="385" customWidth="1"/>
    <col min="11277" max="11279" width="8.5703125" style="385" customWidth="1"/>
    <col min="11280" max="11280" width="9.42578125" style="385" customWidth="1"/>
    <col min="11281" max="11520" width="8.85546875" style="385"/>
    <col min="11521" max="11521" width="9.85546875" style="385" customWidth="1"/>
    <col min="11522" max="11525" width="8.42578125" style="385" customWidth="1"/>
    <col min="11526" max="11531" width="8.5703125" style="385" customWidth="1"/>
    <col min="11532" max="11532" width="9" style="385" customWidth="1"/>
    <col min="11533" max="11535" width="8.5703125" style="385" customWidth="1"/>
    <col min="11536" max="11536" width="9.42578125" style="385" customWidth="1"/>
    <col min="11537" max="11776" width="8.85546875" style="385"/>
    <col min="11777" max="11777" width="9.85546875" style="385" customWidth="1"/>
    <col min="11778" max="11781" width="8.42578125" style="385" customWidth="1"/>
    <col min="11782" max="11787" width="8.5703125" style="385" customWidth="1"/>
    <col min="11788" max="11788" width="9" style="385" customWidth="1"/>
    <col min="11789" max="11791" width="8.5703125" style="385" customWidth="1"/>
    <col min="11792" max="11792" width="9.42578125" style="385" customWidth="1"/>
    <col min="11793" max="12032" width="8.85546875" style="385"/>
    <col min="12033" max="12033" width="9.85546875" style="385" customWidth="1"/>
    <col min="12034" max="12037" width="8.42578125" style="385" customWidth="1"/>
    <col min="12038" max="12043" width="8.5703125" style="385" customWidth="1"/>
    <col min="12044" max="12044" width="9" style="385" customWidth="1"/>
    <col min="12045" max="12047" width="8.5703125" style="385" customWidth="1"/>
    <col min="12048" max="12048" width="9.42578125" style="385" customWidth="1"/>
    <col min="12049" max="12288" width="8.85546875" style="385"/>
    <col min="12289" max="12289" width="9.85546875" style="385" customWidth="1"/>
    <col min="12290" max="12293" width="8.42578125" style="385" customWidth="1"/>
    <col min="12294" max="12299" width="8.5703125" style="385" customWidth="1"/>
    <col min="12300" max="12300" width="9" style="385" customWidth="1"/>
    <col min="12301" max="12303" width="8.5703125" style="385" customWidth="1"/>
    <col min="12304" max="12304" width="9.42578125" style="385" customWidth="1"/>
    <col min="12305" max="12544" width="8.85546875" style="385"/>
    <col min="12545" max="12545" width="9.85546875" style="385" customWidth="1"/>
    <col min="12546" max="12549" width="8.42578125" style="385" customWidth="1"/>
    <col min="12550" max="12555" width="8.5703125" style="385" customWidth="1"/>
    <col min="12556" max="12556" width="9" style="385" customWidth="1"/>
    <col min="12557" max="12559" width="8.5703125" style="385" customWidth="1"/>
    <col min="12560" max="12560" width="9.42578125" style="385" customWidth="1"/>
    <col min="12561" max="12800" width="8.85546875" style="385"/>
    <col min="12801" max="12801" width="9.85546875" style="385" customWidth="1"/>
    <col min="12802" max="12805" width="8.42578125" style="385" customWidth="1"/>
    <col min="12806" max="12811" width="8.5703125" style="385" customWidth="1"/>
    <col min="12812" max="12812" width="9" style="385" customWidth="1"/>
    <col min="12813" max="12815" width="8.5703125" style="385" customWidth="1"/>
    <col min="12816" max="12816" width="9.42578125" style="385" customWidth="1"/>
    <col min="12817" max="13056" width="8.85546875" style="385"/>
    <col min="13057" max="13057" width="9.85546875" style="385" customWidth="1"/>
    <col min="13058" max="13061" width="8.42578125" style="385" customWidth="1"/>
    <col min="13062" max="13067" width="8.5703125" style="385" customWidth="1"/>
    <col min="13068" max="13068" width="9" style="385" customWidth="1"/>
    <col min="13069" max="13071" width="8.5703125" style="385" customWidth="1"/>
    <col min="13072" max="13072" width="9.42578125" style="385" customWidth="1"/>
    <col min="13073" max="13312" width="8.85546875" style="385"/>
    <col min="13313" max="13313" width="9.85546875" style="385" customWidth="1"/>
    <col min="13314" max="13317" width="8.42578125" style="385" customWidth="1"/>
    <col min="13318" max="13323" width="8.5703125" style="385" customWidth="1"/>
    <col min="13324" max="13324" width="9" style="385" customWidth="1"/>
    <col min="13325" max="13327" width="8.5703125" style="385" customWidth="1"/>
    <col min="13328" max="13328" width="9.42578125" style="385" customWidth="1"/>
    <col min="13329" max="13568" width="8.85546875" style="385"/>
    <col min="13569" max="13569" width="9.85546875" style="385" customWidth="1"/>
    <col min="13570" max="13573" width="8.42578125" style="385" customWidth="1"/>
    <col min="13574" max="13579" width="8.5703125" style="385" customWidth="1"/>
    <col min="13580" max="13580" width="9" style="385" customWidth="1"/>
    <col min="13581" max="13583" width="8.5703125" style="385" customWidth="1"/>
    <col min="13584" max="13584" width="9.42578125" style="385" customWidth="1"/>
    <col min="13585" max="13824" width="8.85546875" style="385"/>
    <col min="13825" max="13825" width="9.85546875" style="385" customWidth="1"/>
    <col min="13826" max="13829" width="8.42578125" style="385" customWidth="1"/>
    <col min="13830" max="13835" width="8.5703125" style="385" customWidth="1"/>
    <col min="13836" max="13836" width="9" style="385" customWidth="1"/>
    <col min="13837" max="13839" width="8.5703125" style="385" customWidth="1"/>
    <col min="13840" max="13840" width="9.42578125" style="385" customWidth="1"/>
    <col min="13841" max="14080" width="8.85546875" style="385"/>
    <col min="14081" max="14081" width="9.85546875" style="385" customWidth="1"/>
    <col min="14082" max="14085" width="8.42578125" style="385" customWidth="1"/>
    <col min="14086" max="14091" width="8.5703125" style="385" customWidth="1"/>
    <col min="14092" max="14092" width="9" style="385" customWidth="1"/>
    <col min="14093" max="14095" width="8.5703125" style="385" customWidth="1"/>
    <col min="14096" max="14096" width="9.42578125" style="385" customWidth="1"/>
    <col min="14097" max="14336" width="8.85546875" style="385"/>
    <col min="14337" max="14337" width="9.85546875" style="385" customWidth="1"/>
    <col min="14338" max="14341" width="8.42578125" style="385" customWidth="1"/>
    <col min="14342" max="14347" width="8.5703125" style="385" customWidth="1"/>
    <col min="14348" max="14348" width="9" style="385" customWidth="1"/>
    <col min="14349" max="14351" width="8.5703125" style="385" customWidth="1"/>
    <col min="14352" max="14352" width="9.42578125" style="385" customWidth="1"/>
    <col min="14353" max="14592" width="8.85546875" style="385"/>
    <col min="14593" max="14593" width="9.85546875" style="385" customWidth="1"/>
    <col min="14594" max="14597" width="8.42578125" style="385" customWidth="1"/>
    <col min="14598" max="14603" width="8.5703125" style="385" customWidth="1"/>
    <col min="14604" max="14604" width="9" style="385" customWidth="1"/>
    <col min="14605" max="14607" width="8.5703125" style="385" customWidth="1"/>
    <col min="14608" max="14608" width="9.42578125" style="385" customWidth="1"/>
    <col min="14609" max="14848" width="8.85546875" style="385"/>
    <col min="14849" max="14849" width="9.85546875" style="385" customWidth="1"/>
    <col min="14850" max="14853" width="8.42578125" style="385" customWidth="1"/>
    <col min="14854" max="14859" width="8.5703125" style="385" customWidth="1"/>
    <col min="14860" max="14860" width="9" style="385" customWidth="1"/>
    <col min="14861" max="14863" width="8.5703125" style="385" customWidth="1"/>
    <col min="14864" max="14864" width="9.42578125" style="385" customWidth="1"/>
    <col min="14865" max="15104" width="8.85546875" style="385"/>
    <col min="15105" max="15105" width="9.85546875" style="385" customWidth="1"/>
    <col min="15106" max="15109" width="8.42578125" style="385" customWidth="1"/>
    <col min="15110" max="15115" width="8.5703125" style="385" customWidth="1"/>
    <col min="15116" max="15116" width="9" style="385" customWidth="1"/>
    <col min="15117" max="15119" width="8.5703125" style="385" customWidth="1"/>
    <col min="15120" max="15120" width="9.42578125" style="385" customWidth="1"/>
    <col min="15121" max="15360" width="8.85546875" style="385"/>
    <col min="15361" max="15361" width="9.85546875" style="385" customWidth="1"/>
    <col min="15362" max="15365" width="8.42578125" style="385" customWidth="1"/>
    <col min="15366" max="15371" width="8.5703125" style="385" customWidth="1"/>
    <col min="15372" max="15372" width="9" style="385" customWidth="1"/>
    <col min="15373" max="15375" width="8.5703125" style="385" customWidth="1"/>
    <col min="15376" max="15376" width="9.42578125" style="385" customWidth="1"/>
    <col min="15377" max="15616" width="8.85546875" style="385"/>
    <col min="15617" max="15617" width="9.85546875" style="385" customWidth="1"/>
    <col min="15618" max="15621" width="8.42578125" style="385" customWidth="1"/>
    <col min="15622" max="15627" width="8.5703125" style="385" customWidth="1"/>
    <col min="15628" max="15628" width="9" style="385" customWidth="1"/>
    <col min="15629" max="15631" width="8.5703125" style="385" customWidth="1"/>
    <col min="15632" max="15632" width="9.42578125" style="385" customWidth="1"/>
    <col min="15633" max="15872" width="8.85546875" style="385"/>
    <col min="15873" max="15873" width="9.85546875" style="385" customWidth="1"/>
    <col min="15874" max="15877" width="8.42578125" style="385" customWidth="1"/>
    <col min="15878" max="15883" width="8.5703125" style="385" customWidth="1"/>
    <col min="15884" max="15884" width="9" style="385" customWidth="1"/>
    <col min="15885" max="15887" width="8.5703125" style="385" customWidth="1"/>
    <col min="15888" max="15888" width="9.42578125" style="385" customWidth="1"/>
    <col min="15889" max="16128" width="8.85546875" style="385"/>
    <col min="16129" max="16129" width="9.85546875" style="385" customWidth="1"/>
    <col min="16130" max="16133" width="8.42578125" style="385" customWidth="1"/>
    <col min="16134" max="16139" width="8.5703125" style="385" customWidth="1"/>
    <col min="16140" max="16140" width="9" style="385" customWidth="1"/>
    <col min="16141" max="16143" width="8.5703125" style="385" customWidth="1"/>
    <col min="16144" max="16144" width="9.42578125" style="385" customWidth="1"/>
    <col min="16145" max="16384" width="8.85546875" style="385"/>
  </cols>
  <sheetData>
    <row r="1" spans="1:17" ht="18.75">
      <c r="A1" s="4485" t="s">
        <v>0</v>
      </c>
      <c r="B1" s="4486"/>
      <c r="C1" s="4486"/>
      <c r="D1" s="4486"/>
      <c r="E1" s="4486"/>
      <c r="F1" s="4486"/>
      <c r="G1" s="4486"/>
      <c r="H1" s="4486"/>
      <c r="I1" s="4486"/>
      <c r="J1" s="4486"/>
      <c r="K1" s="4486"/>
      <c r="L1" s="4486"/>
      <c r="M1" s="4486"/>
      <c r="N1" s="4486"/>
      <c r="O1" s="4486"/>
      <c r="P1" s="4487"/>
    </row>
    <row r="2" spans="1:17" s="463" customFormat="1" ht="15.75">
      <c r="A2" s="4488" t="s">
        <v>1406</v>
      </c>
      <c r="B2" s="4489"/>
      <c r="C2" s="4489"/>
      <c r="D2" s="4489"/>
      <c r="E2" s="4489"/>
      <c r="F2" s="4489"/>
      <c r="G2" s="4489"/>
      <c r="H2" s="4489"/>
      <c r="I2" s="4489"/>
      <c r="J2" s="4489"/>
      <c r="K2" s="4489"/>
      <c r="L2" s="4489"/>
      <c r="M2" s="4489"/>
      <c r="N2" s="4489"/>
      <c r="O2" s="4489"/>
      <c r="P2" s="4490"/>
    </row>
    <row r="3" spans="1:17" s="479" customFormat="1" ht="15.6" customHeight="1" thickBot="1">
      <c r="A3" s="472" t="s">
        <v>1413</v>
      </c>
      <c r="B3" s="473"/>
      <c r="C3" s="474"/>
      <c r="D3" s="475"/>
      <c r="E3" s="476"/>
      <c r="F3" s="474"/>
      <c r="G3" s="474"/>
      <c r="H3" s="477"/>
      <c r="I3" s="474"/>
      <c r="J3" s="478"/>
      <c r="K3" s="478"/>
      <c r="L3" s="478"/>
      <c r="M3" s="478"/>
      <c r="N3" s="478"/>
      <c r="O3" s="478"/>
      <c r="P3" s="1423"/>
    </row>
    <row r="4" spans="1:17" s="461" customFormat="1" ht="15.6" customHeight="1" thickTop="1">
      <c r="A4" s="944" t="s">
        <v>883</v>
      </c>
      <c r="B4" s="4503" t="s">
        <v>884</v>
      </c>
      <c r="C4" s="4504"/>
      <c r="D4" s="4504"/>
      <c r="E4" s="4504"/>
      <c r="F4" s="4505"/>
      <c r="G4" s="4506" t="s">
        <v>885</v>
      </c>
      <c r="H4" s="4507"/>
      <c r="I4" s="4507"/>
      <c r="J4" s="4507"/>
      <c r="K4" s="4508"/>
      <c r="L4" s="4509" t="s">
        <v>886</v>
      </c>
      <c r="M4" s="4510"/>
      <c r="N4" s="4510"/>
      <c r="O4" s="4510"/>
      <c r="P4" s="4511"/>
      <c r="Q4" s="947"/>
    </row>
    <row r="5" spans="1:17" s="461" customFormat="1" ht="15.6" customHeight="1" thickBot="1">
      <c r="A5" s="1424" t="s">
        <v>887</v>
      </c>
      <c r="B5" s="4076" t="s">
        <v>888</v>
      </c>
      <c r="C5" s="799" t="s">
        <v>889</v>
      </c>
      <c r="D5" s="4077" t="s">
        <v>890</v>
      </c>
      <c r="E5" s="4078" t="s">
        <v>891</v>
      </c>
      <c r="F5" s="4079" t="s">
        <v>286</v>
      </c>
      <c r="G5" s="4080" t="s">
        <v>243</v>
      </c>
      <c r="H5" s="788" t="s">
        <v>892</v>
      </c>
      <c r="I5" s="4077" t="s">
        <v>893</v>
      </c>
      <c r="J5" s="4078" t="s">
        <v>894</v>
      </c>
      <c r="K5" s="4081" t="s">
        <v>286</v>
      </c>
      <c r="L5" s="4076" t="s">
        <v>243</v>
      </c>
      <c r="M5" s="4082" t="s">
        <v>892</v>
      </c>
      <c r="N5" s="4077" t="s">
        <v>893</v>
      </c>
      <c r="O5" s="4078" t="s">
        <v>894</v>
      </c>
      <c r="P5" s="4079" t="s">
        <v>286</v>
      </c>
    </row>
    <row r="6" spans="1:17" s="461" customFormat="1" ht="15.6" customHeight="1" thickTop="1">
      <c r="A6" s="2449" t="s">
        <v>895</v>
      </c>
      <c r="B6" s="2450">
        <f>'GC Table 3 - Sch Teach Stud'!B8</f>
        <v>42</v>
      </c>
      <c r="C6" s="2451">
        <f>'GC Table 3 - Sch Teach Stud'!C8</f>
        <v>30</v>
      </c>
      <c r="D6" s="2451">
        <f>'GC Table 3 - Sch Teach Stud'!D8</f>
        <v>1</v>
      </c>
      <c r="E6" s="2451">
        <f>'GC Table 3 - Sch Teach Stud'!E8</f>
        <v>1</v>
      </c>
      <c r="F6" s="2452">
        <f>'GC Table 3 - Sch Teach Stud'!F8</f>
        <v>74</v>
      </c>
      <c r="G6" s="1087">
        <f>'GC Table 3 - Sch Teach Stud'!G8</f>
        <v>608</v>
      </c>
      <c r="H6" s="2451">
        <f>'GC Table 3 - Sch Teach Stud'!H8</f>
        <v>640</v>
      </c>
      <c r="I6" s="2451">
        <f>'GC Table 3 - Sch Teach Stud'!I8</f>
        <v>3</v>
      </c>
      <c r="J6" s="2451">
        <f>'GC Table 3 - Sch Teach Stud'!J8</f>
        <v>73</v>
      </c>
      <c r="K6" s="1088">
        <f>'GC Table 3 - Sch Teach Stud'!K8</f>
        <v>1324</v>
      </c>
      <c r="L6" s="2450">
        <f>'GC Table 3 - Sch Teach Stud'!L8</f>
        <v>9868</v>
      </c>
      <c r="M6" s="2451">
        <f>'GC Table 3 - Sch Teach Stud'!M8</f>
        <v>7027</v>
      </c>
      <c r="N6" s="2451">
        <f>'GC Table 3 - Sch Teach Stud'!N8</f>
        <v>67</v>
      </c>
      <c r="O6" s="2451">
        <f>'GC Table 3 - Sch Teach Stud'!O8</f>
        <v>1062</v>
      </c>
      <c r="P6" s="2452">
        <f>'GC Table 3 - Sch Teach Stud'!P8</f>
        <v>18024</v>
      </c>
      <c r="Q6" s="461" t="s">
        <v>1414</v>
      </c>
    </row>
    <row r="7" spans="1:17" s="461" customFormat="1" ht="15.6" customHeight="1">
      <c r="A7" s="4075" t="s">
        <v>896</v>
      </c>
      <c r="B7" s="4083">
        <f>'GC Table 3 - Sch Teach Stud'!B9</f>
        <v>18</v>
      </c>
      <c r="C7" s="2453">
        <f>'GC Table 3 - Sch Teach Stud'!C9</f>
        <v>5</v>
      </c>
      <c r="D7" s="2453">
        <f>'GC Table 3 - Sch Teach Stud'!D9</f>
        <v>0</v>
      </c>
      <c r="E7" s="2453">
        <f>'GC Table 3 - Sch Teach Stud'!E9</f>
        <v>0</v>
      </c>
      <c r="F7" s="4084">
        <f>'GC Table 3 - Sch Teach Stud'!F9</f>
        <v>23</v>
      </c>
      <c r="G7" s="2454">
        <f>'GC Table 3 - Sch Teach Stud'!G9</f>
        <v>105</v>
      </c>
      <c r="H7" s="2453">
        <f>'GC Table 3 - Sch Teach Stud'!H9</f>
        <v>77</v>
      </c>
      <c r="I7" s="2453">
        <f>'GC Table 3 - Sch Teach Stud'!I9</f>
        <v>0</v>
      </c>
      <c r="J7" s="2453">
        <f>'GC Table 3 - Sch Teach Stud'!J9</f>
        <v>0</v>
      </c>
      <c r="K7" s="2455">
        <f>'GC Table 3 - Sch Teach Stud'!K9</f>
        <v>182</v>
      </c>
      <c r="L7" s="4083">
        <f>'GC Table 3 - Sch Teach Stud'!L9</f>
        <v>1716</v>
      </c>
      <c r="M7" s="2453">
        <f>'GC Table 3 - Sch Teach Stud'!M9</f>
        <v>802</v>
      </c>
      <c r="N7" s="2453">
        <f>'GC Table 3 - Sch Teach Stud'!N9</f>
        <v>0</v>
      </c>
      <c r="O7" s="2453">
        <f>'GC Table 3 - Sch Teach Stud'!O9</f>
        <v>0</v>
      </c>
      <c r="P7" s="2452">
        <f>'GC Table 3 - Sch Teach Stud'!P9</f>
        <v>2518</v>
      </c>
    </row>
    <row r="8" spans="1:17" s="461" customFormat="1" ht="15.6" customHeight="1">
      <c r="A8" s="4075" t="s">
        <v>897</v>
      </c>
      <c r="B8" s="4083">
        <f>'GC Table 3 - Sch Teach Stud'!B10</f>
        <v>146</v>
      </c>
      <c r="C8" s="2453">
        <f>'GC Table 3 - Sch Teach Stud'!C10</f>
        <v>16</v>
      </c>
      <c r="D8" s="2453">
        <f>'GC Table 3 - Sch Teach Stud'!D10</f>
        <v>0</v>
      </c>
      <c r="E8" s="2453">
        <f>'GC Table 3 - Sch Teach Stud'!E10</f>
        <v>2</v>
      </c>
      <c r="F8" s="4084">
        <f>'GC Table 3 - Sch Teach Stud'!F10</f>
        <v>164</v>
      </c>
      <c r="G8" s="2454">
        <f>'GC Table 3 - Sch Teach Stud'!G10</f>
        <v>1040</v>
      </c>
      <c r="H8" s="2453">
        <f>'GC Table 3 - Sch Teach Stud'!H10</f>
        <v>270</v>
      </c>
      <c r="I8" s="2453">
        <f>'GC Table 3 - Sch Teach Stud'!I10</f>
        <v>0</v>
      </c>
      <c r="J8" s="2453">
        <f>'GC Table 3 - Sch Teach Stud'!J10</f>
        <v>87</v>
      </c>
      <c r="K8" s="2455">
        <f>'GC Table 3 - Sch Teach Stud'!K10</f>
        <v>1397</v>
      </c>
      <c r="L8" s="4083">
        <f>'GC Table 3 - Sch Teach Stud'!L10</f>
        <v>29054</v>
      </c>
      <c r="M8" s="2453">
        <f>'GC Table 3 - Sch Teach Stud'!M10</f>
        <v>6892</v>
      </c>
      <c r="N8" s="2453">
        <f>'GC Table 3 - Sch Teach Stud'!N10</f>
        <v>0</v>
      </c>
      <c r="O8" s="2453">
        <f>'GC Table 3 - Sch Teach Stud'!O10</f>
        <v>1877</v>
      </c>
      <c r="P8" s="2452">
        <f>'GC Table 3 - Sch Teach Stud'!P10</f>
        <v>37823</v>
      </c>
    </row>
    <row r="9" spans="1:17" ht="15.6" customHeight="1" thickBot="1">
      <c r="A9" s="4075" t="s">
        <v>898</v>
      </c>
      <c r="B9" s="4083">
        <f>'GC Table 3 - Sch Teach Stud'!B11</f>
        <v>136</v>
      </c>
      <c r="C9" s="2453">
        <f>'GC Table 3 - Sch Teach Stud'!C11</f>
        <v>38</v>
      </c>
      <c r="D9" s="2453">
        <f>'GC Table 3 - Sch Teach Stud'!D11</f>
        <v>1</v>
      </c>
      <c r="E9" s="2453">
        <f>'GC Table 3 - Sch Teach Stud'!E11</f>
        <v>2</v>
      </c>
      <c r="F9" s="4084">
        <f>'GC Table 3 - Sch Teach Stud'!F11</f>
        <v>177</v>
      </c>
      <c r="G9" s="2454">
        <f>'GC Table 3 - Sch Teach Stud'!G11</f>
        <v>881</v>
      </c>
      <c r="H9" s="2453">
        <f>'GC Table 3 - Sch Teach Stud'!H11</f>
        <v>478</v>
      </c>
      <c r="I9" s="2453">
        <f>'GC Table 3 - Sch Teach Stud'!I11</f>
        <v>17</v>
      </c>
      <c r="J9" s="2453">
        <f>'GC Table 3 - Sch Teach Stud'!J11</f>
        <v>27</v>
      </c>
      <c r="K9" s="2455">
        <f>'GC Table 3 - Sch Teach Stud'!K11</f>
        <v>1403</v>
      </c>
      <c r="L9" s="4083">
        <f>'GC Table 3 - Sch Teach Stud'!L11</f>
        <v>18254</v>
      </c>
      <c r="M9" s="2453">
        <f>'GC Table 3 - Sch Teach Stud'!M11</f>
        <v>7892</v>
      </c>
      <c r="N9" s="2453">
        <f>'GC Table 3 - Sch Teach Stud'!N11</f>
        <v>217</v>
      </c>
      <c r="O9" s="2453">
        <f>'GC Table 3 - Sch Teach Stud'!O11</f>
        <v>642</v>
      </c>
      <c r="P9" s="2452">
        <f>'GC Table 3 - Sch Teach Stud'!P11</f>
        <v>27005</v>
      </c>
    </row>
    <row r="10" spans="1:17" s="471" customFormat="1" ht="15.6" customHeight="1" thickTop="1" thickBot="1">
      <c r="A10" s="945" t="s">
        <v>899</v>
      </c>
      <c r="B10" s="789">
        <f>SUM(B6:B9)</f>
        <v>342</v>
      </c>
      <c r="C10" s="790">
        <f>SUM(C6:C9)</f>
        <v>89</v>
      </c>
      <c r="D10" s="790">
        <f>SUM(D6:D9)</f>
        <v>2</v>
      </c>
      <c r="E10" s="790">
        <f>SUM(E6:E9)</f>
        <v>5</v>
      </c>
      <c r="F10" s="791">
        <f>SUM(B10:E10)</f>
        <v>438</v>
      </c>
      <c r="G10" s="792">
        <f>SUM(G6:G9)</f>
        <v>2634</v>
      </c>
      <c r="H10" s="790">
        <f>SUM(H6:H9)</f>
        <v>1465</v>
      </c>
      <c r="I10" s="790">
        <f>SUM(I6:I9)</f>
        <v>20</v>
      </c>
      <c r="J10" s="790">
        <f>SUM(J6:J9)</f>
        <v>187</v>
      </c>
      <c r="K10" s="793">
        <f>SUM(G10:J10)</f>
        <v>4306</v>
      </c>
      <c r="L10" s="789">
        <f>SUM(L6:L9)</f>
        <v>58892</v>
      </c>
      <c r="M10" s="790">
        <f>SUM(M6:M9)</f>
        <v>22613</v>
      </c>
      <c r="N10" s="790">
        <f>SUM(N6:N9)</f>
        <v>284</v>
      </c>
      <c r="O10" s="790">
        <f>SUM(O6:O9)</f>
        <v>3581</v>
      </c>
      <c r="P10" s="791">
        <f>SUM(L10:O10)</f>
        <v>85370</v>
      </c>
    </row>
    <row r="11" spans="1:17" s="481" customFormat="1" ht="15.6" customHeight="1" thickTop="1">
      <c r="A11" s="946"/>
      <c r="B11" s="943" t="s">
        <v>1415</v>
      </c>
      <c r="C11" s="778"/>
      <c r="D11" s="778"/>
      <c r="E11" s="778"/>
      <c r="F11" s="778"/>
      <c r="G11" s="778"/>
      <c r="H11" s="778"/>
      <c r="I11" s="778"/>
      <c r="J11" s="778"/>
      <c r="K11" s="778"/>
      <c r="L11" s="778"/>
      <c r="M11" s="778"/>
      <c r="N11" s="778"/>
      <c r="O11" s="778"/>
      <c r="P11" s="1425"/>
    </row>
    <row r="12" spans="1:17" s="481" customFormat="1" ht="15.6" customHeight="1" thickBot="1">
      <c r="A12" s="1625">
        <v>2017</v>
      </c>
      <c r="B12" s="943"/>
      <c r="C12" s="778"/>
      <c r="D12" s="778"/>
      <c r="E12" s="778"/>
      <c r="F12" s="778"/>
      <c r="G12" s="778"/>
      <c r="H12" s="778"/>
      <c r="I12" s="778"/>
      <c r="J12" s="778"/>
      <c r="K12" s="778"/>
      <c r="L12" s="778"/>
      <c r="M12" s="778"/>
      <c r="N12" s="778"/>
      <c r="O12" s="778"/>
      <c r="P12" s="1425"/>
    </row>
    <row r="13" spans="1:17" s="481" customFormat="1" ht="15.6" customHeight="1" thickTop="1">
      <c r="A13" s="944" t="s">
        <v>883</v>
      </c>
      <c r="B13" s="4503" t="s">
        <v>884</v>
      </c>
      <c r="C13" s="4504"/>
      <c r="D13" s="4504"/>
      <c r="E13" s="4504"/>
      <c r="F13" s="4505"/>
      <c r="G13" s="4506" t="s">
        <v>885</v>
      </c>
      <c r="H13" s="4507"/>
      <c r="I13" s="4507"/>
      <c r="J13" s="4507"/>
      <c r="K13" s="4508"/>
      <c r="L13" s="4509" t="s">
        <v>886</v>
      </c>
      <c r="M13" s="4510"/>
      <c r="N13" s="4510"/>
      <c r="O13" s="4510"/>
      <c r="P13" s="4511"/>
    </row>
    <row r="14" spans="1:17" s="481" customFormat="1" ht="15.6" customHeight="1" thickBot="1">
      <c r="A14" s="1424" t="s">
        <v>887</v>
      </c>
      <c r="B14" s="4076" t="s">
        <v>888</v>
      </c>
      <c r="C14" s="799" t="s">
        <v>889</v>
      </c>
      <c r="D14" s="4077" t="s">
        <v>890</v>
      </c>
      <c r="E14" s="4078" t="s">
        <v>891</v>
      </c>
      <c r="F14" s="4079" t="s">
        <v>286</v>
      </c>
      <c r="G14" s="4076" t="s">
        <v>243</v>
      </c>
      <c r="H14" s="799" t="s">
        <v>892</v>
      </c>
      <c r="I14" s="4077" t="s">
        <v>893</v>
      </c>
      <c r="J14" s="4078" t="s">
        <v>894</v>
      </c>
      <c r="K14" s="4079" t="s">
        <v>286</v>
      </c>
      <c r="L14" s="4076" t="s">
        <v>243</v>
      </c>
      <c r="M14" s="799" t="s">
        <v>892</v>
      </c>
      <c r="N14" s="4077" t="s">
        <v>893</v>
      </c>
      <c r="O14" s="4078" t="s">
        <v>894</v>
      </c>
      <c r="P14" s="4079" t="s">
        <v>286</v>
      </c>
    </row>
    <row r="15" spans="1:17" s="481" customFormat="1" ht="15.6" customHeight="1" thickTop="1">
      <c r="A15" s="2449" t="s">
        <v>895</v>
      </c>
      <c r="B15" s="2450">
        <v>44</v>
      </c>
      <c r="C15" s="2451">
        <v>30</v>
      </c>
      <c r="D15" s="2451">
        <v>1</v>
      </c>
      <c r="E15" s="2451">
        <v>1</v>
      </c>
      <c r="F15" s="2452">
        <v>76</v>
      </c>
      <c r="G15" s="2450">
        <v>444</v>
      </c>
      <c r="H15" s="2451">
        <v>485</v>
      </c>
      <c r="I15" s="2451">
        <v>4</v>
      </c>
      <c r="J15" s="2451">
        <v>80</v>
      </c>
      <c r="K15" s="2452">
        <v>1013</v>
      </c>
      <c r="L15" s="2450">
        <v>8028</v>
      </c>
      <c r="M15" s="2451">
        <v>5141</v>
      </c>
      <c r="N15" s="2451">
        <v>85</v>
      </c>
      <c r="O15" s="2451">
        <v>1508</v>
      </c>
      <c r="P15" s="2452">
        <v>14762</v>
      </c>
    </row>
    <row r="16" spans="1:17" s="481" customFormat="1" ht="15.6" customHeight="1">
      <c r="A16" s="4075" t="s">
        <v>896</v>
      </c>
      <c r="B16" s="4083">
        <v>18</v>
      </c>
      <c r="C16" s="2453">
        <v>5</v>
      </c>
      <c r="D16" s="2453">
        <v>0</v>
      </c>
      <c r="E16" s="2453">
        <v>0</v>
      </c>
      <c r="F16" s="4084">
        <v>23</v>
      </c>
      <c r="G16" s="4083">
        <v>90</v>
      </c>
      <c r="H16" s="2453">
        <v>64</v>
      </c>
      <c r="I16" s="2453">
        <v>0</v>
      </c>
      <c r="J16" s="2453">
        <v>0</v>
      </c>
      <c r="K16" s="4084">
        <v>154</v>
      </c>
      <c r="L16" s="4083">
        <v>1477</v>
      </c>
      <c r="M16" s="2453">
        <v>661</v>
      </c>
      <c r="N16" s="2453">
        <v>0</v>
      </c>
      <c r="O16" s="2453">
        <v>0</v>
      </c>
      <c r="P16" s="4084">
        <v>2138</v>
      </c>
    </row>
    <row r="17" spans="1:17" s="481" customFormat="1" ht="15.6" customHeight="1">
      <c r="A17" s="4075" t="s">
        <v>897</v>
      </c>
      <c r="B17" s="4083">
        <v>131</v>
      </c>
      <c r="C17" s="2453">
        <v>11</v>
      </c>
      <c r="D17" s="2453">
        <v>0</v>
      </c>
      <c r="E17" s="2453">
        <v>2</v>
      </c>
      <c r="F17" s="4084">
        <v>144</v>
      </c>
      <c r="G17" s="4083">
        <v>756</v>
      </c>
      <c r="H17" s="2453">
        <v>149</v>
      </c>
      <c r="I17" s="2453">
        <v>0</v>
      </c>
      <c r="J17" s="2453">
        <v>72</v>
      </c>
      <c r="K17" s="4084">
        <v>977</v>
      </c>
      <c r="L17" s="4083">
        <v>22012</v>
      </c>
      <c r="M17" s="2453">
        <v>4109</v>
      </c>
      <c r="N17" s="2453">
        <v>0</v>
      </c>
      <c r="O17" s="2453">
        <v>1983</v>
      </c>
      <c r="P17" s="4084">
        <v>28104</v>
      </c>
    </row>
    <row r="18" spans="1:17" s="481" customFormat="1" ht="15.6" customHeight="1" thickBot="1">
      <c r="A18" s="4075" t="s">
        <v>898</v>
      </c>
      <c r="B18" s="4083">
        <v>133</v>
      </c>
      <c r="C18" s="2453">
        <v>28</v>
      </c>
      <c r="D18" s="2453">
        <v>2</v>
      </c>
      <c r="E18" s="2453">
        <v>1</v>
      </c>
      <c r="F18" s="4084">
        <v>164</v>
      </c>
      <c r="G18" s="4083">
        <v>792</v>
      </c>
      <c r="H18" s="2453">
        <v>403</v>
      </c>
      <c r="I18" s="2453">
        <v>29</v>
      </c>
      <c r="J18" s="2453">
        <v>21</v>
      </c>
      <c r="K18" s="4084">
        <v>1245</v>
      </c>
      <c r="L18" s="4083">
        <v>18278</v>
      </c>
      <c r="M18" s="2453">
        <v>6680</v>
      </c>
      <c r="N18" s="2453">
        <v>510</v>
      </c>
      <c r="O18" s="2453">
        <v>440</v>
      </c>
      <c r="P18" s="4084">
        <v>25908</v>
      </c>
    </row>
    <row r="19" spans="1:17" s="481" customFormat="1" ht="15.6" customHeight="1" thickTop="1" thickBot="1">
      <c r="A19" s="945" t="s">
        <v>899</v>
      </c>
      <c r="B19" s="789">
        <v>326</v>
      </c>
      <c r="C19" s="790">
        <v>74</v>
      </c>
      <c r="D19" s="790">
        <v>3</v>
      </c>
      <c r="E19" s="790">
        <v>4</v>
      </c>
      <c r="F19" s="791">
        <v>407</v>
      </c>
      <c r="G19" s="789">
        <v>2082</v>
      </c>
      <c r="H19" s="790">
        <v>1101</v>
      </c>
      <c r="I19" s="790">
        <v>33</v>
      </c>
      <c r="J19" s="790">
        <v>173</v>
      </c>
      <c r="K19" s="791">
        <v>3389</v>
      </c>
      <c r="L19" s="789">
        <v>49795</v>
      </c>
      <c r="M19" s="790">
        <v>16591</v>
      </c>
      <c r="N19" s="790">
        <v>595</v>
      </c>
      <c r="O19" s="790">
        <v>3931</v>
      </c>
      <c r="P19" s="791">
        <v>70912</v>
      </c>
    </row>
    <row r="20" spans="1:17" s="481" customFormat="1" ht="15.6" customHeight="1" thickTop="1">
      <c r="A20" s="1626"/>
      <c r="B20" s="1627"/>
      <c r="C20" s="1627"/>
      <c r="D20" s="1627"/>
      <c r="E20" s="1627"/>
      <c r="F20" s="1627"/>
      <c r="G20" s="1627"/>
      <c r="H20" s="1627"/>
      <c r="I20" s="1627"/>
      <c r="J20" s="1627"/>
      <c r="K20" s="1627"/>
      <c r="L20" s="1627"/>
      <c r="M20" s="1627"/>
      <c r="N20" s="1627"/>
      <c r="O20" s="1627"/>
      <c r="P20" s="1628"/>
    </row>
    <row r="21" spans="1:17" s="481" customFormat="1" ht="15.6" customHeight="1" thickBot="1">
      <c r="A21" s="472" t="s">
        <v>1416</v>
      </c>
      <c r="B21" s="473"/>
      <c r="C21" s="474"/>
      <c r="D21" s="475"/>
      <c r="E21" s="476"/>
      <c r="F21" s="474"/>
      <c r="G21" s="474"/>
      <c r="H21" s="477"/>
      <c r="I21" s="474"/>
      <c r="J21" s="478"/>
      <c r="K21" s="478"/>
      <c r="L21" s="478"/>
      <c r="M21" s="478"/>
      <c r="N21" s="478"/>
      <c r="O21" s="478"/>
      <c r="P21" s="1423"/>
    </row>
    <row r="22" spans="1:17" s="481" customFormat="1" ht="15.6" customHeight="1" thickTop="1">
      <c r="A22" s="944" t="s">
        <v>883</v>
      </c>
      <c r="B22" s="1504" t="s">
        <v>1417</v>
      </c>
      <c r="C22" s="1505"/>
      <c r="D22" s="1505"/>
      <c r="E22" s="1505"/>
      <c r="F22" s="1506"/>
      <c r="G22" s="1507" t="s">
        <v>1418</v>
      </c>
      <c r="H22" s="1508"/>
      <c r="I22" s="1508"/>
      <c r="J22" s="1508"/>
      <c r="K22" s="1509"/>
      <c r="L22" s="1510" t="s">
        <v>1419</v>
      </c>
      <c r="M22" s="1511"/>
      <c r="N22" s="1511"/>
      <c r="O22" s="1511"/>
      <c r="P22" s="1512"/>
    </row>
    <row r="23" spans="1:17" s="479" customFormat="1" ht="15.6" customHeight="1" thickBot="1">
      <c r="A23" s="1424" t="s">
        <v>887</v>
      </c>
      <c r="B23" s="4076" t="s">
        <v>1420</v>
      </c>
      <c r="C23" s="799" t="s">
        <v>1421</v>
      </c>
      <c r="D23" s="4077" t="s">
        <v>1422</v>
      </c>
      <c r="E23" s="4078" t="s">
        <v>1423</v>
      </c>
      <c r="F23" s="4079" t="s">
        <v>1424</v>
      </c>
      <c r="G23" s="4080" t="s">
        <v>1425</v>
      </c>
      <c r="H23" s="788" t="s">
        <v>1426</v>
      </c>
      <c r="I23" s="4077" t="s">
        <v>1427</v>
      </c>
      <c r="J23" s="4078" t="s">
        <v>1428</v>
      </c>
      <c r="K23" s="4081" t="s">
        <v>1424</v>
      </c>
      <c r="L23" s="4076" t="s">
        <v>1425</v>
      </c>
      <c r="M23" s="4082" t="s">
        <v>1426</v>
      </c>
      <c r="N23" s="4077" t="s">
        <v>1427</v>
      </c>
      <c r="O23" s="4078" t="s">
        <v>1428</v>
      </c>
      <c r="P23" s="4079" t="s">
        <v>1424</v>
      </c>
    </row>
    <row r="24" spans="1:17" s="461" customFormat="1" ht="15.6" customHeight="1" thickTop="1">
      <c r="A24" s="2449" t="s">
        <v>895</v>
      </c>
      <c r="B24" s="2450">
        <v>43</v>
      </c>
      <c r="C24" s="2451">
        <v>30</v>
      </c>
      <c r="D24" s="2451">
        <v>1</v>
      </c>
      <c r="E24" s="2451">
        <v>1</v>
      </c>
      <c r="F24" s="2452">
        <v>75</v>
      </c>
      <c r="G24" s="1087">
        <v>454</v>
      </c>
      <c r="H24" s="2451">
        <v>508</v>
      </c>
      <c r="I24" s="2451">
        <v>4</v>
      </c>
      <c r="J24" s="2451">
        <v>79</v>
      </c>
      <c r="K24" s="1088">
        <v>1045</v>
      </c>
      <c r="L24" s="2450">
        <v>7781</v>
      </c>
      <c r="M24" s="2451">
        <v>4995</v>
      </c>
      <c r="N24" s="2451">
        <v>86</v>
      </c>
      <c r="O24" s="2451">
        <v>1568</v>
      </c>
      <c r="P24" s="2452">
        <v>14430</v>
      </c>
    </row>
    <row r="25" spans="1:17" s="461" customFormat="1" ht="15.6" customHeight="1">
      <c r="A25" s="4075" t="s">
        <v>896</v>
      </c>
      <c r="B25" s="4083">
        <v>19</v>
      </c>
      <c r="C25" s="2453">
        <v>5</v>
      </c>
      <c r="D25" s="2453" t="s">
        <v>1429</v>
      </c>
      <c r="E25" s="2453" t="s">
        <v>1429</v>
      </c>
      <c r="F25" s="4084">
        <v>24</v>
      </c>
      <c r="G25" s="2454">
        <v>90</v>
      </c>
      <c r="H25" s="2453">
        <v>67</v>
      </c>
      <c r="I25" s="2453" t="s">
        <v>1429</v>
      </c>
      <c r="J25" s="2453" t="s">
        <v>1429</v>
      </c>
      <c r="K25" s="2455">
        <v>157</v>
      </c>
      <c r="L25" s="4083">
        <v>1385</v>
      </c>
      <c r="M25" s="2453">
        <v>611</v>
      </c>
      <c r="N25" s="2453" t="s">
        <v>1429</v>
      </c>
      <c r="O25" s="2453" t="s">
        <v>1429</v>
      </c>
      <c r="P25" s="2452">
        <v>1996</v>
      </c>
    </row>
    <row r="26" spans="1:17" s="461" customFormat="1" ht="15.6" customHeight="1">
      <c r="A26" s="4075" t="s">
        <v>897</v>
      </c>
      <c r="B26" s="4083">
        <v>116</v>
      </c>
      <c r="C26" s="2453">
        <v>10</v>
      </c>
      <c r="D26" s="2453" t="s">
        <v>1429</v>
      </c>
      <c r="E26" s="2453">
        <v>2</v>
      </c>
      <c r="F26" s="4084">
        <v>128</v>
      </c>
      <c r="G26" s="2454">
        <v>773</v>
      </c>
      <c r="H26" s="2453">
        <v>172</v>
      </c>
      <c r="I26" s="2453" t="s">
        <v>1429</v>
      </c>
      <c r="J26" s="2453">
        <v>73</v>
      </c>
      <c r="K26" s="2455">
        <v>1018</v>
      </c>
      <c r="L26" s="4083">
        <v>20488</v>
      </c>
      <c r="M26" s="2453">
        <v>4427</v>
      </c>
      <c r="N26" s="2453" t="s">
        <v>1429</v>
      </c>
      <c r="O26" s="2453">
        <v>1923</v>
      </c>
      <c r="P26" s="2452">
        <v>26838</v>
      </c>
    </row>
    <row r="27" spans="1:17" s="461" customFormat="1" ht="15.6" customHeight="1" thickBot="1">
      <c r="A27" s="4075" t="s">
        <v>898</v>
      </c>
      <c r="B27" s="4083">
        <v>138</v>
      </c>
      <c r="C27" s="2453">
        <v>27</v>
      </c>
      <c r="D27" s="2453">
        <v>2</v>
      </c>
      <c r="E27" s="2453">
        <v>1</v>
      </c>
      <c r="F27" s="4084">
        <v>168</v>
      </c>
      <c r="G27" s="2454">
        <v>760</v>
      </c>
      <c r="H27" s="2453">
        <v>370</v>
      </c>
      <c r="I27" s="2453">
        <v>20</v>
      </c>
      <c r="J27" s="2453">
        <v>28</v>
      </c>
      <c r="K27" s="2455">
        <v>1178</v>
      </c>
      <c r="L27" s="4083">
        <v>18848</v>
      </c>
      <c r="M27" s="2453">
        <v>5155</v>
      </c>
      <c r="N27" s="2453">
        <v>477</v>
      </c>
      <c r="O27" s="2453">
        <v>329</v>
      </c>
      <c r="P27" s="2452">
        <v>24809</v>
      </c>
    </row>
    <row r="28" spans="1:17" s="461" customFormat="1" ht="15.6" customHeight="1" thickTop="1" thickBot="1">
      <c r="A28" s="945" t="s">
        <v>899</v>
      </c>
      <c r="B28" s="789">
        <v>316</v>
      </c>
      <c r="C28" s="790">
        <v>72</v>
      </c>
      <c r="D28" s="790">
        <v>3</v>
      </c>
      <c r="E28" s="790">
        <v>4</v>
      </c>
      <c r="F28" s="791">
        <v>395</v>
      </c>
      <c r="G28" s="792">
        <v>2077</v>
      </c>
      <c r="H28" s="790">
        <v>1117</v>
      </c>
      <c r="I28" s="790">
        <v>24</v>
      </c>
      <c r="J28" s="790">
        <v>180</v>
      </c>
      <c r="K28" s="793">
        <v>3398</v>
      </c>
      <c r="L28" s="789">
        <v>48502</v>
      </c>
      <c r="M28" s="790">
        <v>15188</v>
      </c>
      <c r="N28" s="790">
        <v>563</v>
      </c>
      <c r="O28" s="790">
        <v>3820</v>
      </c>
      <c r="P28" s="791">
        <v>68073</v>
      </c>
    </row>
    <row r="29" spans="1:17" ht="15.6" customHeight="1" thickTop="1" thickBot="1">
      <c r="A29" s="946"/>
      <c r="B29" s="943"/>
      <c r="C29" s="778"/>
      <c r="D29" s="778"/>
      <c r="E29" s="778"/>
      <c r="F29" s="778"/>
      <c r="G29" s="778"/>
      <c r="H29" s="778"/>
      <c r="I29" s="778"/>
      <c r="J29" s="778"/>
      <c r="K29" s="778"/>
      <c r="L29" s="778"/>
      <c r="M29" s="778"/>
      <c r="N29" s="778"/>
      <c r="O29" s="778"/>
      <c r="P29" s="1425"/>
    </row>
    <row r="30" spans="1:17" s="471" customFormat="1" ht="15.6" customHeight="1" thickTop="1" thickBot="1">
      <c r="A30" s="472" t="s">
        <v>1430</v>
      </c>
      <c r="B30" s="473"/>
      <c r="C30" s="474"/>
      <c r="D30" s="475"/>
      <c r="E30" s="476"/>
      <c r="F30" s="474"/>
      <c r="G30" s="474"/>
      <c r="H30" s="477"/>
      <c r="I30" s="474"/>
      <c r="J30" s="478"/>
      <c r="K30" s="478"/>
      <c r="L30" s="478"/>
      <c r="M30" s="478"/>
      <c r="N30" s="478"/>
      <c r="O30" s="478"/>
      <c r="P30" s="1423"/>
      <c r="Q30" s="948"/>
    </row>
    <row r="31" spans="1:17" s="481" customFormat="1" ht="15.6" customHeight="1" thickTop="1">
      <c r="A31" s="944" t="s">
        <v>883</v>
      </c>
      <c r="B31" s="4503" t="s">
        <v>884</v>
      </c>
      <c r="C31" s="4504"/>
      <c r="D31" s="4504"/>
      <c r="E31" s="4504"/>
      <c r="F31" s="4505"/>
      <c r="G31" s="4506" t="s">
        <v>885</v>
      </c>
      <c r="H31" s="4507"/>
      <c r="I31" s="4507"/>
      <c r="J31" s="4507"/>
      <c r="K31" s="4508"/>
      <c r="L31" s="4509" t="s">
        <v>886</v>
      </c>
      <c r="M31" s="4510"/>
      <c r="N31" s="4510"/>
      <c r="O31" s="4510"/>
      <c r="P31" s="4511"/>
    </row>
    <row r="32" spans="1:17" s="479" customFormat="1" ht="15.6" customHeight="1" thickBot="1">
      <c r="A32" s="1424" t="s">
        <v>887</v>
      </c>
      <c r="B32" s="4076" t="s">
        <v>888</v>
      </c>
      <c r="C32" s="799" t="s">
        <v>889</v>
      </c>
      <c r="D32" s="4077" t="s">
        <v>890</v>
      </c>
      <c r="E32" s="4078" t="s">
        <v>891</v>
      </c>
      <c r="F32" s="4079" t="s">
        <v>286</v>
      </c>
      <c r="G32" s="4080" t="s">
        <v>243</v>
      </c>
      <c r="H32" s="788" t="s">
        <v>892</v>
      </c>
      <c r="I32" s="4077" t="s">
        <v>893</v>
      </c>
      <c r="J32" s="4078" t="s">
        <v>894</v>
      </c>
      <c r="K32" s="4081" t="s">
        <v>286</v>
      </c>
      <c r="L32" s="4076" t="s">
        <v>243</v>
      </c>
      <c r="M32" s="4082" t="s">
        <v>892</v>
      </c>
      <c r="N32" s="4077" t="s">
        <v>893</v>
      </c>
      <c r="O32" s="4078" t="s">
        <v>894</v>
      </c>
      <c r="P32" s="4079" t="s">
        <v>286</v>
      </c>
    </row>
    <row r="33" spans="1:16" s="461" customFormat="1" ht="15.6" customHeight="1" thickTop="1">
      <c r="A33" s="2449" t="s">
        <v>895</v>
      </c>
      <c r="B33" s="2450">
        <v>43</v>
      </c>
      <c r="C33" s="2451">
        <v>28</v>
      </c>
      <c r="D33" s="2451">
        <v>1</v>
      </c>
      <c r="E33" s="2451">
        <v>1</v>
      </c>
      <c r="F33" s="2452">
        <v>73</v>
      </c>
      <c r="G33" s="1087">
        <v>436</v>
      </c>
      <c r="H33" s="2451">
        <v>470</v>
      </c>
      <c r="I33" s="2451">
        <v>4</v>
      </c>
      <c r="J33" s="2451">
        <v>85</v>
      </c>
      <c r="K33" s="1088">
        <v>995</v>
      </c>
      <c r="L33" s="2450">
        <v>7543</v>
      </c>
      <c r="M33" s="2451">
        <v>5034</v>
      </c>
      <c r="N33" s="2451">
        <v>76</v>
      </c>
      <c r="O33" s="2451">
        <v>1591</v>
      </c>
      <c r="P33" s="2452">
        <v>14244</v>
      </c>
    </row>
    <row r="34" spans="1:16" s="461" customFormat="1" ht="15.6" customHeight="1">
      <c r="A34" s="4075" t="s">
        <v>896</v>
      </c>
      <c r="B34" s="4083">
        <v>19</v>
      </c>
      <c r="C34" s="2453">
        <v>5</v>
      </c>
      <c r="D34" s="2453">
        <v>0</v>
      </c>
      <c r="E34" s="2453">
        <v>0</v>
      </c>
      <c r="F34" s="4084">
        <v>24</v>
      </c>
      <c r="G34" s="2454">
        <v>92</v>
      </c>
      <c r="H34" s="2453">
        <v>70</v>
      </c>
      <c r="I34" s="2453">
        <v>0</v>
      </c>
      <c r="J34" s="2453">
        <v>0</v>
      </c>
      <c r="K34" s="2455">
        <v>162</v>
      </c>
      <c r="L34" s="4083">
        <v>1449</v>
      </c>
      <c r="M34" s="2453">
        <v>568</v>
      </c>
      <c r="N34" s="2453">
        <v>0</v>
      </c>
      <c r="O34" s="2453">
        <v>0</v>
      </c>
      <c r="P34" s="2452">
        <v>2017</v>
      </c>
    </row>
    <row r="35" spans="1:16" s="461" customFormat="1" ht="15.6" customHeight="1">
      <c r="A35" s="4075" t="s">
        <v>897</v>
      </c>
      <c r="B35" s="4083">
        <v>120</v>
      </c>
      <c r="C35" s="2453">
        <v>10</v>
      </c>
      <c r="D35" s="2453">
        <v>0</v>
      </c>
      <c r="E35" s="2453">
        <v>2</v>
      </c>
      <c r="F35" s="4084">
        <v>132</v>
      </c>
      <c r="G35" s="2454">
        <v>941</v>
      </c>
      <c r="H35" s="2453">
        <v>133</v>
      </c>
      <c r="I35" s="2453">
        <v>0</v>
      </c>
      <c r="J35" s="2453">
        <v>74</v>
      </c>
      <c r="K35" s="2455">
        <v>1148</v>
      </c>
      <c r="L35" s="4083">
        <v>25366</v>
      </c>
      <c r="M35" s="2453">
        <v>4489</v>
      </c>
      <c r="N35" s="2453">
        <v>0</v>
      </c>
      <c r="O35" s="2453">
        <v>1800</v>
      </c>
      <c r="P35" s="2452">
        <v>31655</v>
      </c>
    </row>
    <row r="36" spans="1:16" s="461" customFormat="1" ht="15.6" customHeight="1" thickBot="1">
      <c r="A36" s="4075" t="s">
        <v>898</v>
      </c>
      <c r="B36" s="4083">
        <v>132</v>
      </c>
      <c r="C36" s="2453">
        <v>28</v>
      </c>
      <c r="D36" s="2453">
        <v>2</v>
      </c>
      <c r="E36" s="2453">
        <v>1</v>
      </c>
      <c r="F36" s="4084">
        <v>163</v>
      </c>
      <c r="G36" s="2454">
        <v>773</v>
      </c>
      <c r="H36" s="2453">
        <v>363</v>
      </c>
      <c r="I36" s="2453">
        <v>20</v>
      </c>
      <c r="J36" s="2453">
        <v>24</v>
      </c>
      <c r="K36" s="2455">
        <v>1180</v>
      </c>
      <c r="L36" s="4083">
        <v>17333</v>
      </c>
      <c r="M36" s="2453">
        <v>5950</v>
      </c>
      <c r="N36" s="2453">
        <v>477</v>
      </c>
      <c r="O36" s="2453">
        <v>394</v>
      </c>
      <c r="P36" s="2452">
        <v>24154</v>
      </c>
    </row>
    <row r="37" spans="1:16" s="461" customFormat="1" ht="15.6" customHeight="1" thickTop="1" thickBot="1">
      <c r="A37" s="945" t="s">
        <v>899</v>
      </c>
      <c r="B37" s="789">
        <v>314</v>
      </c>
      <c r="C37" s="790">
        <v>71</v>
      </c>
      <c r="D37" s="790">
        <v>3</v>
      </c>
      <c r="E37" s="790">
        <v>4</v>
      </c>
      <c r="F37" s="791">
        <v>392</v>
      </c>
      <c r="G37" s="792">
        <v>2242</v>
      </c>
      <c r="H37" s="790">
        <v>1036</v>
      </c>
      <c r="I37" s="790">
        <v>24</v>
      </c>
      <c r="J37" s="790">
        <v>183</v>
      </c>
      <c r="K37" s="793">
        <v>3485</v>
      </c>
      <c r="L37" s="789">
        <v>51691</v>
      </c>
      <c r="M37" s="790">
        <v>16041</v>
      </c>
      <c r="N37" s="790">
        <v>553</v>
      </c>
      <c r="O37" s="790">
        <v>3785</v>
      </c>
      <c r="P37" s="791">
        <v>72070</v>
      </c>
    </row>
    <row r="38" spans="1:16" s="461" customFormat="1" ht="15.6" customHeight="1" thickTop="1">
      <c r="A38" s="946"/>
      <c r="B38" s="943" t="s">
        <v>1415</v>
      </c>
      <c r="C38" s="778"/>
      <c r="D38" s="778"/>
      <c r="E38" s="778"/>
      <c r="F38" s="778"/>
      <c r="G38" s="778"/>
      <c r="H38" s="778"/>
      <c r="I38" s="778"/>
      <c r="J38" s="778"/>
      <c r="K38" s="778"/>
      <c r="L38" s="778"/>
      <c r="M38" s="778"/>
      <c r="N38" s="778"/>
      <c r="O38" s="778"/>
      <c r="P38" s="1425"/>
    </row>
    <row r="39" spans="1:16" ht="15.6" customHeight="1" thickBot="1">
      <c r="A39" s="946"/>
      <c r="B39" s="943"/>
      <c r="C39" s="778"/>
      <c r="D39" s="778"/>
      <c r="E39" s="778"/>
      <c r="F39" s="778"/>
      <c r="G39" s="778"/>
      <c r="H39" s="778"/>
      <c r="I39" s="778"/>
      <c r="J39" s="778"/>
      <c r="K39" s="778"/>
      <c r="L39" s="778"/>
      <c r="M39" s="778"/>
      <c r="N39" s="778"/>
      <c r="O39" s="778"/>
      <c r="P39" s="1425"/>
    </row>
    <row r="40" spans="1:16" s="471" customFormat="1" ht="15.6" customHeight="1" thickTop="1" thickBot="1">
      <c r="A40" s="472" t="s">
        <v>1431</v>
      </c>
      <c r="B40" s="473"/>
      <c r="C40" s="474"/>
      <c r="D40" s="475"/>
      <c r="E40" s="476"/>
      <c r="F40" s="474"/>
      <c r="G40" s="474"/>
      <c r="H40" s="477"/>
      <c r="I40" s="474"/>
      <c r="J40" s="478"/>
      <c r="K40" s="478"/>
      <c r="L40" s="478"/>
      <c r="M40" s="478"/>
      <c r="N40" s="478"/>
      <c r="O40" s="478"/>
      <c r="P40" s="1423"/>
    </row>
    <row r="41" spans="1:16" s="461" customFormat="1" ht="15.6" customHeight="1" thickTop="1">
      <c r="A41" s="944" t="s">
        <v>883</v>
      </c>
      <c r="B41" s="4503" t="s">
        <v>884</v>
      </c>
      <c r="C41" s="4504"/>
      <c r="D41" s="4504"/>
      <c r="E41" s="4504"/>
      <c r="F41" s="4505"/>
      <c r="G41" s="4506" t="s">
        <v>885</v>
      </c>
      <c r="H41" s="4507"/>
      <c r="I41" s="4507"/>
      <c r="J41" s="4507"/>
      <c r="K41" s="4508"/>
      <c r="L41" s="4509" t="s">
        <v>886</v>
      </c>
      <c r="M41" s="4510"/>
      <c r="N41" s="4510"/>
      <c r="O41" s="4510"/>
      <c r="P41" s="4511"/>
    </row>
    <row r="42" spans="1:16" s="479" customFormat="1" ht="15.6" customHeight="1" thickBot="1">
      <c r="A42" s="1424" t="s">
        <v>887</v>
      </c>
      <c r="B42" s="4076" t="s">
        <v>888</v>
      </c>
      <c r="C42" s="799" t="s">
        <v>889</v>
      </c>
      <c r="D42" s="4077" t="s">
        <v>890</v>
      </c>
      <c r="E42" s="4078" t="s">
        <v>891</v>
      </c>
      <c r="F42" s="4079" t="s">
        <v>286</v>
      </c>
      <c r="G42" s="4080" t="s">
        <v>243</v>
      </c>
      <c r="H42" s="788" t="s">
        <v>892</v>
      </c>
      <c r="I42" s="4077" t="s">
        <v>893</v>
      </c>
      <c r="J42" s="4078" t="s">
        <v>894</v>
      </c>
      <c r="K42" s="4081" t="s">
        <v>286</v>
      </c>
      <c r="L42" s="4076" t="s">
        <v>243</v>
      </c>
      <c r="M42" s="4082" t="s">
        <v>892</v>
      </c>
      <c r="N42" s="4077" t="s">
        <v>893</v>
      </c>
      <c r="O42" s="4078" t="s">
        <v>894</v>
      </c>
      <c r="P42" s="4079" t="s">
        <v>286</v>
      </c>
    </row>
    <row r="43" spans="1:16" s="461" customFormat="1" ht="15.6" customHeight="1" thickTop="1">
      <c r="A43" s="2449" t="s">
        <v>895</v>
      </c>
      <c r="B43" s="2450">
        <v>43</v>
      </c>
      <c r="C43" s="2451">
        <v>27</v>
      </c>
      <c r="D43" s="2451">
        <v>1</v>
      </c>
      <c r="E43" s="2451">
        <v>1</v>
      </c>
      <c r="F43" s="2452">
        <v>72</v>
      </c>
      <c r="G43" s="1087">
        <v>413</v>
      </c>
      <c r="H43" s="2451">
        <v>458</v>
      </c>
      <c r="I43" s="2451">
        <v>4</v>
      </c>
      <c r="J43" s="2451">
        <v>95</v>
      </c>
      <c r="K43" s="1088">
        <v>970</v>
      </c>
      <c r="L43" s="2450">
        <v>7269</v>
      </c>
      <c r="M43" s="2451">
        <v>5055</v>
      </c>
      <c r="N43" s="2451">
        <v>61</v>
      </c>
      <c r="O43" s="2451">
        <v>1445</v>
      </c>
      <c r="P43" s="2452">
        <v>13830</v>
      </c>
    </row>
    <row r="44" spans="1:16" s="461" customFormat="1" ht="15.6" customHeight="1">
      <c r="A44" s="4075" t="s">
        <v>896</v>
      </c>
      <c r="B44" s="4083">
        <v>18</v>
      </c>
      <c r="C44" s="2453">
        <v>5</v>
      </c>
      <c r="D44" s="2453">
        <v>0</v>
      </c>
      <c r="E44" s="2453">
        <v>0</v>
      </c>
      <c r="F44" s="4084">
        <v>23</v>
      </c>
      <c r="G44" s="2454">
        <v>96</v>
      </c>
      <c r="H44" s="2453">
        <v>60</v>
      </c>
      <c r="I44" s="2453">
        <v>0</v>
      </c>
      <c r="J44" s="2453">
        <v>0</v>
      </c>
      <c r="K44" s="2455">
        <v>156</v>
      </c>
      <c r="L44" s="4083">
        <v>1455</v>
      </c>
      <c r="M44" s="2453">
        <v>667</v>
      </c>
      <c r="N44" s="2453">
        <v>0</v>
      </c>
      <c r="O44" s="2453">
        <v>0</v>
      </c>
      <c r="P44" s="2452">
        <v>2122</v>
      </c>
    </row>
    <row r="45" spans="1:16" s="461" customFormat="1" ht="15.6" customHeight="1">
      <c r="A45" s="4075" t="s">
        <v>897</v>
      </c>
      <c r="B45" s="4083">
        <v>116</v>
      </c>
      <c r="C45" s="2453">
        <v>10</v>
      </c>
      <c r="D45" s="2453">
        <v>0</v>
      </c>
      <c r="E45" s="2453">
        <v>2</v>
      </c>
      <c r="F45" s="4084">
        <v>128</v>
      </c>
      <c r="G45" s="2454">
        <v>752</v>
      </c>
      <c r="H45" s="2453">
        <v>139</v>
      </c>
      <c r="I45" s="2453">
        <v>0</v>
      </c>
      <c r="J45" s="2453">
        <v>71</v>
      </c>
      <c r="K45" s="2455">
        <v>962</v>
      </c>
      <c r="L45" s="4083">
        <v>24778</v>
      </c>
      <c r="M45" s="2453">
        <v>3892</v>
      </c>
      <c r="N45" s="2453">
        <v>0</v>
      </c>
      <c r="O45" s="2453">
        <v>1525</v>
      </c>
      <c r="P45" s="2452">
        <v>30195</v>
      </c>
    </row>
    <row r="46" spans="1:16" s="461" customFormat="1" ht="15.6" customHeight="1" thickBot="1">
      <c r="A46" s="4075" t="s">
        <v>898</v>
      </c>
      <c r="B46" s="4083">
        <v>131</v>
      </c>
      <c r="C46" s="2453">
        <v>27</v>
      </c>
      <c r="D46" s="2453">
        <v>3</v>
      </c>
      <c r="E46" s="2453">
        <v>1</v>
      </c>
      <c r="F46" s="4084">
        <v>162</v>
      </c>
      <c r="G46" s="2454">
        <v>733</v>
      </c>
      <c r="H46" s="2453">
        <v>295</v>
      </c>
      <c r="I46" s="2453">
        <v>35</v>
      </c>
      <c r="J46" s="2453">
        <v>21</v>
      </c>
      <c r="K46" s="2455">
        <v>1084</v>
      </c>
      <c r="L46" s="4083">
        <v>16677</v>
      </c>
      <c r="M46" s="2453">
        <v>5480</v>
      </c>
      <c r="N46" s="2453">
        <v>503</v>
      </c>
      <c r="O46" s="2453">
        <v>387</v>
      </c>
      <c r="P46" s="2452">
        <v>23047</v>
      </c>
    </row>
    <row r="47" spans="1:16" s="461" customFormat="1" ht="15.6" customHeight="1" thickTop="1" thickBot="1">
      <c r="A47" s="945" t="s">
        <v>899</v>
      </c>
      <c r="B47" s="789">
        <v>308</v>
      </c>
      <c r="C47" s="790">
        <v>69</v>
      </c>
      <c r="D47" s="790">
        <v>4</v>
      </c>
      <c r="E47" s="790">
        <v>4</v>
      </c>
      <c r="F47" s="791">
        <v>385</v>
      </c>
      <c r="G47" s="792">
        <v>1994</v>
      </c>
      <c r="H47" s="790">
        <v>952</v>
      </c>
      <c r="I47" s="790">
        <v>39</v>
      </c>
      <c r="J47" s="790">
        <v>187</v>
      </c>
      <c r="K47" s="793">
        <v>3172</v>
      </c>
      <c r="L47" s="789">
        <v>50179</v>
      </c>
      <c r="M47" s="790">
        <v>15094</v>
      </c>
      <c r="N47" s="790">
        <v>564</v>
      </c>
      <c r="O47" s="790">
        <v>3357</v>
      </c>
      <c r="P47" s="791">
        <v>69194</v>
      </c>
    </row>
    <row r="48" spans="1:16" s="461" customFormat="1" ht="15.6" customHeight="1" thickTop="1">
      <c r="A48" s="946"/>
      <c r="B48" s="943" t="s">
        <v>1415</v>
      </c>
      <c r="C48" s="778"/>
      <c r="D48" s="778"/>
      <c r="E48" s="778"/>
      <c r="F48" s="778"/>
      <c r="G48" s="778"/>
      <c r="H48" s="778"/>
      <c r="I48" s="778"/>
      <c r="J48" s="778"/>
      <c r="K48" s="778"/>
      <c r="L48" s="778"/>
      <c r="M48" s="778"/>
      <c r="N48" s="778"/>
      <c r="O48" s="778"/>
      <c r="P48" s="1425"/>
    </row>
    <row r="49" spans="1:16" ht="15.6" customHeight="1" thickBot="1">
      <c r="A49" s="472" t="s">
        <v>1432</v>
      </c>
      <c r="B49" s="780"/>
      <c r="C49" s="781"/>
      <c r="D49" s="782"/>
      <c r="E49" s="781"/>
      <c r="F49" s="781"/>
      <c r="G49" s="781"/>
      <c r="H49" s="783"/>
      <c r="I49" s="781"/>
      <c r="J49" s="784"/>
      <c r="K49" s="784"/>
      <c r="L49" s="784"/>
      <c r="M49" s="784"/>
      <c r="N49" s="784"/>
      <c r="O49" s="784"/>
      <c r="P49" s="1426"/>
    </row>
    <row r="50" spans="1:16" s="471" customFormat="1" ht="15.6" customHeight="1" thickTop="1" thickBot="1">
      <c r="A50" s="944" t="s">
        <v>883</v>
      </c>
      <c r="B50" s="4503" t="s">
        <v>884</v>
      </c>
      <c r="C50" s="4504"/>
      <c r="D50" s="4504"/>
      <c r="E50" s="4504"/>
      <c r="F50" s="4505"/>
      <c r="G50" s="4506" t="s">
        <v>885</v>
      </c>
      <c r="H50" s="4507"/>
      <c r="I50" s="4507"/>
      <c r="J50" s="4507"/>
      <c r="K50" s="4508"/>
      <c r="L50" s="4509" t="s">
        <v>886</v>
      </c>
      <c r="M50" s="4510"/>
      <c r="N50" s="4510"/>
      <c r="O50" s="4510"/>
      <c r="P50" s="4511"/>
    </row>
    <row r="51" spans="1:16" s="461" customFormat="1" ht="15.6" customHeight="1" thickTop="1" thickBot="1">
      <c r="A51" s="1424" t="s">
        <v>887</v>
      </c>
      <c r="B51" s="4076" t="s">
        <v>888</v>
      </c>
      <c r="C51" s="799" t="s">
        <v>889</v>
      </c>
      <c r="D51" s="4077" t="s">
        <v>890</v>
      </c>
      <c r="E51" s="4078" t="s">
        <v>891</v>
      </c>
      <c r="F51" s="4079" t="s">
        <v>286</v>
      </c>
      <c r="G51" s="4080" t="s">
        <v>243</v>
      </c>
      <c r="H51" s="788" t="s">
        <v>892</v>
      </c>
      <c r="I51" s="4077" t="s">
        <v>893</v>
      </c>
      <c r="J51" s="4078" t="s">
        <v>894</v>
      </c>
      <c r="K51" s="4081" t="s">
        <v>286</v>
      </c>
      <c r="L51" s="4076" t="s">
        <v>243</v>
      </c>
      <c r="M51" s="4082" t="s">
        <v>892</v>
      </c>
      <c r="N51" s="4077" t="s">
        <v>893</v>
      </c>
      <c r="O51" s="4078" t="s">
        <v>894</v>
      </c>
      <c r="P51" s="4079" t="s">
        <v>286</v>
      </c>
    </row>
    <row r="52" spans="1:16" s="479" customFormat="1" ht="15.6" customHeight="1" thickTop="1">
      <c r="A52" s="2449" t="s">
        <v>895</v>
      </c>
      <c r="B52" s="2450">
        <v>43</v>
      </c>
      <c r="C52" s="2451">
        <v>26</v>
      </c>
      <c r="D52" s="2451">
        <v>1</v>
      </c>
      <c r="E52" s="2451">
        <v>1</v>
      </c>
      <c r="F52" s="2452">
        <f>SUM(B52:E52)</f>
        <v>71</v>
      </c>
      <c r="G52" s="1087">
        <v>387</v>
      </c>
      <c r="H52" s="2451">
        <v>431</v>
      </c>
      <c r="I52" s="2451">
        <v>5</v>
      </c>
      <c r="J52" s="2451">
        <v>102</v>
      </c>
      <c r="K52" s="1088">
        <f>SUM(G52:J52)</f>
        <v>925</v>
      </c>
      <c r="L52" s="2450">
        <v>7205</v>
      </c>
      <c r="M52" s="2451">
        <v>4674</v>
      </c>
      <c r="N52" s="2451">
        <v>78</v>
      </c>
      <c r="O52" s="2451">
        <v>1508</v>
      </c>
      <c r="P52" s="2452">
        <f>SUM(L52:O52)</f>
        <v>13465</v>
      </c>
    </row>
    <row r="53" spans="1:16" s="461" customFormat="1" ht="15.6" customHeight="1">
      <c r="A53" s="4075" t="s">
        <v>896</v>
      </c>
      <c r="B53" s="4083">
        <v>36</v>
      </c>
      <c r="C53" s="2453">
        <v>5</v>
      </c>
      <c r="D53" s="2453">
        <v>0</v>
      </c>
      <c r="E53" s="2453">
        <v>0</v>
      </c>
      <c r="F53" s="4084">
        <f>SUM(B53:E53)</f>
        <v>41</v>
      </c>
      <c r="G53" s="2454">
        <v>93</v>
      </c>
      <c r="H53" s="2453">
        <v>65</v>
      </c>
      <c r="I53" s="2453">
        <v>0</v>
      </c>
      <c r="J53" s="2453">
        <v>0</v>
      </c>
      <c r="K53" s="2455">
        <f>SUM(G53:J53)</f>
        <v>158</v>
      </c>
      <c r="L53" s="4083">
        <v>1379</v>
      </c>
      <c r="M53" s="2453">
        <v>642</v>
      </c>
      <c r="N53" s="2453">
        <v>0</v>
      </c>
      <c r="O53" s="2453"/>
      <c r="P53" s="2452">
        <f>SUM(L53:O53)</f>
        <v>2021</v>
      </c>
    </row>
    <row r="54" spans="1:16" s="461" customFormat="1" ht="15.6" customHeight="1">
      <c r="A54" s="4075" t="s">
        <v>897</v>
      </c>
      <c r="B54" s="4083">
        <v>84</v>
      </c>
      <c r="C54" s="2453">
        <v>7</v>
      </c>
      <c r="D54" s="2453">
        <v>0</v>
      </c>
      <c r="E54" s="2453">
        <v>2</v>
      </c>
      <c r="F54" s="4084">
        <f>SUM(B54:E54)</f>
        <v>93</v>
      </c>
      <c r="G54" s="2454">
        <v>591</v>
      </c>
      <c r="H54" s="2453">
        <v>87</v>
      </c>
      <c r="I54" s="2453">
        <v>0</v>
      </c>
      <c r="J54" s="2453">
        <v>68</v>
      </c>
      <c r="K54" s="2455">
        <f>SUM(G54:J54)</f>
        <v>746</v>
      </c>
      <c r="L54" s="4083">
        <v>21629</v>
      </c>
      <c r="M54" s="2453">
        <v>2151</v>
      </c>
      <c r="N54" s="2453">
        <v>0</v>
      </c>
      <c r="O54" s="2453">
        <v>1594</v>
      </c>
      <c r="P54" s="2452">
        <f>SUM(L54:O54)</f>
        <v>25374</v>
      </c>
    </row>
    <row r="55" spans="1:16" s="461" customFormat="1" ht="15.6" customHeight="1" thickBot="1">
      <c r="A55" s="4075" t="s">
        <v>898</v>
      </c>
      <c r="B55" s="4083">
        <v>133</v>
      </c>
      <c r="C55" s="2453">
        <v>24</v>
      </c>
      <c r="D55" s="2453">
        <v>2</v>
      </c>
      <c r="E55" s="2453">
        <v>1</v>
      </c>
      <c r="F55" s="4084">
        <f>SUM(B55:E55)</f>
        <v>160</v>
      </c>
      <c r="G55" s="2454">
        <v>707</v>
      </c>
      <c r="H55" s="2453">
        <v>296</v>
      </c>
      <c r="I55" s="2453">
        <v>0</v>
      </c>
      <c r="J55" s="2453">
        <v>18</v>
      </c>
      <c r="K55" s="2455">
        <f>SUM(G55:J55)</f>
        <v>1021</v>
      </c>
      <c r="L55" s="4083">
        <v>15608</v>
      </c>
      <c r="M55" s="2453">
        <v>4447</v>
      </c>
      <c r="N55" s="2453">
        <v>0</v>
      </c>
      <c r="O55" s="2453">
        <v>420</v>
      </c>
      <c r="P55" s="2452">
        <f>SUM(L55:O55)</f>
        <v>20475</v>
      </c>
    </row>
    <row r="56" spans="1:16" s="461" customFormat="1" ht="15.6" customHeight="1" thickTop="1" thickBot="1">
      <c r="A56" s="945" t="s">
        <v>899</v>
      </c>
      <c r="B56" s="789">
        <f>SUM(B52:B55)</f>
        <v>296</v>
      </c>
      <c r="C56" s="790">
        <f>SUM(C52:C55)</f>
        <v>62</v>
      </c>
      <c r="D56" s="790">
        <f>SUM(D52:D55)</f>
        <v>3</v>
      </c>
      <c r="E56" s="790">
        <f>SUM(E52:E55)</f>
        <v>4</v>
      </c>
      <c r="F56" s="791">
        <f>SUM(B56:E56)</f>
        <v>365</v>
      </c>
      <c r="G56" s="792">
        <f>SUM(G52:G55)</f>
        <v>1778</v>
      </c>
      <c r="H56" s="790">
        <f>SUM(H52:H55)</f>
        <v>879</v>
      </c>
      <c r="I56" s="790">
        <f>SUM(I52:I55)</f>
        <v>5</v>
      </c>
      <c r="J56" s="790">
        <f>SUM(J52:J55)</f>
        <v>188</v>
      </c>
      <c r="K56" s="793">
        <f>SUM(G56:J56)</f>
        <v>2850</v>
      </c>
      <c r="L56" s="789">
        <f>SUM(L52:L55)</f>
        <v>45821</v>
      </c>
      <c r="M56" s="790">
        <f>SUM(M52:M55)</f>
        <v>11914</v>
      </c>
      <c r="N56" s="790">
        <f>SUM(N52:N55)</f>
        <v>78</v>
      </c>
      <c r="O56" s="790">
        <f>SUM(O52:O55)</f>
        <v>3522</v>
      </c>
      <c r="P56" s="791">
        <f>SUM(L56:O56)</f>
        <v>61335</v>
      </c>
    </row>
    <row r="57" spans="1:16" s="461" customFormat="1" ht="15.6" customHeight="1" thickTop="1">
      <c r="A57" s="480"/>
      <c r="B57" s="943" t="s">
        <v>1415</v>
      </c>
      <c r="C57" s="778"/>
      <c r="D57" s="778"/>
      <c r="E57" s="778"/>
      <c r="F57" s="779"/>
      <c r="G57" s="779"/>
      <c r="H57" s="779"/>
      <c r="I57" s="779"/>
      <c r="J57" s="779"/>
      <c r="K57" s="779"/>
      <c r="L57" s="943" t="s">
        <v>1433</v>
      </c>
      <c r="M57" s="778"/>
      <c r="N57" s="778"/>
      <c r="O57" s="778"/>
      <c r="P57" s="1425"/>
    </row>
    <row r="58" spans="1:16" s="461" customFormat="1" ht="15.6" customHeight="1" thickBot="1">
      <c r="A58" s="472" t="s">
        <v>1434</v>
      </c>
      <c r="B58" s="785"/>
      <c r="C58" s="786"/>
      <c r="D58" s="787"/>
      <c r="E58" s="786"/>
      <c r="F58" s="786"/>
      <c r="G58" s="786"/>
      <c r="H58" s="783"/>
      <c r="I58" s="786"/>
      <c r="J58" s="784"/>
      <c r="K58" s="784"/>
      <c r="L58" s="784"/>
      <c r="M58" s="784"/>
      <c r="N58" s="784"/>
      <c r="O58" s="784"/>
      <c r="P58" s="1426"/>
    </row>
    <row r="59" spans="1:16" s="461" customFormat="1" ht="15.6" customHeight="1" thickTop="1" thickBot="1">
      <c r="A59" s="944" t="s">
        <v>883</v>
      </c>
      <c r="B59" s="4503" t="s">
        <v>884</v>
      </c>
      <c r="C59" s="4504"/>
      <c r="D59" s="4504"/>
      <c r="E59" s="4504"/>
      <c r="F59" s="4505"/>
      <c r="G59" s="4506" t="s">
        <v>885</v>
      </c>
      <c r="H59" s="4507"/>
      <c r="I59" s="4507"/>
      <c r="J59" s="4507"/>
      <c r="K59" s="4508"/>
      <c r="L59" s="4509" t="s">
        <v>886</v>
      </c>
      <c r="M59" s="4510"/>
      <c r="N59" s="4510"/>
      <c r="O59" s="4510"/>
      <c r="P59" s="4511"/>
    </row>
    <row r="60" spans="1:16" s="471" customFormat="1" ht="15.6" customHeight="1" thickTop="1" thickBot="1">
      <c r="A60" s="1424" t="s">
        <v>887</v>
      </c>
      <c r="B60" s="4076" t="s">
        <v>888</v>
      </c>
      <c r="C60" s="799" t="s">
        <v>889</v>
      </c>
      <c r="D60" s="4077" t="s">
        <v>890</v>
      </c>
      <c r="E60" s="4078" t="s">
        <v>891</v>
      </c>
      <c r="F60" s="4079" t="s">
        <v>286</v>
      </c>
      <c r="G60" s="4080" t="s">
        <v>243</v>
      </c>
      <c r="H60" s="788" t="s">
        <v>892</v>
      </c>
      <c r="I60" s="4077" t="s">
        <v>893</v>
      </c>
      <c r="J60" s="4078" t="s">
        <v>894</v>
      </c>
      <c r="K60" s="4081" t="s">
        <v>286</v>
      </c>
      <c r="L60" s="4076" t="s">
        <v>243</v>
      </c>
      <c r="M60" s="4082" t="s">
        <v>892</v>
      </c>
      <c r="N60" s="4077" t="s">
        <v>893</v>
      </c>
      <c r="O60" s="4078" t="s">
        <v>894</v>
      </c>
      <c r="P60" s="4079" t="s">
        <v>286</v>
      </c>
    </row>
    <row r="61" spans="1:16" s="461" customFormat="1" ht="15.6" customHeight="1" thickTop="1">
      <c r="A61" s="2449" t="s">
        <v>895</v>
      </c>
      <c r="B61" s="2450">
        <v>42</v>
      </c>
      <c r="C61" s="2451">
        <v>27</v>
      </c>
      <c r="D61" s="2451">
        <v>1</v>
      </c>
      <c r="E61" s="2451">
        <v>0</v>
      </c>
      <c r="F61" s="2452">
        <v>70</v>
      </c>
      <c r="G61" s="1087">
        <v>390</v>
      </c>
      <c r="H61" s="2451">
        <v>453</v>
      </c>
      <c r="I61" s="2451">
        <v>3</v>
      </c>
      <c r="J61" s="2451">
        <v>0</v>
      </c>
      <c r="K61" s="1088">
        <v>846</v>
      </c>
      <c r="L61" s="2450">
        <v>6836</v>
      </c>
      <c r="M61" s="2451">
        <v>4674</v>
      </c>
      <c r="N61" s="2451">
        <v>62</v>
      </c>
      <c r="O61" s="2451">
        <v>0</v>
      </c>
      <c r="P61" s="2452">
        <v>11572</v>
      </c>
    </row>
    <row r="62" spans="1:16" s="479" customFormat="1" ht="15.6" customHeight="1">
      <c r="A62" s="4075" t="s">
        <v>896</v>
      </c>
      <c r="B62" s="4083">
        <v>18</v>
      </c>
      <c r="C62" s="2453">
        <v>5</v>
      </c>
      <c r="D62" s="2453">
        <v>0</v>
      </c>
      <c r="E62" s="2453">
        <v>0</v>
      </c>
      <c r="F62" s="4084">
        <v>23</v>
      </c>
      <c r="G62" s="2454">
        <v>87</v>
      </c>
      <c r="H62" s="2453">
        <v>72</v>
      </c>
      <c r="I62" s="2453">
        <v>0</v>
      </c>
      <c r="J62" s="2453">
        <v>0</v>
      </c>
      <c r="K62" s="2455">
        <v>159</v>
      </c>
      <c r="L62" s="4083">
        <v>1443</v>
      </c>
      <c r="M62" s="2453">
        <v>639</v>
      </c>
      <c r="N62" s="2453">
        <v>0</v>
      </c>
      <c r="O62" s="2453">
        <v>0</v>
      </c>
      <c r="P62" s="2452">
        <v>2082</v>
      </c>
    </row>
    <row r="63" spans="1:16" s="461" customFormat="1" ht="15.6" customHeight="1">
      <c r="A63" s="4075" t="s">
        <v>897</v>
      </c>
      <c r="B63" s="4083">
        <v>102</v>
      </c>
      <c r="C63" s="2453">
        <v>7</v>
      </c>
      <c r="D63" s="2453">
        <v>0</v>
      </c>
      <c r="E63" s="2453">
        <v>1</v>
      </c>
      <c r="F63" s="4084">
        <v>110</v>
      </c>
      <c r="G63" s="2454">
        <v>702</v>
      </c>
      <c r="H63" s="2453">
        <v>118</v>
      </c>
      <c r="I63" s="2453">
        <v>0</v>
      </c>
      <c r="J63" s="2453">
        <v>24</v>
      </c>
      <c r="K63" s="2455">
        <v>844</v>
      </c>
      <c r="L63" s="4083">
        <v>25919</v>
      </c>
      <c r="M63" s="2453">
        <v>3576</v>
      </c>
      <c r="N63" s="2453">
        <v>0</v>
      </c>
      <c r="O63" s="2453">
        <v>377</v>
      </c>
      <c r="P63" s="2452">
        <v>29872</v>
      </c>
    </row>
    <row r="64" spans="1:16" s="461" customFormat="1" ht="15.6" customHeight="1">
      <c r="A64" s="4075" t="s">
        <v>1352</v>
      </c>
      <c r="B64" s="4083">
        <v>0</v>
      </c>
      <c r="C64" s="2453">
        <v>0</v>
      </c>
      <c r="D64" s="2453">
        <v>0</v>
      </c>
      <c r="E64" s="2453">
        <v>2</v>
      </c>
      <c r="F64" s="4084">
        <v>2</v>
      </c>
      <c r="G64" s="2454">
        <v>0</v>
      </c>
      <c r="H64" s="2453">
        <v>0</v>
      </c>
      <c r="I64" s="2453">
        <v>0</v>
      </c>
      <c r="J64" s="2453">
        <v>138</v>
      </c>
      <c r="K64" s="2455">
        <v>138</v>
      </c>
      <c r="L64" s="4083">
        <v>0</v>
      </c>
      <c r="M64" s="2453">
        <v>0</v>
      </c>
      <c r="N64" s="2453">
        <v>0</v>
      </c>
      <c r="O64" s="2453">
        <v>2586</v>
      </c>
      <c r="P64" s="2452">
        <v>2586</v>
      </c>
    </row>
    <row r="65" spans="1:16" s="461" customFormat="1" ht="15.6" customHeight="1" thickBot="1">
      <c r="A65" s="4075" t="s">
        <v>898</v>
      </c>
      <c r="B65" s="4083">
        <v>142</v>
      </c>
      <c r="C65" s="2453">
        <v>26</v>
      </c>
      <c r="D65" s="2453">
        <v>3</v>
      </c>
      <c r="E65" s="2453">
        <v>1</v>
      </c>
      <c r="F65" s="4084">
        <v>172</v>
      </c>
      <c r="G65" s="2454">
        <v>684</v>
      </c>
      <c r="H65" s="2453">
        <v>305</v>
      </c>
      <c r="I65" s="2453">
        <v>29</v>
      </c>
      <c r="J65" s="797">
        <v>18</v>
      </c>
      <c r="K65" s="2455">
        <v>1036</v>
      </c>
      <c r="L65" s="4083">
        <v>17285</v>
      </c>
      <c r="M65" s="2453">
        <v>5518</v>
      </c>
      <c r="N65" s="2453">
        <v>517</v>
      </c>
      <c r="O65" s="798">
        <v>428</v>
      </c>
      <c r="P65" s="2452">
        <v>23748</v>
      </c>
    </row>
    <row r="66" spans="1:16" s="461" customFormat="1" ht="15.6" customHeight="1" thickTop="1" thickBot="1">
      <c r="A66" s="945" t="s">
        <v>899</v>
      </c>
      <c r="B66" s="789">
        <v>304</v>
      </c>
      <c r="C66" s="790">
        <v>65</v>
      </c>
      <c r="D66" s="790">
        <v>4</v>
      </c>
      <c r="E66" s="790">
        <v>4</v>
      </c>
      <c r="F66" s="791">
        <v>377</v>
      </c>
      <c r="G66" s="792">
        <v>1864</v>
      </c>
      <c r="H66" s="790">
        <v>947</v>
      </c>
      <c r="I66" s="790">
        <v>32</v>
      </c>
      <c r="J66" s="790">
        <v>180</v>
      </c>
      <c r="K66" s="793">
        <v>3023</v>
      </c>
      <c r="L66" s="789">
        <v>51483</v>
      </c>
      <c r="M66" s="790">
        <v>14407</v>
      </c>
      <c r="N66" s="790">
        <v>579</v>
      </c>
      <c r="O66" s="790">
        <v>3391</v>
      </c>
      <c r="P66" s="791">
        <v>69860</v>
      </c>
    </row>
    <row r="67" spans="1:16" s="461" customFormat="1" ht="15.6" customHeight="1" thickTop="1">
      <c r="A67" s="482"/>
      <c r="B67" s="794"/>
      <c r="C67" s="795"/>
      <c r="D67" s="795"/>
      <c r="E67" s="795"/>
      <c r="F67" s="794"/>
      <c r="G67" s="794"/>
      <c r="H67" s="794"/>
      <c r="I67" s="794"/>
      <c r="J67" s="794"/>
      <c r="K67" s="794"/>
      <c r="L67" s="794"/>
      <c r="M67" s="795"/>
      <c r="N67" s="795"/>
      <c r="O67" s="795"/>
      <c r="P67" s="1427"/>
    </row>
    <row r="68" spans="1:16" s="461" customFormat="1" ht="15.6" customHeight="1" thickBot="1">
      <c r="A68" s="1428" t="s">
        <v>1435</v>
      </c>
      <c r="B68" s="796"/>
      <c r="C68" s="786"/>
      <c r="D68" s="787"/>
      <c r="E68" s="786"/>
      <c r="F68" s="786"/>
      <c r="G68" s="786"/>
      <c r="H68" s="783"/>
      <c r="I68" s="786"/>
      <c r="J68" s="784"/>
      <c r="K68" s="784"/>
      <c r="L68" s="784"/>
      <c r="M68" s="784"/>
      <c r="N68" s="784"/>
      <c r="O68" s="784"/>
      <c r="P68" s="1426"/>
    </row>
    <row r="69" spans="1:16" s="461" customFormat="1" ht="15.6" customHeight="1" thickTop="1" thickBot="1">
      <c r="A69" s="944" t="s">
        <v>883</v>
      </c>
      <c r="B69" s="4503" t="s">
        <v>884</v>
      </c>
      <c r="C69" s="4504"/>
      <c r="D69" s="4504"/>
      <c r="E69" s="4504"/>
      <c r="F69" s="4505"/>
      <c r="G69" s="4506" t="s">
        <v>885</v>
      </c>
      <c r="H69" s="4507"/>
      <c r="I69" s="4507"/>
      <c r="J69" s="4507"/>
      <c r="K69" s="4508"/>
      <c r="L69" s="4509" t="s">
        <v>886</v>
      </c>
      <c r="M69" s="4510"/>
      <c r="N69" s="4510"/>
      <c r="O69" s="4510"/>
      <c r="P69" s="4511"/>
    </row>
    <row r="70" spans="1:16" s="471" customFormat="1" ht="15.6" customHeight="1" thickTop="1" thickBot="1">
      <c r="A70" s="1424" t="s">
        <v>887</v>
      </c>
      <c r="B70" s="4076" t="s">
        <v>888</v>
      </c>
      <c r="C70" s="799" t="s">
        <v>889</v>
      </c>
      <c r="D70" s="4077" t="s">
        <v>890</v>
      </c>
      <c r="E70" s="4078" t="s">
        <v>891</v>
      </c>
      <c r="F70" s="4079" t="s">
        <v>286</v>
      </c>
      <c r="G70" s="4080" t="s">
        <v>243</v>
      </c>
      <c r="H70" s="788" t="s">
        <v>892</v>
      </c>
      <c r="I70" s="4077" t="s">
        <v>893</v>
      </c>
      <c r="J70" s="4078" t="s">
        <v>894</v>
      </c>
      <c r="K70" s="4081" t="s">
        <v>286</v>
      </c>
      <c r="L70" s="4076" t="s">
        <v>243</v>
      </c>
      <c r="M70" s="4082" t="s">
        <v>892</v>
      </c>
      <c r="N70" s="4077" t="s">
        <v>893</v>
      </c>
      <c r="O70" s="4078" t="s">
        <v>894</v>
      </c>
      <c r="P70" s="4079" t="s">
        <v>286</v>
      </c>
    </row>
    <row r="71" spans="1:16" s="461" customFormat="1" ht="12.75" thickTop="1">
      <c r="A71" s="2449" t="s">
        <v>895</v>
      </c>
      <c r="B71" s="2450">
        <v>43</v>
      </c>
      <c r="C71" s="2451">
        <v>26</v>
      </c>
      <c r="D71" s="2451">
        <v>1</v>
      </c>
      <c r="E71" s="2451">
        <v>0</v>
      </c>
      <c r="F71" s="2452">
        <f t="shared" ref="F71:F76" si="0">SUM(B71:E71)</f>
        <v>70</v>
      </c>
      <c r="G71" s="1087">
        <v>373</v>
      </c>
      <c r="H71" s="2451">
        <v>401</v>
      </c>
      <c r="I71" s="2451">
        <v>3</v>
      </c>
      <c r="J71" s="2451">
        <v>0</v>
      </c>
      <c r="K71" s="1088">
        <f t="shared" ref="K71:K76" si="1">SUM(G71:J71)</f>
        <v>777</v>
      </c>
      <c r="L71" s="2450">
        <v>6577</v>
      </c>
      <c r="M71" s="2451">
        <v>4636</v>
      </c>
      <c r="N71" s="2451">
        <v>55</v>
      </c>
      <c r="O71" s="2451">
        <v>0</v>
      </c>
      <c r="P71" s="2452">
        <f t="shared" ref="P71:P76" si="2">SUM(L71:O71)</f>
        <v>11268</v>
      </c>
    </row>
    <row r="72" spans="1:16">
      <c r="A72" s="4075" t="s">
        <v>896</v>
      </c>
      <c r="B72" s="4083">
        <v>19</v>
      </c>
      <c r="C72" s="2453">
        <v>5</v>
      </c>
      <c r="D72" s="2453">
        <v>0</v>
      </c>
      <c r="E72" s="2453">
        <v>0</v>
      </c>
      <c r="F72" s="4084">
        <f t="shared" si="0"/>
        <v>24</v>
      </c>
      <c r="G72" s="2454">
        <v>92</v>
      </c>
      <c r="H72" s="2453">
        <v>71</v>
      </c>
      <c r="I72" s="2453">
        <v>0</v>
      </c>
      <c r="J72" s="2453">
        <v>0</v>
      </c>
      <c r="K72" s="2455">
        <f t="shared" si="1"/>
        <v>163</v>
      </c>
      <c r="L72" s="4083">
        <v>1456</v>
      </c>
      <c r="M72" s="2453">
        <v>623</v>
      </c>
      <c r="N72" s="2453">
        <v>0</v>
      </c>
      <c r="O72" s="2453">
        <v>0</v>
      </c>
      <c r="P72" s="2452">
        <f t="shared" si="2"/>
        <v>2079</v>
      </c>
    </row>
    <row r="73" spans="1:16">
      <c r="A73" s="4075" t="s">
        <v>897</v>
      </c>
      <c r="B73" s="4083">
        <v>96</v>
      </c>
      <c r="C73" s="2453">
        <v>7</v>
      </c>
      <c r="D73" s="2453">
        <v>0</v>
      </c>
      <c r="E73" s="2453">
        <v>1</v>
      </c>
      <c r="F73" s="4084">
        <f t="shared" si="0"/>
        <v>104</v>
      </c>
      <c r="G73" s="2454">
        <v>627</v>
      </c>
      <c r="H73" s="2453">
        <v>107</v>
      </c>
      <c r="I73" s="2453">
        <v>0</v>
      </c>
      <c r="J73" s="2453">
        <v>24</v>
      </c>
      <c r="K73" s="2455">
        <f t="shared" si="1"/>
        <v>758</v>
      </c>
      <c r="L73" s="4083">
        <v>21837</v>
      </c>
      <c r="M73" s="2453">
        <v>3336</v>
      </c>
      <c r="N73" s="2453">
        <v>0</v>
      </c>
      <c r="O73" s="2453">
        <v>311</v>
      </c>
      <c r="P73" s="2452">
        <f t="shared" si="2"/>
        <v>25484</v>
      </c>
    </row>
    <row r="74" spans="1:16">
      <c r="A74" s="4075" t="s">
        <v>1352</v>
      </c>
      <c r="B74" s="4083">
        <v>0</v>
      </c>
      <c r="C74" s="2453">
        <v>0</v>
      </c>
      <c r="D74" s="2453">
        <v>0</v>
      </c>
      <c r="E74" s="2453">
        <v>2</v>
      </c>
      <c r="F74" s="4084">
        <f t="shared" si="0"/>
        <v>2</v>
      </c>
      <c r="G74" s="2454">
        <v>0</v>
      </c>
      <c r="H74" s="2453">
        <v>0</v>
      </c>
      <c r="I74" s="2453">
        <v>0</v>
      </c>
      <c r="J74" s="2453">
        <v>135</v>
      </c>
      <c r="K74" s="2455">
        <f t="shared" si="1"/>
        <v>135</v>
      </c>
      <c r="L74" s="4083">
        <v>0</v>
      </c>
      <c r="M74" s="2453">
        <v>0</v>
      </c>
      <c r="N74" s="2453">
        <v>0</v>
      </c>
      <c r="O74" s="2453">
        <v>2307</v>
      </c>
      <c r="P74" s="2452">
        <f t="shared" si="2"/>
        <v>2307</v>
      </c>
    </row>
    <row r="75" spans="1:16" ht="15.75" thickBot="1">
      <c r="A75" s="4075" t="s">
        <v>898</v>
      </c>
      <c r="B75" s="4083">
        <v>142</v>
      </c>
      <c r="C75" s="2453">
        <v>28</v>
      </c>
      <c r="D75" s="2453">
        <v>2</v>
      </c>
      <c r="E75" s="2453">
        <v>1</v>
      </c>
      <c r="F75" s="4084">
        <f t="shared" si="0"/>
        <v>173</v>
      </c>
      <c r="G75" s="2454">
        <v>723</v>
      </c>
      <c r="H75" s="2453">
        <v>300</v>
      </c>
      <c r="I75" s="2453">
        <v>26</v>
      </c>
      <c r="J75" s="797">
        <v>18</v>
      </c>
      <c r="K75" s="2455">
        <f t="shared" si="1"/>
        <v>1067</v>
      </c>
      <c r="L75" s="4083">
        <v>18446</v>
      </c>
      <c r="M75" s="2453">
        <v>5958</v>
      </c>
      <c r="N75" s="2453">
        <v>394</v>
      </c>
      <c r="O75" s="798">
        <v>303</v>
      </c>
      <c r="P75" s="2452">
        <f t="shared" si="2"/>
        <v>25101</v>
      </c>
    </row>
    <row r="76" spans="1:16" ht="16.5" thickTop="1" thickBot="1">
      <c r="A76" s="945" t="s">
        <v>899</v>
      </c>
      <c r="B76" s="789">
        <f>SUM(B71:B75)</f>
        <v>300</v>
      </c>
      <c r="C76" s="790">
        <f>SUM(C71:C75)</f>
        <v>66</v>
      </c>
      <c r="D76" s="790">
        <f>SUM(D71:D75)</f>
        <v>3</v>
      </c>
      <c r="E76" s="790">
        <f>SUM(E71:E75)</f>
        <v>4</v>
      </c>
      <c r="F76" s="791">
        <f t="shared" si="0"/>
        <v>373</v>
      </c>
      <c r="G76" s="792">
        <f>SUM(G71:G75)</f>
        <v>1815</v>
      </c>
      <c r="H76" s="790">
        <f>SUM(H71:H75)</f>
        <v>879</v>
      </c>
      <c r="I76" s="790">
        <f>SUM(I71:I75)</f>
        <v>29</v>
      </c>
      <c r="J76" s="790">
        <f>SUM(J71:J75)</f>
        <v>177</v>
      </c>
      <c r="K76" s="793">
        <f t="shared" si="1"/>
        <v>2900</v>
      </c>
      <c r="L76" s="789">
        <f>SUM(L71:L75)</f>
        <v>48316</v>
      </c>
      <c r="M76" s="790">
        <f>SUM(M71:M75)</f>
        <v>14553</v>
      </c>
      <c r="N76" s="790">
        <f>SUM(N71:N75)</f>
        <v>449</v>
      </c>
      <c r="O76" s="790">
        <f>SUM(O71:O75)</f>
        <v>2921</v>
      </c>
      <c r="P76" s="791">
        <f t="shared" si="2"/>
        <v>66239</v>
      </c>
    </row>
    <row r="77" spans="1:16" ht="15.75" thickTop="1">
      <c r="A77" s="482"/>
      <c r="B77" s="794"/>
      <c r="C77" s="795"/>
      <c r="D77" s="795"/>
      <c r="E77" s="795"/>
      <c r="F77" s="794"/>
      <c r="G77" s="794"/>
      <c r="H77" s="794"/>
      <c r="I77" s="794"/>
      <c r="J77" s="794"/>
      <c r="K77" s="794"/>
      <c r="L77" s="794"/>
      <c r="M77" s="795"/>
      <c r="N77" s="795"/>
      <c r="O77" s="795"/>
      <c r="P77" s="1427"/>
    </row>
    <row r="78" spans="1:16" ht="15.75" thickBot="1">
      <c r="A78" s="472">
        <v>2010</v>
      </c>
      <c r="B78" s="785"/>
      <c r="C78" s="786"/>
      <c r="D78" s="787"/>
      <c r="E78" s="786"/>
      <c r="F78" s="786"/>
      <c r="G78" s="786"/>
      <c r="H78" s="783"/>
      <c r="I78" s="786"/>
      <c r="J78" s="784"/>
      <c r="K78" s="784"/>
      <c r="L78" s="784"/>
      <c r="M78" s="784"/>
      <c r="N78" s="784"/>
      <c r="O78" s="784"/>
      <c r="P78" s="1426"/>
    </row>
    <row r="79" spans="1:16" ht="15.75" thickTop="1">
      <c r="A79" s="944" t="s">
        <v>883</v>
      </c>
      <c r="B79" s="4503" t="s">
        <v>884</v>
      </c>
      <c r="C79" s="4504"/>
      <c r="D79" s="4504"/>
      <c r="E79" s="4504"/>
      <c r="F79" s="4505"/>
      <c r="G79" s="4506" t="s">
        <v>885</v>
      </c>
      <c r="H79" s="4507"/>
      <c r="I79" s="4507"/>
      <c r="J79" s="4507"/>
      <c r="K79" s="4508"/>
      <c r="L79" s="4509" t="s">
        <v>886</v>
      </c>
      <c r="M79" s="4510"/>
      <c r="N79" s="4510"/>
      <c r="O79" s="4510"/>
      <c r="P79" s="4511"/>
    </row>
    <row r="80" spans="1:16" ht="15.75" thickBot="1">
      <c r="A80" s="1424" t="s">
        <v>887</v>
      </c>
      <c r="B80" s="4076" t="s">
        <v>888</v>
      </c>
      <c r="C80" s="799" t="s">
        <v>889</v>
      </c>
      <c r="D80" s="4077" t="s">
        <v>890</v>
      </c>
      <c r="E80" s="4078" t="s">
        <v>891</v>
      </c>
      <c r="F80" s="4079" t="s">
        <v>286</v>
      </c>
      <c r="G80" s="4080" t="s">
        <v>243</v>
      </c>
      <c r="H80" s="788" t="s">
        <v>892</v>
      </c>
      <c r="I80" s="4077" t="s">
        <v>893</v>
      </c>
      <c r="J80" s="4078" t="s">
        <v>894</v>
      </c>
      <c r="K80" s="4081" t="s">
        <v>286</v>
      </c>
      <c r="L80" s="4076" t="s">
        <v>243</v>
      </c>
      <c r="M80" s="4082" t="s">
        <v>892</v>
      </c>
      <c r="N80" s="4077" t="s">
        <v>893</v>
      </c>
      <c r="O80" s="4078" t="s">
        <v>894</v>
      </c>
      <c r="P80" s="4079" t="s">
        <v>286</v>
      </c>
    </row>
    <row r="81" spans="1:16" ht="15.75" thickTop="1">
      <c r="A81" s="2449" t="s">
        <v>895</v>
      </c>
      <c r="B81" s="2450">
        <v>43</v>
      </c>
      <c r="C81" s="2451">
        <v>26</v>
      </c>
      <c r="D81" s="2451">
        <v>1</v>
      </c>
      <c r="E81" s="2451">
        <v>0</v>
      </c>
      <c r="F81" s="2452">
        <v>70</v>
      </c>
      <c r="G81" s="1087">
        <v>382</v>
      </c>
      <c r="H81" s="2451">
        <v>426</v>
      </c>
      <c r="I81" s="2451">
        <v>3</v>
      </c>
      <c r="J81" s="2451">
        <v>0</v>
      </c>
      <c r="K81" s="1088">
        <v>810</v>
      </c>
      <c r="L81" s="2450">
        <v>6551</v>
      </c>
      <c r="M81" s="2451">
        <v>4492</v>
      </c>
      <c r="N81" s="2451">
        <v>42</v>
      </c>
      <c r="O81" s="2451">
        <v>0</v>
      </c>
      <c r="P81" s="2452">
        <f>SUM(L81:O81)</f>
        <v>11085</v>
      </c>
    </row>
    <row r="82" spans="1:16">
      <c r="A82" s="4075" t="s">
        <v>896</v>
      </c>
      <c r="B82" s="4083">
        <v>18</v>
      </c>
      <c r="C82" s="2453">
        <v>5</v>
      </c>
      <c r="D82" s="2453">
        <v>0</v>
      </c>
      <c r="E82" s="2453">
        <v>0</v>
      </c>
      <c r="F82" s="4084">
        <v>23</v>
      </c>
      <c r="G82" s="2454">
        <v>78</v>
      </c>
      <c r="H82" s="2453">
        <v>76</v>
      </c>
      <c r="I82" s="2453">
        <v>0</v>
      </c>
      <c r="J82" s="2453">
        <v>0</v>
      </c>
      <c r="K82" s="2455">
        <v>154</v>
      </c>
      <c r="L82" s="4083">
        <v>1386</v>
      </c>
      <c r="M82" s="2453">
        <v>754</v>
      </c>
      <c r="N82" s="2453">
        <v>0</v>
      </c>
      <c r="O82" s="2453">
        <v>0</v>
      </c>
      <c r="P82" s="2452">
        <f>SUM(L82:O82)</f>
        <v>2140</v>
      </c>
    </row>
    <row r="83" spans="1:16">
      <c r="A83" s="4075" t="s">
        <v>897</v>
      </c>
      <c r="B83" s="4083">
        <v>96</v>
      </c>
      <c r="C83" s="2453">
        <v>7</v>
      </c>
      <c r="D83" s="2453">
        <v>0</v>
      </c>
      <c r="E83" s="2453">
        <v>1</v>
      </c>
      <c r="F83" s="4084">
        <v>104</v>
      </c>
      <c r="G83" s="2454">
        <v>593</v>
      </c>
      <c r="H83" s="2453">
        <v>97</v>
      </c>
      <c r="I83" s="2453">
        <v>0</v>
      </c>
      <c r="J83" s="2453">
        <v>28</v>
      </c>
      <c r="K83" s="2455">
        <v>718</v>
      </c>
      <c r="L83" s="4083">
        <v>18784</v>
      </c>
      <c r="M83" s="2453">
        <v>2340</v>
      </c>
      <c r="N83" s="2453">
        <v>0</v>
      </c>
      <c r="O83" s="2453">
        <v>343</v>
      </c>
      <c r="P83" s="2452">
        <f>SUM(L83:O83)</f>
        <v>21467</v>
      </c>
    </row>
    <row r="84" spans="1:16">
      <c r="A84" s="4075" t="s">
        <v>1352</v>
      </c>
      <c r="B84" s="4083">
        <v>0</v>
      </c>
      <c r="C84" s="2453">
        <v>0</v>
      </c>
      <c r="D84" s="2453">
        <v>0</v>
      </c>
      <c r="E84" s="2453">
        <v>2</v>
      </c>
      <c r="F84" s="4084">
        <v>2</v>
      </c>
      <c r="G84" s="2454">
        <v>0</v>
      </c>
      <c r="H84" s="2453">
        <v>0</v>
      </c>
      <c r="I84" s="2453">
        <v>0</v>
      </c>
      <c r="J84" s="2453">
        <v>109</v>
      </c>
      <c r="K84" s="2455">
        <v>109</v>
      </c>
      <c r="L84" s="4083">
        <v>0</v>
      </c>
      <c r="M84" s="2453">
        <v>0</v>
      </c>
      <c r="N84" s="2453">
        <v>0</v>
      </c>
      <c r="O84" s="2453">
        <v>1998</v>
      </c>
      <c r="P84" s="2452">
        <f>SUM(L84:O84)</f>
        <v>1998</v>
      </c>
    </row>
    <row r="85" spans="1:16" ht="15.75" thickBot="1">
      <c r="A85" s="4075" t="s">
        <v>898</v>
      </c>
      <c r="B85" s="4083">
        <v>138</v>
      </c>
      <c r="C85" s="2453">
        <v>25</v>
      </c>
      <c r="D85" s="2453">
        <v>2</v>
      </c>
      <c r="E85" s="2453">
        <v>1</v>
      </c>
      <c r="F85" s="4084">
        <v>166</v>
      </c>
      <c r="G85" s="2454">
        <v>658</v>
      </c>
      <c r="H85" s="2453">
        <v>318</v>
      </c>
      <c r="I85" s="2453">
        <v>25</v>
      </c>
      <c r="J85" s="797">
        <v>15</v>
      </c>
      <c r="K85" s="2455">
        <v>1016</v>
      </c>
      <c r="L85" s="4083">
        <v>15969</v>
      </c>
      <c r="M85" s="2453">
        <v>5443</v>
      </c>
      <c r="N85" s="2453">
        <v>500</v>
      </c>
      <c r="O85" s="798">
        <v>243</v>
      </c>
      <c r="P85" s="2452">
        <f>SUM(L85:O85)</f>
        <v>22155</v>
      </c>
    </row>
    <row r="86" spans="1:16" ht="16.5" thickTop="1" thickBot="1">
      <c r="A86" s="945" t="s">
        <v>899</v>
      </c>
      <c r="B86" s="789">
        <v>295</v>
      </c>
      <c r="C86" s="790">
        <v>63</v>
      </c>
      <c r="D86" s="790">
        <v>3</v>
      </c>
      <c r="E86" s="790">
        <v>4</v>
      </c>
      <c r="F86" s="791">
        <v>365</v>
      </c>
      <c r="G86" s="792">
        <v>1711</v>
      </c>
      <c r="H86" s="790">
        <v>917</v>
      </c>
      <c r="I86" s="790">
        <f>SUM(I81:I85)</f>
        <v>28</v>
      </c>
      <c r="J86" s="790">
        <v>152</v>
      </c>
      <c r="K86" s="793">
        <v>2807</v>
      </c>
      <c r="L86" s="789">
        <v>42690</v>
      </c>
      <c r="M86" s="790">
        <v>13029</v>
      </c>
      <c r="N86" s="790">
        <v>542</v>
      </c>
      <c r="O86" s="790">
        <v>2584</v>
      </c>
      <c r="P86" s="791">
        <v>58845</v>
      </c>
    </row>
    <row r="87" spans="1:16" ht="15.75" thickTop="1">
      <c r="A87" s="482"/>
      <c r="B87" s="794"/>
      <c r="C87" s="795"/>
      <c r="D87" s="795"/>
      <c r="E87" s="795"/>
      <c r="F87" s="794"/>
      <c r="G87" s="794"/>
      <c r="H87" s="794"/>
      <c r="I87" s="794"/>
      <c r="J87" s="794"/>
      <c r="K87" s="794"/>
      <c r="L87" s="794"/>
      <c r="M87" s="795"/>
      <c r="N87" s="795"/>
      <c r="O87" s="795"/>
      <c r="P87" s="1427"/>
    </row>
    <row r="88" spans="1:16" s="479" customFormat="1" ht="13.5" thickBot="1">
      <c r="A88" s="1428" t="s">
        <v>1436</v>
      </c>
      <c r="B88" s="796"/>
      <c r="C88" s="786"/>
      <c r="D88" s="787"/>
      <c r="E88" s="786"/>
      <c r="F88" s="786"/>
      <c r="G88" s="786"/>
      <c r="H88" s="783"/>
      <c r="I88" s="786"/>
      <c r="J88" s="784"/>
      <c r="K88" s="784"/>
      <c r="L88" s="784"/>
      <c r="M88" s="784"/>
      <c r="N88" s="784"/>
      <c r="O88" s="784"/>
      <c r="P88" s="1426"/>
    </row>
    <row r="89" spans="1:16" ht="15.75" thickTop="1">
      <c r="A89" s="944" t="s">
        <v>1437</v>
      </c>
      <c r="B89" s="4503" t="s">
        <v>884</v>
      </c>
      <c r="C89" s="4504"/>
      <c r="D89" s="4504"/>
      <c r="E89" s="4504"/>
      <c r="F89" s="4505"/>
      <c r="G89" s="4506" t="s">
        <v>885</v>
      </c>
      <c r="H89" s="4507"/>
      <c r="I89" s="4507"/>
      <c r="J89" s="4507"/>
      <c r="K89" s="4508"/>
      <c r="L89" s="4509" t="s">
        <v>886</v>
      </c>
      <c r="M89" s="4510"/>
      <c r="N89" s="4510"/>
      <c r="O89" s="4510"/>
      <c r="P89" s="4511"/>
    </row>
    <row r="90" spans="1:16" ht="15.75" thickBot="1">
      <c r="A90" s="1424"/>
      <c r="B90" s="4076" t="s">
        <v>888</v>
      </c>
      <c r="C90" s="799" t="s">
        <v>889</v>
      </c>
      <c r="D90" s="4077" t="s">
        <v>890</v>
      </c>
      <c r="E90" s="4078" t="s">
        <v>891</v>
      </c>
      <c r="F90" s="4079" t="s">
        <v>286</v>
      </c>
      <c r="G90" s="4080" t="s">
        <v>243</v>
      </c>
      <c r="H90" s="788" t="s">
        <v>892</v>
      </c>
      <c r="I90" s="4077" t="s">
        <v>893</v>
      </c>
      <c r="J90" s="4078" t="s">
        <v>894</v>
      </c>
      <c r="K90" s="4081" t="s">
        <v>286</v>
      </c>
      <c r="L90" s="4076" t="s">
        <v>243</v>
      </c>
      <c r="M90" s="4082" t="s">
        <v>892</v>
      </c>
      <c r="N90" s="4077" t="s">
        <v>893</v>
      </c>
      <c r="O90" s="4078" t="s">
        <v>894</v>
      </c>
      <c r="P90" s="4079" t="s">
        <v>286</v>
      </c>
    </row>
    <row r="91" spans="1:16" ht="15.75" thickTop="1">
      <c r="A91" s="2449" t="s">
        <v>895</v>
      </c>
      <c r="B91" s="2450">
        <v>45</v>
      </c>
      <c r="C91" s="2451">
        <v>25</v>
      </c>
      <c r="D91" s="2451">
        <v>0</v>
      </c>
      <c r="E91" s="2451">
        <v>0</v>
      </c>
      <c r="F91" s="2452">
        <v>70</v>
      </c>
      <c r="G91" s="1087">
        <v>381</v>
      </c>
      <c r="H91" s="2451">
        <v>421</v>
      </c>
      <c r="I91" s="2451">
        <v>0</v>
      </c>
      <c r="J91" s="2451">
        <v>0</v>
      </c>
      <c r="K91" s="1088">
        <v>802</v>
      </c>
      <c r="L91" s="2450">
        <v>6319</v>
      </c>
      <c r="M91" s="2451">
        <v>4480</v>
      </c>
      <c r="N91" s="2451">
        <v>0</v>
      </c>
      <c r="O91" s="2451">
        <v>0</v>
      </c>
      <c r="P91" s="2452">
        <f>SUM(L91:O91)</f>
        <v>10799</v>
      </c>
    </row>
    <row r="92" spans="1:16">
      <c r="A92" s="4075" t="s">
        <v>896</v>
      </c>
      <c r="B92" s="4083">
        <v>18</v>
      </c>
      <c r="C92" s="2453">
        <v>5</v>
      </c>
      <c r="D92" s="2453">
        <v>0</v>
      </c>
      <c r="E92" s="2453">
        <v>0</v>
      </c>
      <c r="F92" s="4084">
        <v>23</v>
      </c>
      <c r="G92" s="2454">
        <v>74</v>
      </c>
      <c r="H92" s="2453">
        <v>72</v>
      </c>
      <c r="I92" s="2453">
        <v>0</v>
      </c>
      <c r="J92" s="2453">
        <v>0</v>
      </c>
      <c r="K92" s="2455">
        <v>147</v>
      </c>
      <c r="L92" s="4083">
        <v>1506</v>
      </c>
      <c r="M92" s="2453">
        <v>760</v>
      </c>
      <c r="N92" s="2453">
        <v>0</v>
      </c>
      <c r="O92" s="2453">
        <v>0</v>
      </c>
      <c r="P92" s="2452">
        <f>SUM(L92:O92)</f>
        <v>2266</v>
      </c>
    </row>
    <row r="93" spans="1:16">
      <c r="A93" s="4075" t="s">
        <v>897</v>
      </c>
      <c r="B93" s="4083">
        <v>93</v>
      </c>
      <c r="C93" s="2453">
        <v>7</v>
      </c>
      <c r="D93" s="2453">
        <v>0</v>
      </c>
      <c r="E93" s="2453">
        <v>1</v>
      </c>
      <c r="F93" s="4084">
        <v>101</v>
      </c>
      <c r="G93" s="2454">
        <v>555</v>
      </c>
      <c r="H93" s="2453">
        <v>101</v>
      </c>
      <c r="I93" s="2453">
        <v>0</v>
      </c>
      <c r="J93" s="2453">
        <v>30</v>
      </c>
      <c r="K93" s="2455">
        <v>686</v>
      </c>
      <c r="L93" s="4083">
        <v>17548</v>
      </c>
      <c r="M93" s="2453">
        <v>2456</v>
      </c>
      <c r="N93" s="2453">
        <v>0</v>
      </c>
      <c r="O93" s="2453">
        <v>354</v>
      </c>
      <c r="P93" s="2452">
        <f>SUM(L93:O93)</f>
        <v>20358</v>
      </c>
    </row>
    <row r="94" spans="1:16">
      <c r="A94" s="4075" t="s">
        <v>1352</v>
      </c>
      <c r="B94" s="4083">
        <v>0</v>
      </c>
      <c r="C94" s="2453">
        <v>0</v>
      </c>
      <c r="D94" s="2453">
        <v>0</v>
      </c>
      <c r="E94" s="2453">
        <v>2</v>
      </c>
      <c r="F94" s="4084">
        <v>2</v>
      </c>
      <c r="G94" s="2454">
        <v>0</v>
      </c>
      <c r="H94" s="2453">
        <v>0</v>
      </c>
      <c r="I94" s="2453">
        <v>0</v>
      </c>
      <c r="J94" s="2453">
        <v>137</v>
      </c>
      <c r="K94" s="2455">
        <v>137</v>
      </c>
      <c r="L94" s="4083">
        <v>0</v>
      </c>
      <c r="M94" s="2453">
        <v>0</v>
      </c>
      <c r="N94" s="2453">
        <v>0</v>
      </c>
      <c r="O94" s="2453">
        <v>1794</v>
      </c>
      <c r="P94" s="2452">
        <f>SUM(L94:O94)</f>
        <v>1794</v>
      </c>
    </row>
    <row r="95" spans="1:16" ht="15.75" thickBot="1">
      <c r="A95" s="4075" t="s">
        <v>898</v>
      </c>
      <c r="B95" s="4083">
        <v>133</v>
      </c>
      <c r="C95" s="2453">
        <v>25</v>
      </c>
      <c r="D95" s="2453">
        <v>2</v>
      </c>
      <c r="E95" s="2453">
        <v>1</v>
      </c>
      <c r="F95" s="4084">
        <v>161</v>
      </c>
      <c r="G95" s="2454">
        <v>617</v>
      </c>
      <c r="H95" s="2453">
        <v>313</v>
      </c>
      <c r="I95" s="2453">
        <v>23</v>
      </c>
      <c r="J95" s="797">
        <v>16</v>
      </c>
      <c r="K95" s="2455">
        <v>969</v>
      </c>
      <c r="L95" s="4083">
        <v>13991</v>
      </c>
      <c r="M95" s="2453">
        <v>4715</v>
      </c>
      <c r="N95" s="2453">
        <v>556</v>
      </c>
      <c r="O95" s="798">
        <v>245</v>
      </c>
      <c r="P95" s="2452">
        <f>SUM(L95:O95)</f>
        <v>19507</v>
      </c>
    </row>
    <row r="96" spans="1:16" ht="16.5" thickTop="1" thickBot="1">
      <c r="A96" s="1417" t="s">
        <v>899</v>
      </c>
      <c r="B96" s="1418">
        <v>289</v>
      </c>
      <c r="C96" s="1419">
        <v>62</v>
      </c>
      <c r="D96" s="1419">
        <v>2</v>
      </c>
      <c r="E96" s="1419">
        <v>4</v>
      </c>
      <c r="F96" s="1420">
        <v>357</v>
      </c>
      <c r="G96" s="1421">
        <v>1627</v>
      </c>
      <c r="H96" s="1419">
        <v>908</v>
      </c>
      <c r="I96" s="1419">
        <v>23</v>
      </c>
      <c r="J96" s="1419">
        <v>183</v>
      </c>
      <c r="K96" s="1422">
        <v>2741</v>
      </c>
      <c r="L96" s="1418">
        <v>39364</v>
      </c>
      <c r="M96" s="1419">
        <v>12411</v>
      </c>
      <c r="N96" s="1419">
        <v>556</v>
      </c>
      <c r="O96" s="1419">
        <v>2393</v>
      </c>
      <c r="P96" s="1420">
        <v>54724</v>
      </c>
    </row>
    <row r="97" spans="1:16" ht="16.5" thickTop="1" thickBot="1">
      <c r="A97" s="566"/>
      <c r="B97" s="562"/>
      <c r="C97" s="562"/>
      <c r="D97" s="562"/>
      <c r="E97" s="562"/>
      <c r="F97" s="562"/>
      <c r="G97" s="562"/>
      <c r="H97" s="562"/>
      <c r="I97" s="562"/>
      <c r="J97" s="562"/>
      <c r="K97" s="562"/>
      <c r="L97" s="562"/>
      <c r="M97" s="562"/>
      <c r="N97" s="562"/>
      <c r="O97" s="562"/>
      <c r="P97" s="1416"/>
    </row>
  </sheetData>
  <mergeCells count="29">
    <mergeCell ref="B79:F79"/>
    <mergeCell ref="G79:K79"/>
    <mergeCell ref="L79:P79"/>
    <mergeCell ref="B89:F89"/>
    <mergeCell ref="G89:K89"/>
    <mergeCell ref="L89:P89"/>
    <mergeCell ref="B59:F59"/>
    <mergeCell ref="G59:K59"/>
    <mergeCell ref="L59:P59"/>
    <mergeCell ref="B69:F69"/>
    <mergeCell ref="G69:K69"/>
    <mergeCell ref="L69:P69"/>
    <mergeCell ref="A1:P1"/>
    <mergeCell ref="A2:P2"/>
    <mergeCell ref="B4:F4"/>
    <mergeCell ref="G4:K4"/>
    <mergeCell ref="L4:P4"/>
    <mergeCell ref="B13:F13"/>
    <mergeCell ref="G13:K13"/>
    <mergeCell ref="L13:P13"/>
    <mergeCell ref="B50:F50"/>
    <mergeCell ref="G50:K50"/>
    <mergeCell ref="L50:P50"/>
    <mergeCell ref="B41:F41"/>
    <mergeCell ref="G41:K41"/>
    <mergeCell ref="L41:P41"/>
    <mergeCell ref="B31:F31"/>
    <mergeCell ref="G31:K31"/>
    <mergeCell ref="L31:P31"/>
  </mergeCells>
  <printOptions horizontalCentered="1"/>
  <pageMargins left="0.31496062992125984" right="0.31496062992125984" top="0.78740157480314965" bottom="0.39370078740157483" header="0.19685039370078741" footer="0.19685039370078741"/>
  <pageSetup paperSize="8" orientation="portrait" r:id="rId1"/>
  <headerFooter>
    <oddHeader>&amp;L&amp;A&amp;R&amp;6Page &amp;P of &amp;N</oddHeader>
  </headerFooter>
  <drawing r:id="rId2"/>
  <extLst>
    <ext xmlns:mx="http://schemas.microsoft.com/office/mac/excel/2008/main" uri="{64002731-A6B0-56B0-2670-7721B7C09600}">
      <mx:PLV Mode="0" OnePage="0" WScale="0"/>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FFCCFF"/>
  </sheetPr>
  <dimension ref="A1:V30"/>
  <sheetViews>
    <sheetView showGridLines="0" view="pageBreakPreview" topLeftCell="A20" zoomScale="130" zoomScaleSheetLayoutView="130" workbookViewId="0">
      <selection activeCell="B23" sqref="B23"/>
    </sheetView>
  </sheetViews>
  <sheetFormatPr defaultColWidth="8.85546875" defaultRowHeight="15"/>
  <cols>
    <col min="1" max="1" width="2.140625" customWidth="1"/>
    <col min="2" max="2" width="3.140625" customWidth="1"/>
    <col min="3" max="19" width="6.42578125" customWidth="1"/>
    <col min="20" max="21" width="3.42578125" customWidth="1"/>
    <col min="22" max="22" width="4.42578125" customWidth="1"/>
  </cols>
  <sheetData>
    <row r="1" spans="1:22" s="486" customFormat="1" ht="15.75" thickBot="1">
      <c r="A1" s="567" t="s">
        <v>0</v>
      </c>
    </row>
    <row r="2" spans="1:22" ht="15.75" thickBot="1">
      <c r="A2" s="1429"/>
      <c r="B2" s="1430"/>
      <c r="C2" s="1431"/>
      <c r="D2" s="1431"/>
      <c r="E2" s="1431"/>
      <c r="F2" s="1430"/>
      <c r="G2" s="1430"/>
      <c r="H2" s="1430"/>
      <c r="I2" s="1430"/>
      <c r="J2" s="1430"/>
      <c r="K2" s="1430"/>
      <c r="L2" s="1430"/>
      <c r="M2" s="1430"/>
      <c r="N2" s="1430"/>
      <c r="O2" s="1430"/>
      <c r="P2" s="1430"/>
      <c r="Q2" s="1430"/>
      <c r="R2" s="1430"/>
      <c r="S2" s="1430"/>
      <c r="T2" s="1430"/>
      <c r="U2" s="1430"/>
      <c r="V2" s="1432"/>
    </row>
    <row r="3" spans="1:22" ht="11.45" customHeight="1">
      <c r="A3" s="930"/>
      <c r="B3" s="1429"/>
      <c r="C3" s="1430"/>
      <c r="D3" s="1430"/>
      <c r="E3" s="1430"/>
      <c r="F3" s="1430"/>
      <c r="G3" s="1430"/>
      <c r="H3" s="1430"/>
      <c r="I3" s="1430"/>
      <c r="J3" s="1430"/>
      <c r="K3" s="1430"/>
      <c r="L3" s="1430"/>
      <c r="M3" s="1430"/>
      <c r="N3" s="1430"/>
      <c r="O3" s="1430"/>
      <c r="P3" s="1430"/>
      <c r="Q3" s="1430"/>
      <c r="R3" s="1430"/>
      <c r="S3" s="1430"/>
      <c r="T3" s="1432"/>
      <c r="V3" s="1433"/>
    </row>
    <row r="4" spans="1:22">
      <c r="A4" s="930"/>
      <c r="B4" s="930"/>
      <c r="D4" s="4512" t="s">
        <v>1438</v>
      </c>
      <c r="E4" s="4512"/>
      <c r="F4" s="4512"/>
      <c r="G4" s="4512"/>
      <c r="H4" s="4512"/>
      <c r="I4" s="4512"/>
      <c r="J4" s="4512"/>
      <c r="K4" s="4512"/>
      <c r="L4" s="4512"/>
      <c r="M4" s="4512"/>
      <c r="N4" s="4512"/>
      <c r="O4" s="4512"/>
      <c r="P4" s="4512"/>
      <c r="Q4" s="4512"/>
      <c r="R4" s="4512"/>
      <c r="S4" s="4512"/>
      <c r="T4" s="1433"/>
      <c r="V4" s="1433"/>
    </row>
    <row r="5" spans="1:22" s="385" customFormat="1" ht="20.45" customHeight="1" thickBot="1">
      <c r="A5" s="949"/>
      <c r="B5" s="949"/>
      <c r="D5" s="4513" t="s">
        <v>1439</v>
      </c>
      <c r="E5" s="4513"/>
      <c r="F5" s="4513"/>
      <c r="G5" s="4513"/>
      <c r="H5" s="4513"/>
      <c r="I5" s="4513"/>
      <c r="J5" s="4513"/>
      <c r="K5" s="4513"/>
      <c r="L5" s="4513"/>
      <c r="M5" s="4513"/>
      <c r="N5" s="4513"/>
      <c r="O5" s="4513"/>
      <c r="P5" s="4513"/>
      <c r="Q5" s="4513"/>
      <c r="R5" s="4513"/>
      <c r="S5" s="4513"/>
      <c r="T5" s="1434"/>
      <c r="V5" s="1434"/>
    </row>
    <row r="6" spans="1:22" s="461" customFormat="1" ht="15.6" customHeight="1" thickBot="1">
      <c r="A6" s="950"/>
      <c r="B6" s="950"/>
      <c r="C6" s="1435"/>
      <c r="D6" s="1436"/>
      <c r="E6" s="4514" t="s">
        <v>884</v>
      </c>
      <c r="F6" s="4514"/>
      <c r="G6" s="4514"/>
      <c r="H6" s="4514"/>
      <c r="I6" s="4514"/>
      <c r="J6" s="4514" t="s">
        <v>885</v>
      </c>
      <c r="K6" s="4514"/>
      <c r="L6" s="4514"/>
      <c r="M6" s="4514"/>
      <c r="N6" s="4514"/>
      <c r="O6" s="4514" t="s">
        <v>886</v>
      </c>
      <c r="P6" s="4514"/>
      <c r="Q6" s="4514"/>
      <c r="R6" s="4514"/>
      <c r="S6" s="4514"/>
      <c r="T6" s="1437"/>
      <c r="V6" s="1437"/>
    </row>
    <row r="7" spans="1:22" s="483" customFormat="1" ht="35.450000000000003" customHeight="1" thickBot="1">
      <c r="A7" s="951"/>
      <c r="B7" s="951"/>
      <c r="C7" s="1438" t="s">
        <v>1440</v>
      </c>
      <c r="D7" s="1439" t="s">
        <v>15</v>
      </c>
      <c r="E7" s="1440" t="s">
        <v>16</v>
      </c>
      <c r="F7" s="1441" t="s">
        <v>1441</v>
      </c>
      <c r="G7" s="1442" t="s">
        <v>1442</v>
      </c>
      <c r="H7" s="1443" t="s">
        <v>286</v>
      </c>
      <c r="I7" s="1444" t="s">
        <v>15</v>
      </c>
      <c r="J7" s="1445" t="s">
        <v>16</v>
      </c>
      <c r="K7" s="1446" t="s">
        <v>1443</v>
      </c>
      <c r="L7" s="1447" t="s">
        <v>1442</v>
      </c>
      <c r="M7" s="1448" t="s">
        <v>286</v>
      </c>
      <c r="N7" s="484" t="s">
        <v>15</v>
      </c>
      <c r="O7" s="1445" t="s">
        <v>16</v>
      </c>
      <c r="P7" s="1446" t="s">
        <v>1441</v>
      </c>
      <c r="Q7" s="1447" t="s">
        <v>1442</v>
      </c>
      <c r="R7" s="1449" t="s">
        <v>286</v>
      </c>
      <c r="S7" s="1450"/>
      <c r="T7" s="1451"/>
      <c r="U7" s="485"/>
      <c r="V7" s="1452"/>
    </row>
    <row r="8" spans="1:22" s="471" customFormat="1" ht="22.5" customHeight="1" thickBot="1">
      <c r="A8" s="950"/>
      <c r="B8" s="951"/>
      <c r="C8" s="1453" t="s">
        <v>1409</v>
      </c>
      <c r="D8" s="1454">
        <f>'GC Table 3 - Sch Teach Stud'!B12</f>
        <v>342</v>
      </c>
      <c r="E8" s="1455">
        <f>'GC Table 3 - Sch Teach Stud'!C12</f>
        <v>89</v>
      </c>
      <c r="F8" s="1456">
        <f>'GC Table 3 - Sch Teach Stud'!D12</f>
        <v>2</v>
      </c>
      <c r="G8" s="1457">
        <f>'GC Table 3 - Sch Teach Stud'!E12</f>
        <v>5</v>
      </c>
      <c r="H8" s="1458">
        <f>SUM(D8:G8)</f>
        <v>438</v>
      </c>
      <c r="I8" s="1454">
        <f>'GC Table 3 - Sch Teach Stud'!G12</f>
        <v>2634</v>
      </c>
      <c r="J8" s="1459">
        <f>'GC Table 3 - Sch Teach Stud'!H12</f>
        <v>1465</v>
      </c>
      <c r="K8" s="1460">
        <f>'GC Table 3 - Sch Teach Stud'!I12</f>
        <v>20</v>
      </c>
      <c r="L8" s="1461">
        <f>'GC Table 3 - Sch Teach Stud'!J12</f>
        <v>187</v>
      </c>
      <c r="M8" s="1462">
        <f>SUM(I8:L8)</f>
        <v>4306</v>
      </c>
      <c r="N8" s="1463">
        <f>'GC Table 3 - Sch Teach Stud'!L12</f>
        <v>58892</v>
      </c>
      <c r="O8" s="1464">
        <f>'GC Table 3 - Sch Teach Stud'!M12</f>
        <v>22613</v>
      </c>
      <c r="P8" s="1460">
        <f>'GC Table 3 - Sch Teach Stud'!N12</f>
        <v>284</v>
      </c>
      <c r="Q8" s="1461">
        <f>'GC Table 3 - Sch Teach Stud'!O12</f>
        <v>3581</v>
      </c>
      <c r="R8" s="2456">
        <f>SUM(N8:Q8)</f>
        <v>85370</v>
      </c>
      <c r="S8" s="953"/>
      <c r="T8" s="1437"/>
      <c r="U8" s="461"/>
      <c r="V8" s="1437"/>
    </row>
    <row r="9" spans="1:22" s="471" customFormat="1" ht="22.5" customHeight="1" thickBot="1">
      <c r="A9" s="950"/>
      <c r="B9" s="951"/>
      <c r="C9" s="1466">
        <v>2018</v>
      </c>
      <c r="D9" s="1454"/>
      <c r="E9" s="1455"/>
      <c r="F9" s="1456"/>
      <c r="G9" s="1457"/>
      <c r="H9" s="1458"/>
      <c r="I9" s="1454"/>
      <c r="J9" s="1459"/>
      <c r="K9" s="1460"/>
      <c r="L9" s="1461"/>
      <c r="M9" s="1462"/>
      <c r="N9" s="1463"/>
      <c r="O9" s="1464"/>
      <c r="P9" s="1460"/>
      <c r="Q9" s="1461"/>
      <c r="R9" s="2456"/>
      <c r="S9" s="953"/>
      <c r="T9" s="1437"/>
      <c r="U9" s="461"/>
      <c r="V9" s="1437"/>
    </row>
    <row r="10" spans="1:22" s="471" customFormat="1" ht="22.5" customHeight="1" thickBot="1">
      <c r="A10" s="950"/>
      <c r="B10" s="951"/>
      <c r="C10" s="1466">
        <v>2017</v>
      </c>
      <c r="D10" s="1467">
        <v>326</v>
      </c>
      <c r="E10" s="1468">
        <v>74</v>
      </c>
      <c r="F10" s="1469">
        <v>3</v>
      </c>
      <c r="G10" s="1470">
        <v>4</v>
      </c>
      <c r="H10" s="1471">
        <v>407</v>
      </c>
      <c r="I10" s="1467">
        <v>2082</v>
      </c>
      <c r="J10" s="1472">
        <v>1101</v>
      </c>
      <c r="K10" s="1473">
        <v>33</v>
      </c>
      <c r="L10" s="1474">
        <v>173</v>
      </c>
      <c r="M10" s="1475">
        <v>3389</v>
      </c>
      <c r="N10" s="1476">
        <v>49795</v>
      </c>
      <c r="O10" s="1477">
        <v>16591</v>
      </c>
      <c r="P10" s="1473">
        <v>595</v>
      </c>
      <c r="Q10" s="1474">
        <v>3931</v>
      </c>
      <c r="R10" s="2457">
        <v>70912</v>
      </c>
      <c r="S10" s="953"/>
      <c r="T10" s="1437"/>
      <c r="U10" s="461"/>
      <c r="V10" s="1437"/>
    </row>
    <row r="11" spans="1:22" s="471" customFormat="1" ht="22.5" customHeight="1" thickBot="1">
      <c r="A11" s="950"/>
      <c r="B11" s="951"/>
      <c r="C11" s="1466">
        <v>2016</v>
      </c>
      <c r="D11" s="1467">
        <v>316</v>
      </c>
      <c r="E11" s="1468">
        <v>72</v>
      </c>
      <c r="F11" s="1469">
        <v>3</v>
      </c>
      <c r="G11" s="1470">
        <v>4</v>
      </c>
      <c r="H11" s="1471">
        <v>395</v>
      </c>
      <c r="I11" s="1467">
        <v>2077</v>
      </c>
      <c r="J11" s="1472">
        <v>1117</v>
      </c>
      <c r="K11" s="1473">
        <v>24</v>
      </c>
      <c r="L11" s="1474">
        <v>180</v>
      </c>
      <c r="M11" s="1475">
        <v>3398</v>
      </c>
      <c r="N11" s="1476">
        <v>48502</v>
      </c>
      <c r="O11" s="1477">
        <v>15188</v>
      </c>
      <c r="P11" s="1473">
        <v>563</v>
      </c>
      <c r="Q11" s="1474">
        <v>3820</v>
      </c>
      <c r="R11" s="2457">
        <v>68073</v>
      </c>
      <c r="S11" s="953"/>
      <c r="T11" s="1437"/>
      <c r="U11" s="461"/>
      <c r="V11" s="1437"/>
    </row>
    <row r="12" spans="1:22" s="1092" customFormat="1" ht="22.5" customHeight="1" thickBot="1">
      <c r="A12" s="1465"/>
      <c r="B12" s="1090"/>
      <c r="C12" s="1466">
        <v>2015</v>
      </c>
      <c r="D12" s="1467">
        <v>314</v>
      </c>
      <c r="E12" s="1468">
        <v>71</v>
      </c>
      <c r="F12" s="1469">
        <v>3</v>
      </c>
      <c r="G12" s="1470">
        <v>4</v>
      </c>
      <c r="H12" s="1471">
        <v>392</v>
      </c>
      <c r="I12" s="1467">
        <v>2242</v>
      </c>
      <c r="J12" s="1472">
        <v>1036</v>
      </c>
      <c r="K12" s="1473">
        <v>24</v>
      </c>
      <c r="L12" s="1474">
        <v>183</v>
      </c>
      <c r="M12" s="1475">
        <v>3485</v>
      </c>
      <c r="N12" s="1476">
        <v>51691</v>
      </c>
      <c r="O12" s="1477">
        <v>16041</v>
      </c>
      <c r="P12" s="1473">
        <v>553</v>
      </c>
      <c r="Q12" s="1474">
        <v>3785</v>
      </c>
      <c r="R12" s="2457">
        <v>72070</v>
      </c>
      <c r="S12" s="1091"/>
      <c r="T12" s="1478"/>
      <c r="U12" s="1089"/>
      <c r="V12" s="1478"/>
    </row>
    <row r="13" spans="1:22" s="471" customFormat="1" ht="22.5" customHeight="1" thickBot="1">
      <c r="A13" s="950"/>
      <c r="B13" s="951"/>
      <c r="C13" s="1466">
        <v>2014</v>
      </c>
      <c r="D13" s="1467">
        <v>308</v>
      </c>
      <c r="E13" s="1468">
        <v>69</v>
      </c>
      <c r="F13" s="1469">
        <v>4</v>
      </c>
      <c r="G13" s="1470">
        <v>4</v>
      </c>
      <c r="H13" s="1471">
        <v>385</v>
      </c>
      <c r="I13" s="1467">
        <v>1994</v>
      </c>
      <c r="J13" s="1472">
        <v>952</v>
      </c>
      <c r="K13" s="1473">
        <v>39</v>
      </c>
      <c r="L13" s="1474">
        <v>187</v>
      </c>
      <c r="M13" s="1475">
        <v>3172</v>
      </c>
      <c r="N13" s="1476">
        <v>50179</v>
      </c>
      <c r="O13" s="1477">
        <v>15094</v>
      </c>
      <c r="P13" s="1473">
        <v>564</v>
      </c>
      <c r="Q13" s="1474">
        <v>3357</v>
      </c>
      <c r="R13" s="2457">
        <v>69194</v>
      </c>
      <c r="S13" s="953"/>
      <c r="T13" s="1437"/>
      <c r="U13" s="461"/>
      <c r="V13" s="1437"/>
    </row>
    <row r="14" spans="1:22" s="471" customFormat="1" ht="22.5" customHeight="1">
      <c r="A14" s="950"/>
      <c r="B14" s="951"/>
      <c r="C14" s="2458">
        <v>2013</v>
      </c>
      <c r="D14" s="2459">
        <v>296</v>
      </c>
      <c r="E14" s="2460">
        <v>62</v>
      </c>
      <c r="F14" s="2461">
        <v>3</v>
      </c>
      <c r="G14" s="2462">
        <v>4</v>
      </c>
      <c r="H14" s="2463">
        <f>SUM(D14:G14)</f>
        <v>365</v>
      </c>
      <c r="I14" s="2459">
        <v>1778</v>
      </c>
      <c r="J14" s="2464">
        <v>879</v>
      </c>
      <c r="K14" s="2465">
        <v>5</v>
      </c>
      <c r="L14" s="2466">
        <v>188</v>
      </c>
      <c r="M14" s="2457">
        <f>SUM(I14:L14)</f>
        <v>2850</v>
      </c>
      <c r="N14" s="800">
        <v>45821</v>
      </c>
      <c r="O14" s="2467">
        <v>11914</v>
      </c>
      <c r="P14" s="2465">
        <v>78</v>
      </c>
      <c r="Q14" s="2466">
        <v>3522</v>
      </c>
      <c r="R14" s="2457">
        <f>SUM(N14:Q14)</f>
        <v>61335</v>
      </c>
      <c r="S14" s="953"/>
      <c r="T14" s="1437"/>
      <c r="U14" s="461"/>
      <c r="V14" s="1437"/>
    </row>
    <row r="15" spans="1:22" s="471" customFormat="1" ht="22.5" customHeight="1" thickBot="1">
      <c r="A15" s="950"/>
      <c r="B15" s="951"/>
      <c r="C15" s="4085">
        <v>2012</v>
      </c>
      <c r="D15" s="4086">
        <v>304</v>
      </c>
      <c r="E15" s="2468">
        <v>65</v>
      </c>
      <c r="F15" s="2469">
        <v>4</v>
      </c>
      <c r="G15" s="2470">
        <v>4</v>
      </c>
      <c r="H15" s="4087">
        <f>SUM(D15:G15)</f>
        <v>377</v>
      </c>
      <c r="I15" s="4086">
        <v>1864</v>
      </c>
      <c r="J15" s="2471">
        <v>947</v>
      </c>
      <c r="K15" s="2469">
        <v>32</v>
      </c>
      <c r="L15" s="2470">
        <v>180</v>
      </c>
      <c r="M15" s="4088">
        <f>SUM(I15:L15)</f>
        <v>3023</v>
      </c>
      <c r="N15" s="2472">
        <v>51483</v>
      </c>
      <c r="O15" s="4089">
        <v>14407</v>
      </c>
      <c r="P15" s="2469">
        <v>579</v>
      </c>
      <c r="Q15" s="2470">
        <v>3391</v>
      </c>
      <c r="R15" s="4087">
        <f>SUM(N15:Q15)</f>
        <v>69860</v>
      </c>
      <c r="S15" s="954"/>
      <c r="T15" s="1437"/>
      <c r="U15" s="461"/>
      <c r="V15" s="1437"/>
    </row>
    <row r="16" spans="1:22" ht="12.95" customHeight="1" thickBot="1">
      <c r="A16" s="930"/>
      <c r="B16" s="952"/>
      <c r="C16" s="4090">
        <v>2011</v>
      </c>
      <c r="D16" s="4091">
        <v>300</v>
      </c>
      <c r="E16" s="4092">
        <v>66</v>
      </c>
      <c r="F16" s="4093">
        <v>3</v>
      </c>
      <c r="G16" s="4094">
        <v>4</v>
      </c>
      <c r="H16" s="4095">
        <f>SUM(D16:G16)</f>
        <v>373</v>
      </c>
      <c r="I16" s="4091">
        <v>1815</v>
      </c>
      <c r="J16" s="4096">
        <v>879</v>
      </c>
      <c r="K16" s="4093">
        <v>29</v>
      </c>
      <c r="L16" s="4094">
        <v>177</v>
      </c>
      <c r="M16" s="4095">
        <f>SUM(I16:L16)</f>
        <v>2900</v>
      </c>
      <c r="N16" s="4097">
        <v>48316</v>
      </c>
      <c r="O16" s="4098">
        <v>14553</v>
      </c>
      <c r="P16" s="4093">
        <v>449</v>
      </c>
      <c r="Q16" s="4094">
        <v>2921</v>
      </c>
      <c r="R16" s="4095">
        <f>SUM(N16:Q16)</f>
        <v>66239</v>
      </c>
      <c r="S16" s="934"/>
      <c r="T16" s="1479"/>
      <c r="V16" s="1433"/>
    </row>
    <row r="17" spans="1:22" ht="86.45" customHeight="1" thickBot="1">
      <c r="A17" s="930"/>
      <c r="C17" s="934"/>
      <c r="D17" s="934"/>
      <c r="E17" s="934"/>
      <c r="F17" s="934"/>
      <c r="G17" s="934"/>
      <c r="H17" s="934"/>
      <c r="I17" s="934"/>
      <c r="J17" s="934"/>
      <c r="K17" s="934"/>
      <c r="L17" s="934"/>
      <c r="M17" s="934"/>
      <c r="N17" s="934"/>
      <c r="O17" s="934"/>
      <c r="P17" s="934"/>
      <c r="Q17" s="934"/>
      <c r="R17" s="934"/>
      <c r="V17" s="1433"/>
    </row>
    <row r="18" spans="1:22" ht="9.6" customHeight="1" thickBot="1">
      <c r="A18" s="930"/>
      <c r="B18" s="1429"/>
      <c r="V18" s="1433"/>
    </row>
    <row r="19" spans="1:22">
      <c r="A19" s="930"/>
      <c r="B19" s="930"/>
      <c r="C19" s="1430"/>
      <c r="D19" s="1430"/>
      <c r="E19" s="1430"/>
      <c r="F19" s="1430"/>
      <c r="G19" s="1430"/>
      <c r="H19" s="1430"/>
      <c r="I19" s="1430"/>
      <c r="J19" s="1432"/>
      <c r="V19" s="1433"/>
    </row>
    <row r="20" spans="1:22" s="385" customFormat="1" ht="20.45" customHeight="1" thickBot="1">
      <c r="A20" s="949"/>
      <c r="B20" s="949"/>
      <c r="C20"/>
      <c r="D20" s="487" t="s">
        <v>1444</v>
      </c>
      <c r="E20" s="487"/>
      <c r="F20" s="487"/>
      <c r="G20" s="487"/>
      <c r="H20" s="487"/>
      <c r="I20" s="487"/>
      <c r="J20" s="1480"/>
      <c r="K20"/>
      <c r="L20"/>
      <c r="M20"/>
      <c r="N20"/>
      <c r="O20"/>
      <c r="P20"/>
      <c r="Q20"/>
      <c r="R20"/>
      <c r="V20" s="1434"/>
    </row>
    <row r="21" spans="1:22" ht="21" customHeight="1">
      <c r="A21" s="930"/>
      <c r="B21" s="930"/>
      <c r="C21" s="1481" t="s">
        <v>1408</v>
      </c>
      <c r="D21" s="1482" t="s">
        <v>1445</v>
      </c>
      <c r="E21" s="1483" t="s">
        <v>975</v>
      </c>
      <c r="F21" s="1484" t="s">
        <v>901</v>
      </c>
      <c r="G21" s="1485" t="s">
        <v>1446</v>
      </c>
      <c r="H21" s="1486" t="s">
        <v>1447</v>
      </c>
      <c r="I21" s="1041"/>
      <c r="J21" s="1487"/>
      <c r="V21" s="1433"/>
    </row>
    <row r="22" spans="1:22" ht="21" customHeight="1">
      <c r="A22" s="930"/>
      <c r="B22" s="930"/>
      <c r="C22" s="2473" t="s">
        <v>1409</v>
      </c>
      <c r="D22" s="2474">
        <f>'GC Table 3 - Sch Teach Stud'!F12</f>
        <v>438</v>
      </c>
      <c r="E22" s="2475">
        <f>'GC Table 3 - Sch Teach Stud'!P12</f>
        <v>85370</v>
      </c>
      <c r="F22" s="2476">
        <f>'GC Table 3 - Sch Teach Stud'!K12</f>
        <v>4306</v>
      </c>
      <c r="G22" s="2477">
        <v>22</v>
      </c>
      <c r="H22" s="2478">
        <f>'TRENDS JAE'!Q26</f>
        <v>1159</v>
      </c>
      <c r="I22" s="488"/>
      <c r="J22" s="1487"/>
      <c r="V22" s="1433"/>
    </row>
    <row r="23" spans="1:22" ht="21" customHeight="1">
      <c r="A23" s="930"/>
      <c r="B23" s="930"/>
      <c r="C23" s="2479">
        <v>2018</v>
      </c>
      <c r="D23" s="2474">
        <v>406</v>
      </c>
      <c r="E23" s="2475">
        <v>74264</v>
      </c>
      <c r="F23" s="2476">
        <v>3577</v>
      </c>
      <c r="G23" s="2477">
        <v>22</v>
      </c>
      <c r="H23" s="2478">
        <v>2068</v>
      </c>
      <c r="I23" s="488"/>
      <c r="J23" s="1487"/>
      <c r="V23" s="1433"/>
    </row>
    <row r="24" spans="1:22" ht="21" customHeight="1">
      <c r="A24" s="930"/>
      <c r="B24" s="930"/>
      <c r="C24" s="2479">
        <v>2017</v>
      </c>
      <c r="D24" s="2480">
        <v>407</v>
      </c>
      <c r="E24" s="2481">
        <v>70912</v>
      </c>
      <c r="F24" s="2482">
        <v>3389</v>
      </c>
      <c r="G24" s="2483">
        <v>22</v>
      </c>
      <c r="H24" s="2484">
        <v>1788</v>
      </c>
      <c r="I24" s="488"/>
      <c r="J24" s="1487"/>
      <c r="V24" s="1433"/>
    </row>
    <row r="25" spans="1:22" ht="21" customHeight="1">
      <c r="A25" s="930"/>
      <c r="B25" s="930"/>
      <c r="C25" s="2479">
        <v>2016</v>
      </c>
      <c r="D25" s="2480">
        <v>395</v>
      </c>
      <c r="E25" s="2481">
        <v>68073</v>
      </c>
      <c r="F25" s="2482">
        <v>3398</v>
      </c>
      <c r="G25" s="2483">
        <v>22</v>
      </c>
      <c r="H25" s="2484">
        <v>2237</v>
      </c>
      <c r="I25" s="488"/>
      <c r="J25" s="1487"/>
      <c r="V25" s="1433"/>
    </row>
    <row r="26" spans="1:22" ht="21" customHeight="1">
      <c r="A26" s="930"/>
      <c r="B26" s="930"/>
      <c r="C26" s="2479">
        <v>2015</v>
      </c>
      <c r="D26" s="2480">
        <v>392</v>
      </c>
      <c r="E26" s="2481">
        <v>72070</v>
      </c>
      <c r="F26" s="2482">
        <v>3485</v>
      </c>
      <c r="G26" s="2483">
        <v>22</v>
      </c>
      <c r="H26" s="2484">
        <v>1410</v>
      </c>
      <c r="I26" s="488"/>
      <c r="J26" s="1487"/>
      <c r="V26" s="1433"/>
    </row>
    <row r="27" spans="1:22" ht="21" customHeight="1">
      <c r="A27" s="930"/>
      <c r="B27" s="930"/>
      <c r="C27" s="2479">
        <v>2014</v>
      </c>
      <c r="D27" s="2480">
        <v>385</v>
      </c>
      <c r="E27" s="2481">
        <v>69194</v>
      </c>
      <c r="F27" s="2482">
        <v>3172</v>
      </c>
      <c r="G27" s="2483">
        <v>22</v>
      </c>
      <c r="H27" s="2484">
        <v>1502</v>
      </c>
      <c r="I27" s="488"/>
      <c r="J27" s="1487"/>
      <c r="V27" s="1433"/>
    </row>
    <row r="28" spans="1:22" ht="21" customHeight="1">
      <c r="A28" s="930"/>
      <c r="B28" s="930"/>
      <c r="C28" s="2479">
        <v>2013</v>
      </c>
      <c r="D28" s="2480">
        <v>365</v>
      </c>
      <c r="E28" s="2481">
        <v>61335</v>
      </c>
      <c r="F28" s="2482">
        <v>2850</v>
      </c>
      <c r="G28" s="2483">
        <v>22</v>
      </c>
      <c r="H28" s="2484">
        <v>842</v>
      </c>
      <c r="I28" s="488"/>
      <c r="J28" s="1487"/>
      <c r="V28" s="1433"/>
    </row>
    <row r="29" spans="1:22" ht="15.75" thickBot="1">
      <c r="A29" s="930"/>
      <c r="B29" s="933"/>
      <c r="C29" s="2479">
        <v>2012</v>
      </c>
      <c r="D29" s="2468">
        <v>377</v>
      </c>
      <c r="E29" s="2469">
        <v>69860</v>
      </c>
      <c r="F29" s="2485">
        <v>3023</v>
      </c>
      <c r="G29" s="2483">
        <f>E29/F29</f>
        <v>23</v>
      </c>
      <c r="H29" s="2486">
        <v>1731</v>
      </c>
      <c r="I29" s="488"/>
      <c r="J29" s="1487"/>
      <c r="V29" s="1433"/>
    </row>
    <row r="30" spans="1:22" ht="15.75" thickBot="1">
      <c r="A30" s="933"/>
      <c r="B30" s="934"/>
      <c r="C30" s="4099">
        <v>2011</v>
      </c>
      <c r="D30" s="4092">
        <v>373</v>
      </c>
      <c r="E30" s="4093">
        <v>66239</v>
      </c>
      <c r="F30" s="4100">
        <v>2900</v>
      </c>
      <c r="G30" s="4101">
        <f>E30/F30</f>
        <v>23</v>
      </c>
      <c r="H30" s="4102">
        <v>1337</v>
      </c>
      <c r="I30" s="934"/>
      <c r="J30" s="1479"/>
      <c r="K30" s="934"/>
      <c r="L30" s="934"/>
      <c r="M30" s="934"/>
      <c r="N30" s="934"/>
      <c r="O30" s="934"/>
      <c r="P30" s="934"/>
      <c r="Q30" s="934"/>
      <c r="R30" s="934"/>
      <c r="S30" s="934"/>
      <c r="T30" s="934"/>
      <c r="U30" s="934"/>
      <c r="V30" s="1479"/>
    </row>
  </sheetData>
  <mergeCells count="5">
    <mergeCell ref="D4:S4"/>
    <mergeCell ref="D5:S5"/>
    <mergeCell ref="E6:I6"/>
    <mergeCell ref="J6:N6"/>
    <mergeCell ref="O6:S6"/>
  </mergeCells>
  <printOptions horizontalCentered="1"/>
  <pageMargins left="0.31496062992125984" right="0.31496062992125984" top="0.78740157480314965" bottom="0.39370078740157483" header="0.19685039370078741" footer="0.19685039370078741"/>
  <pageSetup paperSize="8" orientation="landscape" r:id="rId1"/>
  <headerFooter>
    <oddHeader>&amp;L&amp;A&amp;R&amp;P of &amp;N</oddHeader>
  </headerFooter>
  <drawing r:id="rId2"/>
  <extLst>
    <ext xmlns:mx="http://schemas.microsoft.com/office/mac/excel/2008/main" uri="{64002731-A6B0-56B0-2670-7721B7C09600}">
      <mx:PLV Mode="0" OnePage="0" WScale="0"/>
    </ext>
  </extLs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G58"/>
  <sheetViews>
    <sheetView view="pageBreakPreview" zoomScale="140" zoomScaleSheetLayoutView="140" workbookViewId="0">
      <selection activeCell="B23" sqref="B23"/>
    </sheetView>
  </sheetViews>
  <sheetFormatPr defaultColWidth="8.5703125" defaultRowHeight="15"/>
  <cols>
    <col min="1" max="1" width="29.140625" style="385" customWidth="1"/>
    <col min="2" max="2" width="8.5703125" style="385" bestFit="1" customWidth="1"/>
    <col min="3" max="3" width="9.42578125" style="385" bestFit="1" customWidth="1"/>
    <col min="4" max="6" width="8.5703125" style="385" bestFit="1" customWidth="1"/>
    <col min="7" max="16384" width="8.5703125" style="385"/>
  </cols>
  <sheetData>
    <row r="1" spans="1:7">
      <c r="A1" s="4515" t="s">
        <v>0</v>
      </c>
      <c r="B1" s="4516"/>
      <c r="C1" s="4516"/>
      <c r="D1" s="4516"/>
      <c r="E1" s="4516"/>
      <c r="F1" s="1489"/>
      <c r="G1" s="490" t="s">
        <v>1448</v>
      </c>
    </row>
    <row r="2" spans="1:7" ht="33.75">
      <c r="A2" s="4103" t="s">
        <v>1449</v>
      </c>
      <c r="B2" s="2487" t="s">
        <v>228</v>
      </c>
      <c r="C2" s="2487" t="s">
        <v>975</v>
      </c>
      <c r="D2" s="2487" t="s">
        <v>901</v>
      </c>
      <c r="E2" s="2488" t="s">
        <v>1450</v>
      </c>
      <c r="F2" s="4104" t="s">
        <v>369</v>
      </c>
      <c r="G2" s="491"/>
    </row>
    <row r="3" spans="1:7">
      <c r="A3" s="4105" t="s">
        <v>895</v>
      </c>
      <c r="B3" s="2489">
        <f>'GC Table 3 - Sch Teach Stud'!B8+'GC Table 3 - Sch Teach Stud'!C8</f>
        <v>72</v>
      </c>
      <c r="C3" s="2489">
        <f>'GC Table 3 - Sch Teach Stud'!L8+'GC Table 3 - Sch Teach Stud'!M8</f>
        <v>16895</v>
      </c>
      <c r="D3" s="2489">
        <f>'GC Table 3 - Sch Teach Stud'!G8+'GC Table 3 - Sch Teach Stud'!H8</f>
        <v>1248</v>
      </c>
      <c r="E3" s="2489">
        <f t="shared" ref="E3:E9" si="0">C3/D3</f>
        <v>14</v>
      </c>
      <c r="F3" s="4106">
        <f>'GC Table 8 - Primary'!B22+'GC Table 6 - Secondary'!B24</f>
        <v>161</v>
      </c>
      <c r="G3" s="491" t="s">
        <v>1451</v>
      </c>
    </row>
    <row r="4" spans="1:7">
      <c r="A4" s="4105" t="s">
        <v>1351</v>
      </c>
      <c r="B4" s="2489">
        <f>'GC Table 3 - Sch Teach Stud'!B9+'GC Table 3 - Sch Teach Stud'!C9</f>
        <v>23</v>
      </c>
      <c r="C4" s="2489">
        <f>'GC Table 3 - Sch Teach Stud'!L9+'GC Table 3 - Sch Teach Stud'!M9</f>
        <v>2518</v>
      </c>
      <c r="D4" s="2489">
        <f>'GC Table 3 - Sch Teach Stud'!G9+'GC Table 3 - Sch Teach Stud'!H9</f>
        <v>182</v>
      </c>
      <c r="E4" s="2489">
        <f t="shared" si="0"/>
        <v>14</v>
      </c>
      <c r="F4" s="4106">
        <f>'GC Table 8 - Primary'!C22+'GC Table 6 - Secondary'!C24</f>
        <v>8</v>
      </c>
      <c r="G4" s="491"/>
    </row>
    <row r="5" spans="1:7">
      <c r="A5" s="4105" t="s">
        <v>897</v>
      </c>
      <c r="B5" s="2489">
        <f>'GC Table 3 - Sch Teach Stud'!B10+'GC Table 3 - Sch Teach Stud'!C10</f>
        <v>162</v>
      </c>
      <c r="C5" s="2489">
        <f>'GC Table 3 - Sch Teach Stud'!L10+'GC Table 3 - Sch Teach Stud'!M10</f>
        <v>35946</v>
      </c>
      <c r="D5" s="2489">
        <f>'GC Table 3 - Sch Teach Stud'!G10+'GC Table 3 - Sch Teach Stud'!H10</f>
        <v>1310</v>
      </c>
      <c r="E5" s="2489">
        <f t="shared" si="0"/>
        <v>27</v>
      </c>
      <c r="F5" s="4106">
        <f>'GC Table 8 - Primary'!D22+'GC Table 6 - Secondary'!D24</f>
        <v>642</v>
      </c>
      <c r="G5" s="491"/>
    </row>
    <row r="6" spans="1:7">
      <c r="A6" s="4105" t="s">
        <v>898</v>
      </c>
      <c r="B6" s="2489">
        <f>'GC Table 3 - Sch Teach Stud'!B11+'GC Table 3 - Sch Teach Stud'!C11</f>
        <v>174</v>
      </c>
      <c r="C6" s="2489">
        <f>'GC Table 3 - Sch Teach Stud'!L11+'GC Table 3 - Sch Teach Stud'!M11</f>
        <v>26146</v>
      </c>
      <c r="D6" s="2489">
        <f>'GC Table 3 - Sch Teach Stud'!G11+'GC Table 3 - Sch Teach Stud'!H11</f>
        <v>1359</v>
      </c>
      <c r="E6" s="2489">
        <f t="shared" si="0"/>
        <v>19</v>
      </c>
      <c r="F6" s="4106">
        <f>'GC Table 8 - Primary'!E22+'GC Table 6 - Secondary'!E24</f>
        <v>275</v>
      </c>
    </row>
    <row r="7" spans="1:7">
      <c r="A7" s="4107" t="s">
        <v>347</v>
      </c>
      <c r="B7" s="2490">
        <f>SUM(B3:B6)</f>
        <v>431</v>
      </c>
      <c r="C7" s="2490">
        <f>SUM(C3:C6)</f>
        <v>81505</v>
      </c>
      <c r="D7" s="2490">
        <f>SUM(D3:D6)</f>
        <v>4099</v>
      </c>
      <c r="E7" s="2490">
        <f t="shared" si="0"/>
        <v>20</v>
      </c>
      <c r="F7" s="4108">
        <f>SUM(F3:F6)</f>
        <v>1086</v>
      </c>
    </row>
    <row r="8" spans="1:7" ht="30">
      <c r="A8" s="4109" t="s">
        <v>1452</v>
      </c>
      <c r="B8" s="2489">
        <f>'GC Table 3 - Sch Teach Stud'!D12+'GC Table 3 - Sch Teach Stud'!E12</f>
        <v>7</v>
      </c>
      <c r="C8" s="2489">
        <f>'GC Table 3 - Sch Teach Stud'!N12+'GC Table 3 - Sch Teach Stud'!O12</f>
        <v>3865</v>
      </c>
      <c r="D8" s="2489">
        <f>'GC Table 3 - Sch Teach Stud'!I12+'GC Table 3 - Sch Teach Stud'!J12</f>
        <v>207</v>
      </c>
      <c r="E8" s="2489">
        <f t="shared" si="0"/>
        <v>19</v>
      </c>
      <c r="F8" s="4106">
        <f>'GC Table 4 - Tertiary'!G19+'GC Table 5 - Worker Training'!F22</f>
        <v>73</v>
      </c>
    </row>
    <row r="9" spans="1:7" ht="15.75" thickBot="1">
      <c r="A9" s="4107" t="s">
        <v>1453</v>
      </c>
      <c r="B9" s="2490">
        <f>SUM(B7:B8)</f>
        <v>438</v>
      </c>
      <c r="C9" s="2490">
        <f>SUM(C7:C8)</f>
        <v>85370</v>
      </c>
      <c r="D9" s="2490">
        <f>SUM(D7:D8)</f>
        <v>4306</v>
      </c>
      <c r="E9" s="2491">
        <f t="shared" si="0"/>
        <v>20</v>
      </c>
      <c r="F9" s="4108">
        <f>SUM(F7:F8)</f>
        <v>1159</v>
      </c>
    </row>
    <row r="10" spans="1:7">
      <c r="A10" s="4515"/>
      <c r="B10" s="4516"/>
      <c r="C10" s="4516"/>
      <c r="D10" s="4516"/>
      <c r="E10" s="4516"/>
      <c r="F10" s="1489"/>
    </row>
    <row r="11" spans="1:7" ht="29.1" customHeight="1">
      <c r="A11" s="4103" t="str">
        <f>A2</f>
        <v>Union</v>
      </c>
      <c r="B11" s="4103" t="str">
        <f t="shared" ref="B11:F11" si="1">B2</f>
        <v>Schools</v>
      </c>
      <c r="C11" s="4103" t="str">
        <f t="shared" si="1"/>
        <v>Students</v>
      </c>
      <c r="D11" s="4103" t="str">
        <f t="shared" si="1"/>
        <v>Teachers</v>
      </c>
      <c r="E11" s="4110" t="str">
        <f t="shared" si="1"/>
        <v>Student / Teacher Ratio</v>
      </c>
      <c r="F11" s="4103" t="str">
        <f t="shared" si="1"/>
        <v>Baptisms</v>
      </c>
    </row>
    <row r="12" spans="1:7">
      <c r="A12" s="4105" t="s">
        <v>895</v>
      </c>
      <c r="B12" s="2489">
        <v>72</v>
      </c>
      <c r="C12" s="2489">
        <v>13555</v>
      </c>
      <c r="D12" s="2489">
        <v>1060</v>
      </c>
      <c r="E12" s="2489">
        <v>13</v>
      </c>
      <c r="F12" s="4106">
        <v>184</v>
      </c>
    </row>
    <row r="13" spans="1:7">
      <c r="A13" s="4105" t="s">
        <v>1351</v>
      </c>
      <c r="B13" s="2489">
        <v>24</v>
      </c>
      <c r="C13" s="2489">
        <v>2182</v>
      </c>
      <c r="D13" s="2489">
        <v>155</v>
      </c>
      <c r="E13" s="2489">
        <v>14</v>
      </c>
      <c r="F13" s="4106">
        <v>17</v>
      </c>
    </row>
    <row r="14" spans="1:7">
      <c r="A14" s="4105" t="s">
        <v>897</v>
      </c>
      <c r="B14" s="2489">
        <v>146</v>
      </c>
      <c r="C14" s="2489">
        <v>29713</v>
      </c>
      <c r="D14" s="2489">
        <v>975</v>
      </c>
      <c r="E14" s="2489">
        <v>30</v>
      </c>
      <c r="F14" s="4106">
        <v>1227</v>
      </c>
    </row>
    <row r="15" spans="1:7">
      <c r="A15" s="4105" t="s">
        <v>898</v>
      </c>
      <c r="B15" s="2489">
        <v>157</v>
      </c>
      <c r="C15" s="2489">
        <v>24266</v>
      </c>
      <c r="D15" s="2489">
        <v>1182</v>
      </c>
      <c r="E15" s="2489">
        <v>21</v>
      </c>
      <c r="F15" s="4106">
        <v>527</v>
      </c>
    </row>
    <row r="16" spans="1:7">
      <c r="A16" s="4107" t="s">
        <v>347</v>
      </c>
      <c r="B16" s="2490"/>
      <c r="C16" s="2490"/>
      <c r="D16" s="2490"/>
      <c r="E16" s="2490"/>
      <c r="F16" s="4108"/>
    </row>
    <row r="17" spans="1:6" ht="30">
      <c r="A17" s="4109" t="s">
        <v>1452</v>
      </c>
      <c r="B17" s="2489">
        <v>7</v>
      </c>
      <c r="C17" s="2489">
        <v>4548</v>
      </c>
      <c r="D17" s="2489">
        <v>205</v>
      </c>
      <c r="E17" s="2489">
        <v>22</v>
      </c>
      <c r="F17" s="4106">
        <v>113</v>
      </c>
    </row>
    <row r="18" spans="1:6">
      <c r="A18" s="4107" t="s">
        <v>1453</v>
      </c>
      <c r="B18" s="2490"/>
      <c r="C18" s="2490"/>
      <c r="D18" s="2490"/>
      <c r="E18" s="2491"/>
      <c r="F18" s="4108"/>
    </row>
    <row r="19" spans="1:6">
      <c r="A19" s="2492"/>
      <c r="B19" s="2493"/>
      <c r="C19" s="2493"/>
      <c r="D19" s="2493"/>
      <c r="E19" s="2494"/>
      <c r="F19" s="2495"/>
    </row>
    <row r="20" spans="1:6" ht="15.75" thickBot="1">
      <c r="A20" s="2492"/>
      <c r="B20" s="2493"/>
      <c r="C20" s="2493"/>
      <c r="D20" s="2493"/>
      <c r="E20" s="2494"/>
      <c r="F20" s="2495"/>
    </row>
    <row r="21" spans="1:6">
      <c r="A21" s="4515" t="s">
        <v>1454</v>
      </c>
      <c r="B21" s="4516"/>
      <c r="C21" s="4516"/>
      <c r="D21" s="4516"/>
      <c r="E21" s="4516"/>
      <c r="F21" s="1489"/>
    </row>
    <row r="22" spans="1:6" ht="33.75">
      <c r="A22" s="4103" t="s">
        <v>1449</v>
      </c>
      <c r="B22" s="2487" t="s">
        <v>228</v>
      </c>
      <c r="C22" s="2487" t="s">
        <v>975</v>
      </c>
      <c r="D22" s="2487" t="s">
        <v>901</v>
      </c>
      <c r="E22" s="2488" t="s">
        <v>1450</v>
      </c>
      <c r="F22" s="4104" t="s">
        <v>369</v>
      </c>
    </row>
    <row r="23" spans="1:6">
      <c r="A23" s="4105" t="s">
        <v>895</v>
      </c>
      <c r="B23" s="2489">
        <v>74</v>
      </c>
      <c r="C23" s="2489">
        <v>13169</v>
      </c>
      <c r="D23" s="2489">
        <v>929</v>
      </c>
      <c r="E23" s="2489">
        <v>14</v>
      </c>
      <c r="F23" s="4106">
        <v>153</v>
      </c>
    </row>
    <row r="24" spans="1:6">
      <c r="A24" s="4105" t="s">
        <v>1351</v>
      </c>
      <c r="B24" s="2489">
        <v>23</v>
      </c>
      <c r="C24" s="2489">
        <v>2138</v>
      </c>
      <c r="D24" s="2489">
        <v>154</v>
      </c>
      <c r="E24" s="2489">
        <v>14</v>
      </c>
      <c r="F24" s="4106">
        <v>0</v>
      </c>
    </row>
    <row r="25" spans="1:6">
      <c r="A25" s="4105" t="s">
        <v>897</v>
      </c>
      <c r="B25" s="2489">
        <v>142</v>
      </c>
      <c r="C25" s="2489">
        <v>26121</v>
      </c>
      <c r="D25" s="2489">
        <v>905</v>
      </c>
      <c r="E25" s="2489">
        <v>29</v>
      </c>
      <c r="F25" s="4106">
        <v>796</v>
      </c>
    </row>
    <row r="26" spans="1:6">
      <c r="A26" s="4105" t="s">
        <v>898</v>
      </c>
      <c r="B26" s="2489">
        <v>161</v>
      </c>
      <c r="C26" s="2489">
        <v>24958</v>
      </c>
      <c r="D26" s="2489">
        <v>1195</v>
      </c>
      <c r="E26" s="2489">
        <v>21</v>
      </c>
      <c r="F26" s="4106">
        <v>773</v>
      </c>
    </row>
    <row r="27" spans="1:6">
      <c r="A27" s="4107" t="s">
        <v>347</v>
      </c>
      <c r="B27" s="2490">
        <v>400</v>
      </c>
      <c r="C27" s="2490">
        <v>66386</v>
      </c>
      <c r="D27" s="2490">
        <v>3183</v>
      </c>
      <c r="E27" s="2490">
        <v>21</v>
      </c>
      <c r="F27" s="4108">
        <v>1722</v>
      </c>
    </row>
    <row r="28" spans="1:6" ht="30">
      <c r="A28" s="4109" t="s">
        <v>1452</v>
      </c>
      <c r="B28" s="2489">
        <v>7</v>
      </c>
      <c r="C28" s="2489">
        <v>4526</v>
      </c>
      <c r="D28" s="2489">
        <v>206</v>
      </c>
      <c r="E28" s="2489">
        <v>22</v>
      </c>
      <c r="F28" s="4106">
        <v>66</v>
      </c>
    </row>
    <row r="29" spans="1:6">
      <c r="A29" s="4107" t="s">
        <v>1453</v>
      </c>
      <c r="B29" s="2490">
        <v>407</v>
      </c>
      <c r="C29" s="2490">
        <v>70912</v>
      </c>
      <c r="D29" s="2490">
        <v>3389</v>
      </c>
      <c r="E29" s="2491">
        <v>21</v>
      </c>
      <c r="F29" s="4108">
        <v>1788</v>
      </c>
    </row>
    <row r="30" spans="1:6">
      <c r="A30" s="2496"/>
      <c r="B30" s="1613"/>
      <c r="C30" s="1613"/>
      <c r="D30" s="1613"/>
      <c r="E30" s="1614"/>
      <c r="F30" s="1615"/>
    </row>
    <row r="31" spans="1:6">
      <c r="A31" s="4518" t="s">
        <v>1455</v>
      </c>
      <c r="B31" s="4518"/>
      <c r="C31" s="4518"/>
      <c r="D31" s="4518"/>
      <c r="E31" s="4518"/>
      <c r="F31" s="489"/>
    </row>
    <row r="32" spans="1:6" ht="33.75">
      <c r="A32" s="2497" t="s">
        <v>1449</v>
      </c>
      <c r="B32" s="2487" t="s">
        <v>228</v>
      </c>
      <c r="C32" s="2487" t="s">
        <v>975</v>
      </c>
      <c r="D32" s="2487" t="s">
        <v>901</v>
      </c>
      <c r="E32" s="2488" t="s">
        <v>1450</v>
      </c>
      <c r="F32" s="2498" t="s">
        <v>369</v>
      </c>
    </row>
    <row r="33" spans="1:6">
      <c r="A33" s="2499" t="s">
        <v>895</v>
      </c>
      <c r="B33" s="2489">
        <v>73</v>
      </c>
      <c r="C33" s="2489">
        <v>12776</v>
      </c>
      <c r="D33" s="2489">
        <v>962</v>
      </c>
      <c r="E33" s="2489">
        <v>13</v>
      </c>
      <c r="F33" s="2489">
        <v>154</v>
      </c>
    </row>
    <row r="34" spans="1:6">
      <c r="A34" s="2499" t="s">
        <v>1351</v>
      </c>
      <c r="B34" s="2489">
        <v>24</v>
      </c>
      <c r="C34" s="2489">
        <v>1996</v>
      </c>
      <c r="D34" s="2489">
        <v>157</v>
      </c>
      <c r="E34" s="2489">
        <v>13</v>
      </c>
      <c r="F34" s="2489">
        <v>41</v>
      </c>
    </row>
    <row r="35" spans="1:6">
      <c r="A35" s="2499" t="s">
        <v>897</v>
      </c>
      <c r="B35" s="2489">
        <v>126</v>
      </c>
      <c r="C35" s="2489">
        <v>24915</v>
      </c>
      <c r="D35" s="2489">
        <v>945</v>
      </c>
      <c r="E35" s="2489">
        <v>26</v>
      </c>
      <c r="F35" s="2489">
        <v>787</v>
      </c>
    </row>
    <row r="36" spans="1:6">
      <c r="A36" s="2499" t="s">
        <v>898</v>
      </c>
      <c r="B36" s="2489">
        <v>165</v>
      </c>
      <c r="C36" s="2489">
        <v>24003</v>
      </c>
      <c r="D36" s="2489">
        <v>1130</v>
      </c>
      <c r="E36" s="2489">
        <v>21</v>
      </c>
      <c r="F36" s="2489">
        <v>1188</v>
      </c>
    </row>
    <row r="37" spans="1:6">
      <c r="A37" s="2500" t="s">
        <v>347</v>
      </c>
      <c r="B37" s="2490">
        <v>388</v>
      </c>
      <c r="C37" s="2490">
        <v>63690</v>
      </c>
      <c r="D37" s="2490">
        <v>3194</v>
      </c>
      <c r="E37" s="2490">
        <v>20</v>
      </c>
      <c r="F37" s="2490">
        <v>2170</v>
      </c>
    </row>
    <row r="38" spans="1:6" ht="30">
      <c r="A38" s="2501" t="s">
        <v>1452</v>
      </c>
      <c r="B38" s="2489">
        <v>7</v>
      </c>
      <c r="C38" s="2489">
        <v>4383</v>
      </c>
      <c r="D38" s="2489">
        <v>204</v>
      </c>
      <c r="E38" s="2489">
        <v>21</v>
      </c>
      <c r="F38" s="2489">
        <v>67</v>
      </c>
    </row>
    <row r="39" spans="1:6">
      <c r="A39" s="2500" t="s">
        <v>1453</v>
      </c>
      <c r="B39" s="2490">
        <v>395</v>
      </c>
      <c r="C39" s="2490">
        <v>68073</v>
      </c>
      <c r="D39" s="2490">
        <v>3398</v>
      </c>
      <c r="E39" s="2491">
        <v>20</v>
      </c>
      <c r="F39" s="2490">
        <v>2237</v>
      </c>
    </row>
    <row r="40" spans="1:6">
      <c r="A40" s="2502"/>
      <c r="B40" s="1610"/>
      <c r="C40" s="1610"/>
      <c r="D40" s="1610"/>
      <c r="E40" s="1611"/>
      <c r="F40" s="1612"/>
    </row>
    <row r="41" spans="1:6" s="1488" customFormat="1">
      <c r="A41" s="4519" t="s">
        <v>1456</v>
      </c>
      <c r="B41" s="4520"/>
      <c r="C41" s="4520"/>
      <c r="D41" s="4520"/>
      <c r="E41" s="4520"/>
      <c r="F41" s="1490"/>
    </row>
    <row r="42" spans="1:6" ht="33.75">
      <c r="A42" s="4103" t="s">
        <v>1449</v>
      </c>
      <c r="B42" s="2487" t="s">
        <v>228</v>
      </c>
      <c r="C42" s="2487" t="s">
        <v>975</v>
      </c>
      <c r="D42" s="2487" t="s">
        <v>901</v>
      </c>
      <c r="E42" s="2488" t="s">
        <v>1450</v>
      </c>
      <c r="F42" s="4104" t="s">
        <v>369</v>
      </c>
    </row>
    <row r="43" spans="1:6">
      <c r="A43" s="4105" t="s">
        <v>895</v>
      </c>
      <c r="B43" s="2489">
        <v>71</v>
      </c>
      <c r="C43" s="2489">
        <v>12577</v>
      </c>
      <c r="D43" s="2489">
        <v>906</v>
      </c>
      <c r="E43" s="2489">
        <f t="shared" ref="E43:E49" si="2">C43/D43</f>
        <v>14</v>
      </c>
      <c r="F43" s="4106">
        <v>181</v>
      </c>
    </row>
    <row r="44" spans="1:6">
      <c r="A44" s="4105" t="s">
        <v>1351</v>
      </c>
      <c r="B44" s="2489">
        <v>24</v>
      </c>
      <c r="C44" s="2489">
        <v>2017</v>
      </c>
      <c r="D44" s="2489">
        <v>162</v>
      </c>
      <c r="E44" s="2489">
        <v>12</v>
      </c>
      <c r="F44" s="4106">
        <v>30</v>
      </c>
    </row>
    <row r="45" spans="1:6">
      <c r="A45" s="4105" t="s">
        <v>897</v>
      </c>
      <c r="B45" s="2489">
        <v>130</v>
      </c>
      <c r="C45" s="2489">
        <v>29855</v>
      </c>
      <c r="D45" s="2489">
        <v>1074</v>
      </c>
      <c r="E45" s="2489">
        <v>28</v>
      </c>
      <c r="F45" s="4106">
        <v>467</v>
      </c>
    </row>
    <row r="46" spans="1:6">
      <c r="A46" s="4105" t="s">
        <v>898</v>
      </c>
      <c r="B46" s="2489">
        <v>160</v>
      </c>
      <c r="C46" s="2489">
        <v>23283</v>
      </c>
      <c r="D46" s="2489">
        <v>1136</v>
      </c>
      <c r="E46" s="2489">
        <v>20</v>
      </c>
      <c r="F46" s="4106">
        <v>610</v>
      </c>
    </row>
    <row r="47" spans="1:6">
      <c r="A47" s="4107" t="s">
        <v>347</v>
      </c>
      <c r="B47" s="2490">
        <f>SUM(B43:B46)</f>
        <v>385</v>
      </c>
      <c r="C47" s="2490">
        <f>SUM(C43:C46)</f>
        <v>67732</v>
      </c>
      <c r="D47" s="2490">
        <f>SUM(D43:D46)</f>
        <v>3278</v>
      </c>
      <c r="E47" s="2490">
        <f t="shared" si="2"/>
        <v>21</v>
      </c>
      <c r="F47" s="4108">
        <f>SUM(F43:F46)</f>
        <v>1288</v>
      </c>
    </row>
    <row r="48" spans="1:6" ht="30">
      <c r="A48" s="4109" t="s">
        <v>1452</v>
      </c>
      <c r="B48" s="2489">
        <v>7</v>
      </c>
      <c r="C48" s="2489">
        <v>4338</v>
      </c>
      <c r="D48" s="2489">
        <v>207</v>
      </c>
      <c r="E48" s="2489">
        <f t="shared" si="2"/>
        <v>21</v>
      </c>
      <c r="F48" s="4106">
        <v>122</v>
      </c>
    </row>
    <row r="49" spans="1:6">
      <c r="A49" s="4107" t="s">
        <v>1453</v>
      </c>
      <c r="B49" s="2490">
        <f>SUM(B47:B48)</f>
        <v>392</v>
      </c>
      <c r="C49" s="2490">
        <f>SUM(C47:C48)</f>
        <v>72070</v>
      </c>
      <c r="D49" s="2490">
        <f>SUM(D47:D48)</f>
        <v>3485</v>
      </c>
      <c r="E49" s="2491">
        <f t="shared" si="2"/>
        <v>21</v>
      </c>
      <c r="F49" s="4108">
        <f t="shared" ref="F49" si="3">SUM(F47:F48)</f>
        <v>1410</v>
      </c>
    </row>
    <row r="50" spans="1:6">
      <c r="A50" s="4517" t="s">
        <v>1457</v>
      </c>
      <c r="B50" s="4518"/>
      <c r="C50" s="4518"/>
      <c r="D50" s="4518"/>
      <c r="E50" s="4518"/>
      <c r="F50" s="1490"/>
    </row>
    <row r="51" spans="1:6" ht="45">
      <c r="A51" s="4103" t="s">
        <v>1449</v>
      </c>
      <c r="B51" s="2503" t="s">
        <v>228</v>
      </c>
      <c r="C51" s="2503" t="s">
        <v>975</v>
      </c>
      <c r="D51" s="2503" t="s">
        <v>901</v>
      </c>
      <c r="E51" s="2504" t="s">
        <v>1450</v>
      </c>
      <c r="F51" s="4111" t="s">
        <v>369</v>
      </c>
    </row>
    <row r="52" spans="1:6">
      <c r="A52" s="4112" t="s">
        <v>895</v>
      </c>
      <c r="B52" s="2505">
        <v>70</v>
      </c>
      <c r="C52" s="2505">
        <v>12324</v>
      </c>
      <c r="D52" s="2505">
        <v>871</v>
      </c>
      <c r="E52" s="2505">
        <v>14</v>
      </c>
      <c r="F52" s="4113">
        <v>222</v>
      </c>
    </row>
    <row r="53" spans="1:6">
      <c r="A53" s="4112" t="s">
        <v>1351</v>
      </c>
      <c r="B53" s="2505">
        <v>23</v>
      </c>
      <c r="C53" s="2505">
        <v>2122</v>
      </c>
      <c r="D53" s="2505">
        <v>156</v>
      </c>
      <c r="E53" s="2505">
        <v>14</v>
      </c>
      <c r="F53" s="4113">
        <v>36</v>
      </c>
    </row>
    <row r="54" spans="1:6">
      <c r="A54" s="4112" t="s">
        <v>897</v>
      </c>
      <c r="B54" s="2505">
        <v>126</v>
      </c>
      <c r="C54" s="2505">
        <v>28670</v>
      </c>
      <c r="D54" s="2505">
        <v>891</v>
      </c>
      <c r="E54" s="2505">
        <v>32</v>
      </c>
      <c r="F54" s="4113">
        <v>616</v>
      </c>
    </row>
    <row r="55" spans="1:6">
      <c r="A55" s="4112" t="s">
        <v>898</v>
      </c>
      <c r="B55" s="2505">
        <v>158</v>
      </c>
      <c r="C55" s="2505">
        <v>22157</v>
      </c>
      <c r="D55" s="2505">
        <v>1028</v>
      </c>
      <c r="E55" s="2505">
        <v>22</v>
      </c>
      <c r="F55" s="4113">
        <v>540</v>
      </c>
    </row>
    <row r="56" spans="1:6">
      <c r="A56" s="4103" t="s">
        <v>347</v>
      </c>
      <c r="B56" s="2506">
        <v>377</v>
      </c>
      <c r="C56" s="2506">
        <v>65273</v>
      </c>
      <c r="D56" s="2506">
        <v>2946</v>
      </c>
      <c r="E56" s="2506">
        <v>22</v>
      </c>
      <c r="F56" s="4114">
        <v>1414</v>
      </c>
    </row>
    <row r="57" spans="1:6" ht="30">
      <c r="A57" s="4115" t="s">
        <v>1452</v>
      </c>
      <c r="B57" s="2505">
        <v>8</v>
      </c>
      <c r="C57" s="2505">
        <v>3921</v>
      </c>
      <c r="D57" s="2505">
        <v>226</v>
      </c>
      <c r="E57" s="2505">
        <v>17</v>
      </c>
      <c r="F57" s="4113">
        <v>88</v>
      </c>
    </row>
    <row r="58" spans="1:6" ht="15.75" thickBot="1">
      <c r="A58" s="4116" t="s">
        <v>1453</v>
      </c>
      <c r="B58" s="4117">
        <v>385</v>
      </c>
      <c r="C58" s="4117">
        <v>69194</v>
      </c>
      <c r="D58" s="4117">
        <v>3172</v>
      </c>
      <c r="E58" s="4118">
        <v>22</v>
      </c>
      <c r="F58" s="4119">
        <v>1502</v>
      </c>
    </row>
  </sheetData>
  <mergeCells count="6">
    <mergeCell ref="A1:E1"/>
    <mergeCell ref="A50:E50"/>
    <mergeCell ref="A41:E41"/>
    <mergeCell ref="A21:E21"/>
    <mergeCell ref="A31:E31"/>
    <mergeCell ref="A10:E10"/>
  </mergeCells>
  <printOptions horizontalCentered="1"/>
  <pageMargins left="0.31496062992125984" right="0.31496062992125984" top="0.78740157480314965" bottom="0.39370078740157483" header="0.19685039370078741" footer="0.19685039370078741"/>
  <pageSetup paperSize="8" orientation="landscape" r:id="rId1"/>
  <headerFooter>
    <oddHeader>&amp;L&amp;A&amp;R&amp;6Page &amp;P of &amp;N</oddHeader>
  </headerFooter>
  <extLst>
    <ext xmlns:mx="http://schemas.microsoft.com/office/mac/excel/2008/main" uri="{64002731-A6B0-56B0-2670-7721B7C09600}">
      <mx:PLV Mode="0" OnePage="0" WScale="0"/>
    </ext>
  </extLs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J22"/>
  <sheetViews>
    <sheetView zoomScale="40" zoomScaleNormal="40" workbookViewId="0">
      <selection activeCell="B23" sqref="B23"/>
    </sheetView>
  </sheetViews>
  <sheetFormatPr defaultColWidth="8.85546875" defaultRowHeight="15"/>
  <cols>
    <col min="10" max="10" width="35.42578125" bestFit="1" customWidth="1"/>
  </cols>
  <sheetData>
    <row r="1" spans="1:10">
      <c r="A1" t="s">
        <v>0</v>
      </c>
    </row>
    <row r="16" spans="1:10" s="1494" customFormat="1" ht="83.25">
      <c r="A16" s="1495"/>
      <c r="B16" s="1495"/>
      <c r="C16" s="1495"/>
      <c r="D16" s="1495"/>
      <c r="E16" s="1495"/>
      <c r="F16" s="1495"/>
      <c r="G16" s="1495"/>
      <c r="H16" s="1495"/>
      <c r="I16" s="1495"/>
      <c r="J16" s="1496" t="s">
        <v>1458</v>
      </c>
    </row>
    <row r="18" spans="10:10" s="1491" customFormat="1" ht="84.75">
      <c r="J18" s="1497" t="s">
        <v>878</v>
      </c>
    </row>
    <row r="19" spans="10:10" ht="41.25" customHeight="1">
      <c r="J19" s="1497"/>
    </row>
    <row r="20" spans="10:10" s="1492" customFormat="1" ht="87.75">
      <c r="J20" s="1498" t="s">
        <v>1459</v>
      </c>
    </row>
    <row r="21" spans="10:10" ht="30" customHeight="1">
      <c r="J21" s="1497"/>
    </row>
    <row r="22" spans="10:10" s="1493" customFormat="1" ht="84">
      <c r="J22" s="1499" t="s">
        <v>1460</v>
      </c>
    </row>
  </sheetData>
  <pageMargins left="0.7" right="0.7" top="0.75" bottom="0.75" header="0.3" footer="0.3"/>
  <pageSetup paperSize="8" orientation="landscape" r:id="rId1"/>
  <drawing r:id="rId2"/>
  <extLst>
    <ext xmlns:mx="http://schemas.microsoft.com/office/mac/excel/2008/main" uri="{64002731-A6B0-56B0-2670-7721B7C09600}">
      <mx:PLV Mode="0" OnePage="0" WScale="0"/>
    </ext>
  </extLs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E13"/>
  <sheetViews>
    <sheetView view="pageBreakPreview" zoomScaleSheetLayoutView="100" workbookViewId="0">
      <selection activeCell="B23" sqref="B23"/>
    </sheetView>
  </sheetViews>
  <sheetFormatPr defaultColWidth="8.5703125" defaultRowHeight="27.6" customHeight="1"/>
  <cols>
    <col min="1" max="1" width="29.140625" style="385" customWidth="1"/>
    <col min="2" max="2" width="8.5703125" style="385" bestFit="1" customWidth="1"/>
    <col min="3" max="3" width="11.140625" style="385" customWidth="1"/>
    <col min="4" max="4" width="9.42578125" style="385" bestFit="1" customWidth="1"/>
    <col min="5" max="5" width="8.5703125" style="385"/>
    <col min="6" max="6" width="26.140625" style="385" customWidth="1"/>
    <col min="7" max="16384" width="8.5703125" style="385"/>
  </cols>
  <sheetData>
    <row r="1" spans="1:5" ht="27.6" customHeight="1">
      <c r="A1" s="468" t="s">
        <v>0</v>
      </c>
      <c r="B1" s="468"/>
    </row>
    <row r="2" spans="1:5" ht="27.6" customHeight="1">
      <c r="A2" s="492">
        <v>2018</v>
      </c>
      <c r="B2" s="2507" t="s">
        <v>233</v>
      </c>
      <c r="C2" s="2507" t="s">
        <v>1461</v>
      </c>
      <c r="D2" s="2507" t="s">
        <v>1350</v>
      </c>
    </row>
    <row r="3" spans="1:5" ht="27.6" customHeight="1">
      <c r="A3" s="2508" t="s">
        <v>1462</v>
      </c>
      <c r="B3" s="2509">
        <f>'Enrollments + Baptisms NZPUC'!R27+'Enrollments + Baptisms NZPUC'!T27</f>
        <v>836</v>
      </c>
      <c r="C3" s="2509">
        <f>'Enrollments + Baptisms NZPUC'!S27+'Enrollments + Baptisms NZPUC'!U27</f>
        <v>585</v>
      </c>
      <c r="D3" s="2509">
        <f>SUM(B3:C3)</f>
        <v>1421</v>
      </c>
    </row>
    <row r="4" spans="1:5" ht="27.6" customHeight="1">
      <c r="A4" s="2508" t="s">
        <v>1463</v>
      </c>
      <c r="B4" s="2509">
        <f>'Enrollments + Baptisms NZPUC'!R32+'Enrollments + Baptisms NZPUC'!T32</f>
        <v>182</v>
      </c>
      <c r="C4" s="2509">
        <f>'Enrollments + Baptisms NZPUC'!S32+'Enrollments + Baptisms NZPUC'!U32</f>
        <v>171</v>
      </c>
      <c r="D4" s="2509">
        <f>SUM(B4:C4)</f>
        <v>353</v>
      </c>
    </row>
    <row r="5" spans="1:5" ht="27.6" customHeight="1">
      <c r="A5" s="2508" t="s">
        <v>1464</v>
      </c>
      <c r="B5" s="2509">
        <f>'Enrollments + Baptisms NZPUC'!R11+'Enrollments + Baptisms NZPUC'!T11</f>
        <v>78</v>
      </c>
      <c r="C5" s="2509">
        <f>'Enrollments + Baptisms NZPUC'!S11+'Enrollments + Baptisms NZPUC'!U11</f>
        <v>107</v>
      </c>
      <c r="D5" s="2509">
        <f>SUM(B5:C5)</f>
        <v>185</v>
      </c>
    </row>
    <row r="6" spans="1:5" s="489" customFormat="1" ht="27.6" customHeight="1">
      <c r="A6" s="2510" t="s">
        <v>41</v>
      </c>
      <c r="B6" s="2511">
        <f>SUM(B3:B5)</f>
        <v>1096</v>
      </c>
      <c r="C6" s="2511">
        <f>SUM(C3:C5)</f>
        <v>863</v>
      </c>
      <c r="D6" s="2511">
        <f>SUM(D3:D5)</f>
        <v>1959</v>
      </c>
    </row>
    <row r="7" spans="1:5" ht="27.6" customHeight="1">
      <c r="B7" s="568"/>
      <c r="C7" s="568"/>
      <c r="D7" s="568"/>
    </row>
    <row r="8" spans="1:5" ht="27.6" customHeight="1">
      <c r="A8" s="468" t="s">
        <v>1465</v>
      </c>
      <c r="B8" s="569"/>
      <c r="C8" s="568"/>
      <c r="D8" s="568"/>
    </row>
    <row r="9" spans="1:5" ht="27.6" customHeight="1">
      <c r="A9" s="492">
        <v>2013</v>
      </c>
      <c r="B9" s="2512" t="s">
        <v>233</v>
      </c>
      <c r="C9" s="2512" t="s">
        <v>1461</v>
      </c>
      <c r="D9" s="2512" t="s">
        <v>1350</v>
      </c>
    </row>
    <row r="10" spans="1:5" ht="27.6" customHeight="1">
      <c r="A10" s="2508" t="s">
        <v>1462</v>
      </c>
      <c r="B10" s="2509">
        <v>627</v>
      </c>
      <c r="C10" s="2509">
        <v>444</v>
      </c>
      <c r="D10" s="2509">
        <v>1071</v>
      </c>
    </row>
    <row r="11" spans="1:5" ht="27.6" customHeight="1" thickBot="1">
      <c r="A11" s="2508" t="s">
        <v>1463</v>
      </c>
      <c r="B11" s="2509" t="e">
        <f>'[3]NZ - SNZ'!F18</f>
        <v>#REF!</v>
      </c>
      <c r="C11" s="2509" t="e">
        <f>'[3]NZ - SNZ'!F19</f>
        <v>#REF!</v>
      </c>
      <c r="D11" s="2509">
        <v>233</v>
      </c>
    </row>
    <row r="12" spans="1:5" ht="27.6" customHeight="1" thickBot="1">
      <c r="A12" s="2508" t="s">
        <v>1464</v>
      </c>
      <c r="B12" s="2509">
        <v>105</v>
      </c>
      <c r="C12" s="2509">
        <v>183</v>
      </c>
      <c r="D12" s="2509">
        <v>288</v>
      </c>
    </row>
    <row r="13" spans="1:5" ht="27.6" customHeight="1" thickBot="1">
      <c r="A13" s="2510" t="s">
        <v>41</v>
      </c>
      <c r="B13" s="2511" t="e">
        <f>SUM(B10:B12)</f>
        <v>#REF!</v>
      </c>
      <c r="C13" s="2511" t="e">
        <f>SUM(C10:C12)</f>
        <v>#REF!</v>
      </c>
      <c r="D13" s="2511">
        <f>SUM(D10:D12)</f>
        <v>1592</v>
      </c>
      <c r="E13" s="489"/>
    </row>
  </sheetData>
  <printOptions horizontalCentered="1"/>
  <pageMargins left="0.31496062992125984" right="0.31496062992125984" top="0.39370078740157483" bottom="0.39370078740157483" header="0.19685039370078741" footer="0.19685039370078741"/>
  <pageSetup paperSize="8" orientation="landscape" r:id="rId1"/>
  <headerFooter>
    <oddHeader>&amp;L&amp;A&amp;R&amp;6Page &amp;P of &amp;N</oddHeader>
  </headerFooter>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F0"/>
    <pageSetUpPr fitToPage="1"/>
  </sheetPr>
  <dimension ref="A1:V217"/>
  <sheetViews>
    <sheetView zoomScaleNormal="100" zoomScaleSheetLayoutView="80" zoomScalePageLayoutView="125" workbookViewId="0">
      <pane xSplit="1" ySplit="8" topLeftCell="B200" activePane="bottomRight" state="frozen"/>
      <selection pane="topRight" activeCell="B23" sqref="B23"/>
      <selection pane="bottomLeft" activeCell="B23" sqref="B23"/>
      <selection pane="bottomRight" activeCell="J159" sqref="J159"/>
    </sheetView>
  </sheetViews>
  <sheetFormatPr defaultColWidth="9.140625" defaultRowHeight="12.75"/>
  <cols>
    <col min="1" max="1" width="26.5703125" style="63" customWidth="1"/>
    <col min="2" max="4" width="9.42578125" style="64" customWidth="1"/>
    <col min="5" max="5" width="9.42578125" style="456" customWidth="1"/>
    <col min="6" max="6" width="9.42578125" style="455" customWidth="1"/>
    <col min="7" max="7" width="9.42578125" style="1559" customWidth="1"/>
    <col min="8" max="8" width="9.42578125" style="1560" customWidth="1"/>
    <col min="9" max="9" width="9.42578125" style="64" customWidth="1"/>
    <col min="10" max="10" width="9.42578125" style="455" customWidth="1"/>
    <col min="11" max="11" width="9.42578125" style="1559" customWidth="1"/>
    <col min="12" max="12" width="9.42578125" style="1560" customWidth="1"/>
    <col min="13" max="13" width="9.42578125" style="1559" customWidth="1"/>
    <col min="14" max="14" width="9.42578125" style="1560" customWidth="1"/>
    <col min="15" max="15" width="9.42578125" style="1559" customWidth="1"/>
    <col min="16" max="16" width="9.42578125" style="1560" customWidth="1"/>
    <col min="17" max="17" width="9.42578125" style="1559" customWidth="1"/>
    <col min="18" max="18" width="9.42578125" style="1560" customWidth="1"/>
    <col min="19" max="19" width="9.42578125" style="980" customWidth="1"/>
    <col min="20" max="16384" width="9.140625" style="64"/>
  </cols>
  <sheetData>
    <row r="1" spans="1:19" s="53" customFormat="1" ht="18" hidden="1" customHeight="1" thickBot="1">
      <c r="A1" s="4174" t="s">
        <v>0</v>
      </c>
      <c r="B1" s="4175"/>
      <c r="C1" s="4175"/>
      <c r="D1" s="4175"/>
      <c r="E1" s="4175"/>
      <c r="F1" s="4175"/>
      <c r="G1" s="4175"/>
      <c r="H1" s="4175"/>
      <c r="I1" s="4175"/>
      <c r="J1" s="4175"/>
      <c r="K1" s="4175"/>
      <c r="L1" s="4175"/>
      <c r="M1" s="4175"/>
      <c r="N1" s="4175"/>
      <c r="O1" s="4175"/>
      <c r="P1" s="4175"/>
      <c r="Q1" s="4175"/>
      <c r="R1" s="4175"/>
      <c r="S1" s="976"/>
    </row>
    <row r="2" spans="1:19" s="54" customFormat="1" ht="18" hidden="1" customHeight="1">
      <c r="A2" s="4176" t="s">
        <v>1</v>
      </c>
      <c r="B2" s="4175"/>
      <c r="C2" s="4175"/>
      <c r="D2" s="4175"/>
      <c r="E2" s="4175"/>
      <c r="F2" s="4175"/>
      <c r="G2" s="4175"/>
      <c r="H2" s="4175"/>
      <c r="I2" s="4175"/>
      <c r="J2" s="4175"/>
      <c r="K2" s="4175"/>
      <c r="L2" s="4175"/>
      <c r="M2" s="4175"/>
      <c r="N2" s="4175"/>
      <c r="O2" s="4175"/>
      <c r="P2" s="4175"/>
      <c r="Q2" s="4175"/>
      <c r="R2" s="4177"/>
      <c r="S2" s="1114"/>
    </row>
    <row r="3" spans="1:19" s="54" customFormat="1" ht="18" hidden="1" customHeight="1">
      <c r="A3" s="4178" t="s">
        <v>252</v>
      </c>
      <c r="B3" s="4179"/>
      <c r="C3" s="4179"/>
      <c r="D3" s="4179"/>
      <c r="E3" s="4179"/>
      <c r="F3" s="4179"/>
      <c r="G3" s="4179"/>
      <c r="H3" s="4179"/>
      <c r="I3" s="4179"/>
      <c r="J3" s="4179"/>
      <c r="K3" s="4179"/>
      <c r="L3" s="4179"/>
      <c r="M3" s="4179"/>
      <c r="N3" s="4179"/>
      <c r="O3" s="4179"/>
      <c r="P3" s="4179"/>
      <c r="Q3" s="4179"/>
      <c r="R3" s="4180"/>
      <c r="S3" s="1114"/>
    </row>
    <row r="4" spans="1:19" s="28" customFormat="1" ht="18" hidden="1" customHeight="1" thickBot="1">
      <c r="A4" s="11" t="s">
        <v>253</v>
      </c>
      <c r="B4" s="12"/>
      <c r="C4" s="12"/>
      <c r="E4" s="413"/>
      <c r="F4" s="992" t="s">
        <v>254</v>
      </c>
      <c r="G4" s="1562"/>
      <c r="H4" s="1562"/>
      <c r="I4" s="992"/>
      <c r="J4" s="413"/>
      <c r="K4" s="1557"/>
      <c r="L4" s="1557"/>
      <c r="M4" s="1557"/>
      <c r="N4" s="1557"/>
      <c r="O4" s="1557"/>
      <c r="P4" s="1547"/>
      <c r="Q4" s="1547"/>
      <c r="R4" s="1548"/>
      <c r="S4" s="1115"/>
    </row>
    <row r="5" spans="1:19" s="56" customFormat="1" ht="18" hidden="1" customHeight="1" thickTop="1" thickBot="1">
      <c r="A5" s="55" t="s">
        <v>255</v>
      </c>
      <c r="B5" s="4181" t="s">
        <v>256</v>
      </c>
      <c r="C5" s="4181"/>
      <c r="D5" s="4181"/>
      <c r="E5" s="4181"/>
      <c r="F5" s="4181"/>
      <c r="G5" s="4181"/>
      <c r="H5" s="4181"/>
      <c r="I5" s="4181"/>
      <c r="J5" s="4181"/>
      <c r="K5" s="4181"/>
      <c r="L5" s="4181"/>
      <c r="M5" s="4181"/>
      <c r="N5" s="4181"/>
      <c r="O5" s="4181"/>
      <c r="P5" s="4181"/>
      <c r="Q5" s="4181"/>
      <c r="R5" s="4182"/>
      <c r="S5" s="1116"/>
    </row>
    <row r="6" spans="1:19" s="3" customFormat="1" ht="12.95" hidden="1" customHeight="1" thickTop="1" thickBot="1">
      <c r="A6" s="4183" t="s">
        <v>7</v>
      </c>
      <c r="B6" s="1095">
        <v>1</v>
      </c>
      <c r="C6" s="57">
        <v>2</v>
      </c>
      <c r="D6" s="58">
        <v>3</v>
      </c>
      <c r="E6" s="457">
        <v>4</v>
      </c>
      <c r="F6" s="584">
        <v>4</v>
      </c>
      <c r="G6" s="1558">
        <v>5</v>
      </c>
      <c r="H6" s="1558"/>
      <c r="I6" s="4186">
        <v>6</v>
      </c>
      <c r="J6" s="4187"/>
      <c r="K6" s="4188">
        <v>7</v>
      </c>
      <c r="L6" s="4189"/>
      <c r="M6" s="4190">
        <v>8</v>
      </c>
      <c r="N6" s="4190"/>
      <c r="O6" s="4190">
        <v>9</v>
      </c>
      <c r="P6" s="4190"/>
      <c r="Q6" s="4190">
        <v>10</v>
      </c>
      <c r="R6" s="4191"/>
      <c r="S6" s="1116"/>
    </row>
    <row r="7" spans="1:19" s="59" customFormat="1" ht="39" customHeight="1">
      <c r="A7" s="4184"/>
      <c r="B7" s="2852" t="s">
        <v>257</v>
      </c>
      <c r="C7" s="2853" t="s">
        <v>257</v>
      </c>
      <c r="D7" s="2854" t="s">
        <v>258</v>
      </c>
      <c r="E7" s="2855" t="s">
        <v>259</v>
      </c>
      <c r="F7" s="2856" t="s">
        <v>259</v>
      </c>
      <c r="G7" s="2857" t="s">
        <v>260</v>
      </c>
      <c r="H7" s="2857" t="s">
        <v>261</v>
      </c>
      <c r="I7" s="2858" t="s">
        <v>260</v>
      </c>
      <c r="J7" s="2856" t="s">
        <v>261</v>
      </c>
      <c r="K7" s="4167" t="s">
        <v>262</v>
      </c>
      <c r="L7" s="4168"/>
      <c r="M7" s="4167" t="s">
        <v>263</v>
      </c>
      <c r="N7" s="4168"/>
      <c r="O7" s="4168" t="s">
        <v>264</v>
      </c>
      <c r="P7" s="4168"/>
      <c r="Q7" s="4168" t="s">
        <v>265</v>
      </c>
      <c r="R7" s="4145"/>
      <c r="S7" s="2859" t="s">
        <v>266</v>
      </c>
    </row>
    <row r="8" spans="1:19" s="60" customFormat="1" ht="12.75" customHeight="1" thickBot="1">
      <c r="A8" s="4185"/>
      <c r="B8" s="2860" t="s">
        <v>15</v>
      </c>
      <c r="C8" s="2861" t="s">
        <v>16</v>
      </c>
      <c r="D8" s="2249" t="s">
        <v>242</v>
      </c>
      <c r="E8" s="2862" t="s">
        <v>15</v>
      </c>
      <c r="F8" s="2863" t="s">
        <v>16</v>
      </c>
      <c r="G8" s="4170" t="s">
        <v>267</v>
      </c>
      <c r="H8" s="4171"/>
      <c r="I8" s="4172" t="s">
        <v>268</v>
      </c>
      <c r="J8" s="4173"/>
      <c r="K8" s="2864" t="s">
        <v>15</v>
      </c>
      <c r="L8" s="2865" t="s">
        <v>16</v>
      </c>
      <c r="M8" s="2864" t="s">
        <v>15</v>
      </c>
      <c r="N8" s="2865" t="s">
        <v>16</v>
      </c>
      <c r="O8" s="2865" t="s">
        <v>15</v>
      </c>
      <c r="P8" s="2865" t="s">
        <v>16</v>
      </c>
      <c r="Q8" s="2865" t="s">
        <v>15</v>
      </c>
      <c r="R8" s="2866" t="s">
        <v>16</v>
      </c>
      <c r="S8" s="1117" t="s">
        <v>269</v>
      </c>
    </row>
    <row r="9" spans="1:19" s="25" customFormat="1" ht="18.75" customHeight="1" thickBot="1">
      <c r="A9" s="1971" t="str">
        <f>'General PNGUM'!A9</f>
        <v>Bougainville Mission</v>
      </c>
      <c r="B9" s="1972"/>
      <c r="C9" s="1973"/>
      <c r="D9" s="1974"/>
      <c r="E9" s="1974"/>
      <c r="F9" s="1974"/>
      <c r="G9" s="1975"/>
      <c r="H9" s="1975"/>
      <c r="I9" s="1976"/>
      <c r="J9" s="1976"/>
      <c r="K9" s="1975"/>
      <c r="L9" s="1977"/>
      <c r="M9" s="1975"/>
      <c r="N9" s="1975"/>
      <c r="O9" s="1975"/>
      <c r="P9" s="1975"/>
      <c r="Q9" s="1978"/>
      <c r="R9" s="1979"/>
      <c r="S9" s="1980"/>
    </row>
    <row r="10" spans="1:19" s="410" customFormat="1" ht="15" customHeight="1">
      <c r="A10" s="2637" t="str">
        <f>'General PNGUM'!A10</f>
        <v>Anamora SDA Primary School</v>
      </c>
      <c r="B10" s="2867">
        <v>3</v>
      </c>
      <c r="C10" s="2867"/>
      <c r="D10" s="2867">
        <f>SUM(B10:C10)</f>
        <v>3</v>
      </c>
      <c r="E10" s="2868"/>
      <c r="F10" s="2869"/>
      <c r="G10" s="2867">
        <v>3</v>
      </c>
      <c r="H10" s="2867"/>
      <c r="I10" s="2867"/>
      <c r="J10" s="2867"/>
      <c r="K10" s="2867">
        <v>1</v>
      </c>
      <c r="L10" s="2867"/>
      <c r="M10" s="2867"/>
      <c r="N10" s="2867"/>
      <c r="O10" s="2867">
        <v>1</v>
      </c>
      <c r="P10" s="2867"/>
      <c r="Q10" s="2867">
        <v>3</v>
      </c>
      <c r="R10" s="2867"/>
      <c r="S10" s="2870">
        <f>SUM(G10:J10)</f>
        <v>3</v>
      </c>
    </row>
    <row r="11" spans="1:19" s="410" customFormat="1" ht="15" customHeight="1">
      <c r="A11" s="2637" t="str">
        <f>'General PNGUM'!A12</f>
        <v>Baros Adventist Prim</v>
      </c>
      <c r="B11" s="2867">
        <v>3</v>
      </c>
      <c r="C11" s="2867"/>
      <c r="D11" s="2867">
        <f t="shared" ref="D11:D31" si="0">SUM(B11:C11)</f>
        <v>3</v>
      </c>
      <c r="E11" s="2871"/>
      <c r="F11" s="2643"/>
      <c r="G11" s="2867">
        <v>3</v>
      </c>
      <c r="H11" s="2867"/>
      <c r="I11" s="2867"/>
      <c r="J11" s="2867"/>
      <c r="K11" s="2867">
        <v>3</v>
      </c>
      <c r="L11" s="2867"/>
      <c r="M11" s="2867"/>
      <c r="N11" s="2867"/>
      <c r="O11" s="2867">
        <v>3</v>
      </c>
      <c r="P11" s="2867"/>
      <c r="Q11" s="2867">
        <v>3</v>
      </c>
      <c r="R11" s="2867"/>
      <c r="S11" s="2870">
        <f>SUM(G11:J11)</f>
        <v>3</v>
      </c>
    </row>
    <row r="12" spans="1:19" s="410" customFormat="1" ht="15" customHeight="1">
      <c r="A12" s="2637" t="str">
        <f>'General PNGUM'!A11</f>
        <v>Barava SDA Primary School</v>
      </c>
      <c r="B12" s="2867">
        <v>6</v>
      </c>
      <c r="C12" s="2867"/>
      <c r="D12" s="2867">
        <f t="shared" si="0"/>
        <v>6</v>
      </c>
      <c r="E12" s="2872"/>
      <c r="F12" s="2640"/>
      <c r="G12" s="2867">
        <v>6</v>
      </c>
      <c r="H12" s="2867"/>
      <c r="I12" s="2867"/>
      <c r="J12" s="2867"/>
      <c r="K12" s="2867">
        <v>2</v>
      </c>
      <c r="L12" s="2867"/>
      <c r="M12" s="2867">
        <v>1</v>
      </c>
      <c r="N12" s="2867"/>
      <c r="O12" s="2867"/>
      <c r="P12" s="2867"/>
      <c r="Q12" s="2867">
        <v>6</v>
      </c>
      <c r="R12" s="2867"/>
      <c r="S12" s="2870">
        <f>SUM(G12:J12)</f>
        <v>6</v>
      </c>
    </row>
    <row r="13" spans="1:19" s="1049" customFormat="1" ht="15" customHeight="1">
      <c r="A13" s="2637" t="str">
        <f>'General PNGUM'!A13</f>
        <v>Darutue SDA Primary School</v>
      </c>
      <c r="B13" s="2867">
        <v>6</v>
      </c>
      <c r="C13" s="2867"/>
      <c r="D13" s="2867">
        <f t="shared" si="0"/>
        <v>6</v>
      </c>
      <c r="E13" s="2871"/>
      <c r="F13" s="2643"/>
      <c r="G13" s="2867">
        <v>6</v>
      </c>
      <c r="H13" s="2867"/>
      <c r="I13" s="2867"/>
      <c r="J13" s="2867"/>
      <c r="K13" s="2867"/>
      <c r="L13" s="2867"/>
      <c r="M13" s="2867">
        <v>1</v>
      </c>
      <c r="N13" s="2867"/>
      <c r="O13" s="2867"/>
      <c r="P13" s="2867"/>
      <c r="Q13" s="2867">
        <v>6</v>
      </c>
      <c r="R13" s="2867"/>
      <c r="S13" s="2873">
        <f t="shared" ref="S13:S31" si="1">SUM(G13:J13)</f>
        <v>6</v>
      </c>
    </row>
    <row r="14" spans="1:19" s="410" customFormat="1" ht="15" customHeight="1">
      <c r="A14" s="2637" t="str">
        <f>'General PNGUM'!A14</f>
        <v>Devare SDA High School</v>
      </c>
      <c r="B14" s="2867"/>
      <c r="C14" s="2867"/>
      <c r="D14" s="2867">
        <f t="shared" si="0"/>
        <v>0</v>
      </c>
      <c r="E14" s="2871"/>
      <c r="F14" s="2643"/>
      <c r="G14" s="2867"/>
      <c r="H14" s="2867"/>
      <c r="I14" s="2867"/>
      <c r="J14" s="2867"/>
      <c r="K14" s="2867"/>
      <c r="L14" s="2867"/>
      <c r="M14" s="2867"/>
      <c r="N14" s="2867"/>
      <c r="O14" s="2867"/>
      <c r="P14" s="2867"/>
      <c r="Q14" s="2867"/>
      <c r="R14" s="2867"/>
      <c r="S14" s="2870">
        <f t="shared" si="1"/>
        <v>0</v>
      </c>
    </row>
    <row r="15" spans="1:19" s="410" customFormat="1" ht="15" customHeight="1">
      <c r="A15" s="2637" t="str">
        <f>'General PNGUM'!A15</f>
        <v>Gina SDA Primary School</v>
      </c>
      <c r="B15" s="2867">
        <v>4</v>
      </c>
      <c r="C15" s="2867"/>
      <c r="D15" s="2867">
        <f t="shared" si="0"/>
        <v>4</v>
      </c>
      <c r="E15" s="2871"/>
      <c r="F15" s="2643"/>
      <c r="G15" s="2867">
        <v>4</v>
      </c>
      <c r="H15" s="2867"/>
      <c r="I15" s="2867"/>
      <c r="J15" s="2867"/>
      <c r="K15" s="2867"/>
      <c r="L15" s="2867"/>
      <c r="M15" s="2867">
        <v>1</v>
      </c>
      <c r="N15" s="2867"/>
      <c r="O15" s="2867"/>
      <c r="P15" s="2867"/>
      <c r="Q15" s="2867">
        <v>4</v>
      </c>
      <c r="R15" s="2867"/>
      <c r="S15" s="2870">
        <f t="shared" si="1"/>
        <v>4</v>
      </c>
    </row>
    <row r="16" spans="1:19" s="410" customFormat="1" ht="15" customHeight="1">
      <c r="A16" s="2637" t="str">
        <f>'General PNGUM'!A16</f>
        <v>Hairu SDA Primary School</v>
      </c>
      <c r="B16" s="2867">
        <v>5</v>
      </c>
      <c r="C16" s="2867"/>
      <c r="D16" s="2867">
        <f t="shared" si="0"/>
        <v>5</v>
      </c>
      <c r="E16" s="2871"/>
      <c r="F16" s="2643"/>
      <c r="G16" s="2867">
        <v>5</v>
      </c>
      <c r="H16" s="2867"/>
      <c r="I16" s="2867"/>
      <c r="J16" s="2867"/>
      <c r="K16" s="2867"/>
      <c r="L16" s="2867"/>
      <c r="M16" s="2867"/>
      <c r="N16" s="2867"/>
      <c r="O16" s="2867"/>
      <c r="P16" s="2867"/>
      <c r="Q16" s="2867">
        <v>5</v>
      </c>
      <c r="R16" s="2867"/>
      <c r="S16" s="2870">
        <f t="shared" ref="S16" si="2">SUM(G16:J16)</f>
        <v>5</v>
      </c>
    </row>
    <row r="17" spans="1:19" s="410" customFormat="1" ht="15" customHeight="1">
      <c r="A17" s="2637" t="str">
        <f>'General PNGUM'!A17</f>
        <v>Huraturi SDA Primary School</v>
      </c>
      <c r="B17" s="2867">
        <v>3</v>
      </c>
      <c r="C17" s="2867"/>
      <c r="D17" s="2867">
        <f t="shared" si="0"/>
        <v>3</v>
      </c>
      <c r="E17" s="2871"/>
      <c r="F17" s="2643"/>
      <c r="G17" s="2867">
        <v>3</v>
      </c>
      <c r="H17" s="2867"/>
      <c r="I17" s="2867"/>
      <c r="J17" s="2867"/>
      <c r="K17" s="2867">
        <v>3</v>
      </c>
      <c r="L17" s="2867"/>
      <c r="M17" s="2867"/>
      <c r="N17" s="2867"/>
      <c r="O17" s="2867">
        <v>3</v>
      </c>
      <c r="P17" s="2867"/>
      <c r="Q17" s="2867">
        <v>3</v>
      </c>
      <c r="R17" s="2867"/>
      <c r="S17" s="2870">
        <f t="shared" si="1"/>
        <v>3</v>
      </c>
    </row>
    <row r="18" spans="1:19" s="410" customFormat="1" ht="15" customHeight="1">
      <c r="A18" s="2637" t="str">
        <f>'General PNGUM'!A18</f>
        <v>Itae SDA Primary School</v>
      </c>
      <c r="B18" s="2867">
        <v>6</v>
      </c>
      <c r="C18" s="2867"/>
      <c r="D18" s="2867">
        <f t="shared" si="0"/>
        <v>6</v>
      </c>
      <c r="E18" s="2871"/>
      <c r="F18" s="2643"/>
      <c r="G18" s="2867">
        <v>6</v>
      </c>
      <c r="H18" s="2867"/>
      <c r="I18" s="2867"/>
      <c r="J18" s="2867"/>
      <c r="K18" s="2867">
        <v>5</v>
      </c>
      <c r="L18" s="2867"/>
      <c r="M18" s="2867">
        <v>1</v>
      </c>
      <c r="N18" s="2867"/>
      <c r="O18" s="2867">
        <v>6</v>
      </c>
      <c r="P18" s="2867"/>
      <c r="Q18" s="2867">
        <v>6</v>
      </c>
      <c r="R18" s="2867"/>
      <c r="S18" s="2870">
        <f t="shared" si="1"/>
        <v>6</v>
      </c>
    </row>
    <row r="19" spans="1:19" s="410" customFormat="1" ht="15" customHeight="1">
      <c r="A19" s="2637" t="str">
        <f>'General PNGUM'!A19</f>
        <v>Kepesia SDA Primary School</v>
      </c>
      <c r="B19" s="2867">
        <v>6</v>
      </c>
      <c r="C19" s="2867"/>
      <c r="D19" s="2867">
        <f t="shared" si="0"/>
        <v>6</v>
      </c>
      <c r="E19" s="2871"/>
      <c r="F19" s="2643"/>
      <c r="G19" s="2867">
        <v>6</v>
      </c>
      <c r="H19" s="2867"/>
      <c r="I19" s="2867"/>
      <c r="J19" s="2867"/>
      <c r="K19" s="2867">
        <v>1</v>
      </c>
      <c r="L19" s="2867"/>
      <c r="M19" s="2867">
        <v>1</v>
      </c>
      <c r="N19" s="2867"/>
      <c r="O19" s="2867">
        <v>2</v>
      </c>
      <c r="P19" s="2867"/>
      <c r="Q19" s="2867">
        <v>6</v>
      </c>
      <c r="R19" s="2867"/>
      <c r="S19" s="2870">
        <f t="shared" si="1"/>
        <v>6</v>
      </c>
    </row>
    <row r="20" spans="1:19" s="410" customFormat="1" ht="15" customHeight="1">
      <c r="A20" s="2637" t="str">
        <f>'General PNGUM'!A20</f>
        <v>Konuku SDA Primary School</v>
      </c>
      <c r="B20" s="2867">
        <v>4</v>
      </c>
      <c r="C20" s="2867"/>
      <c r="D20" s="2867">
        <f t="shared" si="0"/>
        <v>4</v>
      </c>
      <c r="E20" s="2871"/>
      <c r="F20" s="2643"/>
      <c r="G20" s="2867">
        <v>3</v>
      </c>
      <c r="H20" s="2867">
        <v>1</v>
      </c>
      <c r="I20" s="2867"/>
      <c r="J20" s="2867"/>
      <c r="K20" s="2867">
        <v>3</v>
      </c>
      <c r="L20" s="2867"/>
      <c r="M20" s="2867">
        <v>1</v>
      </c>
      <c r="N20" s="2867"/>
      <c r="O20" s="2867">
        <v>4</v>
      </c>
      <c r="P20" s="2867"/>
      <c r="Q20" s="2867">
        <v>4</v>
      </c>
      <c r="R20" s="2867"/>
      <c r="S20" s="2870">
        <f t="shared" ref="S20:S26" si="3">SUM(G20:J20)</f>
        <v>4</v>
      </c>
    </row>
    <row r="21" spans="1:19" s="410" customFormat="1" ht="15" customHeight="1">
      <c r="A21" s="2637" t="str">
        <f>'General PNGUM'!A21</f>
        <v>Magini SDA Primary School</v>
      </c>
      <c r="B21" s="2867">
        <v>3</v>
      </c>
      <c r="C21" s="2867"/>
      <c r="D21" s="2867">
        <f t="shared" si="0"/>
        <v>3</v>
      </c>
      <c r="E21" s="2871"/>
      <c r="F21" s="2643"/>
      <c r="G21" s="2867">
        <v>3</v>
      </c>
      <c r="H21" s="2867"/>
      <c r="I21" s="2867"/>
      <c r="J21" s="2867"/>
      <c r="K21" s="2867">
        <v>3</v>
      </c>
      <c r="L21" s="2867"/>
      <c r="M21" s="2867"/>
      <c r="N21" s="2867"/>
      <c r="O21" s="2867">
        <v>3</v>
      </c>
      <c r="P21" s="2867"/>
      <c r="Q21" s="2867">
        <v>3</v>
      </c>
      <c r="R21" s="2867"/>
      <c r="S21" s="2870">
        <f t="shared" si="3"/>
        <v>3</v>
      </c>
    </row>
    <row r="22" spans="1:19" s="410" customFormat="1" ht="15" customHeight="1">
      <c r="A22" s="2637" t="str">
        <f>'General PNGUM'!A22</f>
        <v>Namerai SDA Primary School</v>
      </c>
      <c r="B22" s="2867">
        <v>6</v>
      </c>
      <c r="C22" s="2867"/>
      <c r="D22" s="2867">
        <f t="shared" si="0"/>
        <v>6</v>
      </c>
      <c r="E22" s="2871"/>
      <c r="F22" s="2643"/>
      <c r="G22" s="2867">
        <v>6</v>
      </c>
      <c r="H22" s="2867"/>
      <c r="I22" s="2867"/>
      <c r="J22" s="2867"/>
      <c r="K22" s="2867">
        <v>5</v>
      </c>
      <c r="L22" s="2867"/>
      <c r="M22" s="2867">
        <v>1</v>
      </c>
      <c r="N22" s="2867"/>
      <c r="O22" s="2867">
        <v>6</v>
      </c>
      <c r="P22" s="2867"/>
      <c r="Q22" s="2867">
        <v>6</v>
      </c>
      <c r="R22" s="2867"/>
      <c r="S22" s="2870">
        <f t="shared" si="3"/>
        <v>6</v>
      </c>
    </row>
    <row r="23" spans="1:19" s="410" customFormat="1" ht="15" customHeight="1">
      <c r="A23" s="2637" t="str">
        <f>'General PNGUM'!A23</f>
        <v>Nulendi SDA Primary School</v>
      </c>
      <c r="B23" s="2867">
        <v>6</v>
      </c>
      <c r="C23" s="2867"/>
      <c r="D23" s="2867">
        <f t="shared" si="0"/>
        <v>6</v>
      </c>
      <c r="E23" s="2871"/>
      <c r="F23" s="2643"/>
      <c r="G23" s="2867">
        <v>6</v>
      </c>
      <c r="H23" s="2867"/>
      <c r="I23" s="2867"/>
      <c r="J23" s="2867"/>
      <c r="K23" s="2867">
        <v>4</v>
      </c>
      <c r="L23" s="2867"/>
      <c r="M23" s="2867">
        <v>2</v>
      </c>
      <c r="N23" s="2867"/>
      <c r="O23" s="2867">
        <v>6</v>
      </c>
      <c r="P23" s="2867"/>
      <c r="Q23" s="2867">
        <v>6</v>
      </c>
      <c r="R23" s="2867"/>
      <c r="S23" s="2870">
        <f t="shared" si="3"/>
        <v>6</v>
      </c>
    </row>
    <row r="24" spans="1:19" s="410" customFormat="1" ht="15" customHeight="1">
      <c r="A24" s="2637" t="str">
        <f>'General PNGUM'!A24</f>
        <v>Pavaere SDA Primary School</v>
      </c>
      <c r="B24" s="2867">
        <v>4</v>
      </c>
      <c r="C24" s="2867"/>
      <c r="D24" s="2867">
        <f t="shared" si="0"/>
        <v>4</v>
      </c>
      <c r="E24" s="2871"/>
      <c r="F24" s="2643"/>
      <c r="G24" s="2867">
        <v>4</v>
      </c>
      <c r="H24" s="2867"/>
      <c r="I24" s="2867"/>
      <c r="J24" s="2867"/>
      <c r="K24" s="2867">
        <v>4</v>
      </c>
      <c r="L24" s="2867"/>
      <c r="M24" s="2867"/>
      <c r="N24" s="2867"/>
      <c r="O24" s="2867">
        <v>4</v>
      </c>
      <c r="P24" s="2867"/>
      <c r="Q24" s="2867">
        <v>4</v>
      </c>
      <c r="R24" s="2867"/>
      <c r="S24" s="2870">
        <f t="shared" si="3"/>
        <v>4</v>
      </c>
    </row>
    <row r="25" spans="1:19" s="410" customFormat="1" ht="15" customHeight="1">
      <c r="A25" s="2637" t="str">
        <f>'General PNGUM'!A25</f>
        <v>Periove SDA Primary School</v>
      </c>
      <c r="B25" s="2867">
        <v>6</v>
      </c>
      <c r="C25" s="2867"/>
      <c r="D25" s="2867">
        <f t="shared" si="0"/>
        <v>6</v>
      </c>
      <c r="E25" s="2871"/>
      <c r="F25" s="2643"/>
      <c r="G25" s="2867">
        <v>6</v>
      </c>
      <c r="H25" s="2867"/>
      <c r="I25" s="2867"/>
      <c r="J25" s="2867"/>
      <c r="K25" s="2867">
        <v>5</v>
      </c>
      <c r="L25" s="2867"/>
      <c r="M25" s="2867">
        <v>1</v>
      </c>
      <c r="N25" s="2867"/>
      <c r="O25" s="2867">
        <v>6</v>
      </c>
      <c r="P25" s="2867"/>
      <c r="Q25" s="2867">
        <v>6</v>
      </c>
      <c r="R25" s="2867"/>
      <c r="S25" s="2870">
        <f t="shared" si="3"/>
        <v>6</v>
      </c>
    </row>
    <row r="26" spans="1:19" s="410" customFormat="1" ht="15" customHeight="1">
      <c r="A26" s="2637" t="str">
        <f>'General PNGUM'!A26</f>
        <v>Sirangta SDA Primary School</v>
      </c>
      <c r="B26" s="2867">
        <v>2</v>
      </c>
      <c r="C26" s="2867"/>
      <c r="D26" s="2867">
        <f t="shared" si="0"/>
        <v>2</v>
      </c>
      <c r="E26" s="2871"/>
      <c r="F26" s="2643"/>
      <c r="G26" s="2867">
        <v>2</v>
      </c>
      <c r="H26" s="2867"/>
      <c r="I26" s="2867"/>
      <c r="J26" s="2867"/>
      <c r="K26" s="2867">
        <v>2</v>
      </c>
      <c r="L26" s="2867"/>
      <c r="M26" s="2867"/>
      <c r="N26" s="2867"/>
      <c r="O26" s="2867">
        <v>2</v>
      </c>
      <c r="P26" s="2867"/>
      <c r="Q26" s="2867">
        <v>2</v>
      </c>
      <c r="R26" s="2867"/>
      <c r="S26" s="2870">
        <f t="shared" si="3"/>
        <v>2</v>
      </c>
    </row>
    <row r="27" spans="1:19" s="410" customFormat="1" ht="15" customHeight="1">
      <c r="A27" s="2637" t="str">
        <f>'General PNGUM'!A27</f>
        <v>Tanginare SDA Primary School</v>
      </c>
      <c r="B27" s="2867">
        <v>6</v>
      </c>
      <c r="C27" s="2867"/>
      <c r="D27" s="2867">
        <f t="shared" si="0"/>
        <v>6</v>
      </c>
      <c r="E27" s="2871"/>
      <c r="F27" s="2643"/>
      <c r="G27" s="2867">
        <v>6</v>
      </c>
      <c r="H27" s="2867"/>
      <c r="I27" s="2867"/>
      <c r="J27" s="2867"/>
      <c r="K27" s="2867">
        <v>6</v>
      </c>
      <c r="L27" s="2867"/>
      <c r="M27" s="2867"/>
      <c r="N27" s="2867"/>
      <c r="O27" s="2867">
        <v>6</v>
      </c>
      <c r="P27" s="2867"/>
      <c r="Q27" s="2867">
        <v>6</v>
      </c>
      <c r="R27" s="2867"/>
      <c r="S27" s="2870">
        <f t="shared" si="1"/>
        <v>6</v>
      </c>
    </row>
    <row r="28" spans="1:19" s="410" customFormat="1" ht="15" customHeight="1">
      <c r="A28" s="2637" t="str">
        <f>'General PNGUM'!A28</f>
        <v>Tavatava SDA Primary School</v>
      </c>
      <c r="B28" s="2867">
        <v>6</v>
      </c>
      <c r="C28" s="2867"/>
      <c r="D28" s="2867">
        <f t="shared" si="0"/>
        <v>6</v>
      </c>
      <c r="E28" s="2871"/>
      <c r="F28" s="2643"/>
      <c r="G28" s="2867">
        <v>6</v>
      </c>
      <c r="H28" s="2867"/>
      <c r="I28" s="2867"/>
      <c r="J28" s="2867"/>
      <c r="K28" s="2867">
        <v>6</v>
      </c>
      <c r="L28" s="2867"/>
      <c r="M28" s="2867"/>
      <c r="N28" s="2867"/>
      <c r="O28" s="2867">
        <v>6</v>
      </c>
      <c r="P28" s="2867"/>
      <c r="Q28" s="2867">
        <v>6</v>
      </c>
      <c r="R28" s="2867"/>
      <c r="S28" s="2870">
        <f t="shared" si="1"/>
        <v>6</v>
      </c>
    </row>
    <row r="29" spans="1:19" s="410" customFormat="1" ht="15" customHeight="1">
      <c r="A29" s="2637" t="str">
        <f>'General PNGUM'!A29</f>
        <v>Tokiai SDA Primary School</v>
      </c>
      <c r="B29" s="2867">
        <v>5</v>
      </c>
      <c r="C29" s="2867"/>
      <c r="D29" s="2867">
        <f t="shared" si="0"/>
        <v>5</v>
      </c>
      <c r="E29" s="2871"/>
      <c r="F29" s="2643"/>
      <c r="G29" s="2867">
        <v>5</v>
      </c>
      <c r="H29" s="2867"/>
      <c r="I29" s="2867"/>
      <c r="J29" s="2867"/>
      <c r="K29" s="2867">
        <v>5</v>
      </c>
      <c r="L29" s="2867"/>
      <c r="M29" s="2867"/>
      <c r="N29" s="2867"/>
      <c r="O29" s="2867">
        <v>5</v>
      </c>
      <c r="P29" s="2867"/>
      <c r="Q29" s="2867">
        <v>5</v>
      </c>
      <c r="R29" s="2867"/>
      <c r="S29" s="2870">
        <f t="shared" ref="S29" si="4">SUM(G29:J29)</f>
        <v>5</v>
      </c>
    </row>
    <row r="30" spans="1:19" s="410" customFormat="1" ht="15" customHeight="1">
      <c r="A30" s="2637" t="str">
        <f>'General PNGUM'!A30</f>
        <v>Tugiogu SDA Primary School</v>
      </c>
      <c r="B30" s="2867">
        <v>6</v>
      </c>
      <c r="C30" s="2867"/>
      <c r="D30" s="2867">
        <f t="shared" si="0"/>
        <v>6</v>
      </c>
      <c r="E30" s="2871"/>
      <c r="F30" s="2643"/>
      <c r="G30" s="2867">
        <v>6</v>
      </c>
      <c r="H30" s="2867">
        <v>0</v>
      </c>
      <c r="I30" s="2867"/>
      <c r="J30" s="2867"/>
      <c r="K30" s="2867">
        <v>4</v>
      </c>
      <c r="L30" s="2867"/>
      <c r="M30" s="2867">
        <v>2</v>
      </c>
      <c r="N30" s="2867"/>
      <c r="O30" s="2867">
        <v>6</v>
      </c>
      <c r="P30" s="2867"/>
      <c r="Q30" s="2867">
        <v>6</v>
      </c>
      <c r="R30" s="2867"/>
      <c r="S30" s="2870">
        <f t="shared" si="1"/>
        <v>6</v>
      </c>
    </row>
    <row r="31" spans="1:19" s="25" customFormat="1" ht="15" customHeight="1">
      <c r="A31" s="2637" t="str">
        <f>'General PNGUM'!A31</f>
        <v>Wasinabus SDA Primary School</v>
      </c>
      <c r="B31" s="2867">
        <v>6</v>
      </c>
      <c r="C31" s="2867"/>
      <c r="D31" s="2867">
        <f t="shared" si="0"/>
        <v>6</v>
      </c>
      <c r="E31" s="2871"/>
      <c r="F31" s="2643"/>
      <c r="G31" s="2867">
        <v>6</v>
      </c>
      <c r="H31" s="2867"/>
      <c r="I31" s="2867"/>
      <c r="J31" s="2867"/>
      <c r="K31" s="2867">
        <v>5</v>
      </c>
      <c r="L31" s="2867"/>
      <c r="M31" s="2867">
        <v>1</v>
      </c>
      <c r="N31" s="2867"/>
      <c r="O31" s="2867">
        <v>6</v>
      </c>
      <c r="P31" s="2867"/>
      <c r="Q31" s="2867">
        <v>6</v>
      </c>
      <c r="R31" s="2867"/>
      <c r="S31" s="2870">
        <f t="shared" si="1"/>
        <v>6</v>
      </c>
    </row>
    <row r="32" spans="1:19" s="410" customFormat="1" ht="15" customHeight="1" thickBot="1">
      <c r="A32" s="2677" t="s">
        <v>41</v>
      </c>
      <c r="B32" s="2874">
        <f t="shared" ref="B32:S32" si="5">SUM(B10:B31)</f>
        <v>102</v>
      </c>
      <c r="C32" s="2874">
        <f t="shared" si="5"/>
        <v>0</v>
      </c>
      <c r="D32" s="2874">
        <f t="shared" si="5"/>
        <v>102</v>
      </c>
      <c r="E32" s="2874">
        <f t="shared" si="5"/>
        <v>0</v>
      </c>
      <c r="F32" s="2874">
        <f t="shared" si="5"/>
        <v>0</v>
      </c>
      <c r="G32" s="2875">
        <f t="shared" si="5"/>
        <v>101</v>
      </c>
      <c r="H32" s="2875">
        <f t="shared" si="5"/>
        <v>1</v>
      </c>
      <c r="I32" s="2874">
        <f t="shared" si="5"/>
        <v>0</v>
      </c>
      <c r="J32" s="2874">
        <f t="shared" si="5"/>
        <v>0</v>
      </c>
      <c r="K32" s="2875">
        <f t="shared" si="5"/>
        <v>67</v>
      </c>
      <c r="L32" s="2875">
        <f t="shared" si="5"/>
        <v>0</v>
      </c>
      <c r="M32" s="2875">
        <f t="shared" si="5"/>
        <v>13</v>
      </c>
      <c r="N32" s="2875">
        <f t="shared" si="5"/>
        <v>0</v>
      </c>
      <c r="O32" s="2875">
        <f t="shared" si="5"/>
        <v>75</v>
      </c>
      <c r="P32" s="2875">
        <f t="shared" si="5"/>
        <v>0</v>
      </c>
      <c r="Q32" s="2875">
        <f t="shared" si="5"/>
        <v>102</v>
      </c>
      <c r="R32" s="2875">
        <f t="shared" si="5"/>
        <v>0</v>
      </c>
      <c r="S32" s="2874">
        <f t="shared" si="5"/>
        <v>102</v>
      </c>
    </row>
    <row r="33" spans="1:19" s="588" customFormat="1" ht="15" customHeight="1" thickTop="1" thickBot="1">
      <c r="A33" s="587"/>
      <c r="B33" s="632"/>
      <c r="C33" s="632"/>
      <c r="D33" s="632">
        <f>B32+C32</f>
        <v>102</v>
      </c>
      <c r="E33" s="632"/>
      <c r="F33" s="632"/>
      <c r="G33" s="1553"/>
      <c r="H33" s="1553"/>
      <c r="I33" s="632"/>
      <c r="J33" s="632"/>
      <c r="K33" s="1553"/>
      <c r="L33" s="1553"/>
      <c r="M33" s="1553"/>
      <c r="N33" s="1553"/>
      <c r="O33" s="1553"/>
      <c r="P33" s="1553"/>
      <c r="Q33" s="1553"/>
      <c r="R33" s="1561"/>
      <c r="S33" s="1118"/>
    </row>
    <row r="34" spans="1:19" s="24" customFormat="1" ht="15" customHeight="1" thickBot="1">
      <c r="A34" s="1971" t="s">
        <v>42</v>
      </c>
      <c r="B34" s="1981"/>
      <c r="C34" s="1981"/>
      <c r="D34" s="1981"/>
      <c r="E34" s="1981"/>
      <c r="F34" s="1981"/>
      <c r="G34" s="1982"/>
      <c r="H34" s="1982"/>
      <c r="I34" s="1981"/>
      <c r="J34" s="1981"/>
      <c r="K34" s="1982"/>
      <c r="L34" s="1982"/>
      <c r="M34" s="1982"/>
      <c r="N34" s="1982"/>
      <c r="O34" s="1982"/>
      <c r="P34" s="1982"/>
      <c r="Q34" s="1983"/>
      <c r="R34" s="1984"/>
      <c r="S34" s="1985"/>
    </row>
    <row r="35" spans="1:19" s="410" customFormat="1" ht="13.5" customHeight="1" thickTop="1">
      <c r="A35" s="2552" t="s">
        <v>43</v>
      </c>
      <c r="B35" s="2643">
        <v>3</v>
      </c>
      <c r="C35" s="2640"/>
      <c r="D35" s="2867">
        <f>SUM(B35+C35)</f>
        <v>3</v>
      </c>
      <c r="E35" s="2735"/>
      <c r="F35" s="2735"/>
      <c r="G35" s="2876">
        <v>3</v>
      </c>
      <c r="H35" s="2876"/>
      <c r="I35" s="2876"/>
      <c r="J35" s="2876"/>
      <c r="K35" s="2877">
        <v>3</v>
      </c>
      <c r="L35" s="2877"/>
      <c r="M35" s="2877"/>
      <c r="N35" s="2877"/>
      <c r="O35" s="2877">
        <v>3</v>
      </c>
      <c r="P35" s="2877"/>
      <c r="Q35" s="1679">
        <v>3</v>
      </c>
      <c r="R35" s="2272"/>
      <c r="S35" s="2870">
        <f>SUM(G35:J35)</f>
        <v>3</v>
      </c>
    </row>
    <row r="36" spans="1:19" s="410" customFormat="1" ht="13.5" customHeight="1">
      <c r="A36" s="2558" t="s">
        <v>44</v>
      </c>
      <c r="B36" s="2643">
        <v>2</v>
      </c>
      <c r="C36" s="2643"/>
      <c r="D36" s="2867">
        <f t="shared" ref="D36:D51" si="6">SUM(B36+C36)</f>
        <v>2</v>
      </c>
      <c r="E36" s="2649"/>
      <c r="F36" s="2649"/>
      <c r="G36" s="2876">
        <v>2</v>
      </c>
      <c r="H36" s="2876"/>
      <c r="I36" s="2876"/>
      <c r="J36" s="2876"/>
      <c r="K36" s="2878">
        <v>1</v>
      </c>
      <c r="L36" s="2878"/>
      <c r="M36" s="2878"/>
      <c r="N36" s="2878"/>
      <c r="O36" s="2878">
        <v>2</v>
      </c>
      <c r="P36" s="2878"/>
      <c r="Q36" s="2878">
        <v>2</v>
      </c>
      <c r="R36" s="2879"/>
      <c r="S36" s="2870">
        <f t="shared" ref="S36:S81" si="7">SUM(G36:J36)</f>
        <v>2</v>
      </c>
    </row>
    <row r="37" spans="1:19" s="410" customFormat="1" ht="13.5" customHeight="1">
      <c r="A37" s="2558" t="s">
        <v>45</v>
      </c>
      <c r="B37" s="2643">
        <v>4</v>
      </c>
      <c r="C37" s="2643"/>
      <c r="D37" s="2867">
        <f t="shared" ref="D37" si="8">SUM(B37+C37)</f>
        <v>4</v>
      </c>
      <c r="E37" s="2649"/>
      <c r="F37" s="2649"/>
      <c r="G37" s="2876">
        <v>4</v>
      </c>
      <c r="H37" s="2876"/>
      <c r="I37" s="2876"/>
      <c r="J37" s="2876"/>
      <c r="K37" s="2878">
        <v>3</v>
      </c>
      <c r="L37" s="2878"/>
      <c r="M37" s="2878"/>
      <c r="N37" s="2878"/>
      <c r="O37" s="2878">
        <v>4</v>
      </c>
      <c r="P37" s="2878"/>
      <c r="Q37" s="2878">
        <v>4</v>
      </c>
      <c r="R37" s="2879"/>
      <c r="S37" s="2870">
        <f t="shared" si="7"/>
        <v>4</v>
      </c>
    </row>
    <row r="38" spans="1:19" s="410" customFormat="1" ht="13.5" customHeight="1">
      <c r="A38" s="2558" t="s">
        <v>46</v>
      </c>
      <c r="B38" s="2643">
        <v>7</v>
      </c>
      <c r="C38" s="2643"/>
      <c r="D38" s="2867">
        <f t="shared" si="6"/>
        <v>7</v>
      </c>
      <c r="E38" s="2649"/>
      <c r="F38" s="2649"/>
      <c r="G38" s="2876">
        <v>7</v>
      </c>
      <c r="H38" s="2876"/>
      <c r="I38" s="2876"/>
      <c r="J38" s="2876"/>
      <c r="K38" s="2878">
        <v>4</v>
      </c>
      <c r="L38" s="2878"/>
      <c r="M38" s="2878"/>
      <c r="N38" s="2878"/>
      <c r="O38" s="2878">
        <v>7</v>
      </c>
      <c r="P38" s="2878"/>
      <c r="Q38" s="2878">
        <v>7</v>
      </c>
      <c r="R38" s="2879"/>
      <c r="S38" s="2870">
        <f t="shared" si="7"/>
        <v>7</v>
      </c>
    </row>
    <row r="39" spans="1:19" s="410" customFormat="1" ht="13.5" customHeight="1">
      <c r="A39" s="2558" t="s">
        <v>47</v>
      </c>
      <c r="B39" s="2643">
        <v>8</v>
      </c>
      <c r="C39" s="2643"/>
      <c r="D39" s="2867">
        <f t="shared" si="6"/>
        <v>8</v>
      </c>
      <c r="E39" s="2649"/>
      <c r="F39" s="2649"/>
      <c r="G39" s="2876">
        <v>8</v>
      </c>
      <c r="H39" s="2876"/>
      <c r="I39" s="2876"/>
      <c r="J39" s="2876"/>
      <c r="K39" s="2878">
        <v>4</v>
      </c>
      <c r="L39" s="2878"/>
      <c r="M39" s="2878"/>
      <c r="N39" s="2878"/>
      <c r="O39" s="2878">
        <v>8</v>
      </c>
      <c r="P39" s="2878"/>
      <c r="Q39" s="2878">
        <v>8</v>
      </c>
      <c r="R39" s="2879"/>
      <c r="S39" s="2870">
        <f t="shared" si="7"/>
        <v>8</v>
      </c>
    </row>
    <row r="40" spans="1:19" s="410" customFormat="1" ht="13.5" customHeight="1">
      <c r="A40" s="2558" t="s">
        <v>48</v>
      </c>
      <c r="B40" s="2643">
        <v>39</v>
      </c>
      <c r="C40" s="2643"/>
      <c r="D40" s="2867">
        <f t="shared" si="6"/>
        <v>39</v>
      </c>
      <c r="E40" s="2649"/>
      <c r="F40" s="2649"/>
      <c r="G40" s="2876">
        <v>39</v>
      </c>
      <c r="H40" s="2876"/>
      <c r="I40" s="2876"/>
      <c r="J40" s="2876"/>
      <c r="K40" s="2878">
        <v>14</v>
      </c>
      <c r="L40" s="2878"/>
      <c r="M40" s="2878">
        <v>11</v>
      </c>
      <c r="N40" s="2878"/>
      <c r="O40" s="2878">
        <v>39</v>
      </c>
      <c r="P40" s="2878"/>
      <c r="Q40" s="2878">
        <v>39</v>
      </c>
      <c r="R40" s="2879"/>
      <c r="S40" s="2870">
        <f t="shared" si="7"/>
        <v>39</v>
      </c>
    </row>
    <row r="41" spans="1:19" s="410" customFormat="1" ht="13.5" customHeight="1">
      <c r="A41" s="2558" t="s">
        <v>49</v>
      </c>
      <c r="B41" s="2643">
        <v>12</v>
      </c>
      <c r="C41" s="2643"/>
      <c r="D41" s="2867">
        <f t="shared" si="6"/>
        <v>12</v>
      </c>
      <c r="E41" s="2649"/>
      <c r="F41" s="2649"/>
      <c r="G41" s="2876">
        <v>12</v>
      </c>
      <c r="H41" s="2876"/>
      <c r="I41" s="2876"/>
      <c r="J41" s="2876"/>
      <c r="K41" s="2878">
        <v>1</v>
      </c>
      <c r="L41" s="2878"/>
      <c r="M41" s="2878"/>
      <c r="N41" s="2878"/>
      <c r="O41" s="2878">
        <v>12</v>
      </c>
      <c r="P41" s="2878"/>
      <c r="Q41" s="2878">
        <v>12</v>
      </c>
      <c r="R41" s="2879"/>
      <c r="S41" s="2870">
        <f t="shared" si="7"/>
        <v>12</v>
      </c>
    </row>
    <row r="42" spans="1:19" s="410" customFormat="1" ht="13.5" customHeight="1">
      <c r="A42" s="2558" t="s">
        <v>50</v>
      </c>
      <c r="B42" s="2643">
        <v>7</v>
      </c>
      <c r="C42" s="2643"/>
      <c r="D42" s="2867">
        <f t="shared" si="6"/>
        <v>7</v>
      </c>
      <c r="E42" s="2649"/>
      <c r="F42" s="2649"/>
      <c r="G42" s="2876">
        <v>7</v>
      </c>
      <c r="H42" s="2876"/>
      <c r="I42" s="2876"/>
      <c r="J42" s="2876"/>
      <c r="K42" s="2878">
        <v>1</v>
      </c>
      <c r="L42" s="2878"/>
      <c r="M42" s="2878">
        <v>1</v>
      </c>
      <c r="N42" s="2878"/>
      <c r="O42" s="2878">
        <v>7</v>
      </c>
      <c r="P42" s="2878"/>
      <c r="Q42" s="2878">
        <v>7</v>
      </c>
      <c r="R42" s="2879"/>
      <c r="S42" s="2870">
        <f t="shared" si="7"/>
        <v>7</v>
      </c>
    </row>
    <row r="43" spans="1:19" s="410" customFormat="1" ht="13.5" customHeight="1">
      <c r="A43" s="2558" t="s">
        <v>51</v>
      </c>
      <c r="B43" s="2643">
        <v>3</v>
      </c>
      <c r="C43" s="2643"/>
      <c r="D43" s="2867">
        <f t="shared" si="6"/>
        <v>3</v>
      </c>
      <c r="E43" s="2649"/>
      <c r="F43" s="2649"/>
      <c r="G43" s="2876">
        <v>3</v>
      </c>
      <c r="H43" s="2876"/>
      <c r="I43" s="2876"/>
      <c r="J43" s="2876"/>
      <c r="K43" s="2878"/>
      <c r="L43" s="2878"/>
      <c r="M43" s="2878"/>
      <c r="N43" s="2878"/>
      <c r="O43" s="2878">
        <v>3</v>
      </c>
      <c r="P43" s="2878"/>
      <c r="Q43" s="2878">
        <v>3</v>
      </c>
      <c r="R43" s="2879"/>
      <c r="S43" s="2870">
        <f t="shared" si="7"/>
        <v>3</v>
      </c>
    </row>
    <row r="44" spans="1:19" s="410" customFormat="1" ht="13.5" customHeight="1">
      <c r="A44" s="2558" t="s">
        <v>52</v>
      </c>
      <c r="B44" s="2643">
        <v>6</v>
      </c>
      <c r="C44" s="2643"/>
      <c r="D44" s="2867">
        <f t="shared" si="6"/>
        <v>6</v>
      </c>
      <c r="E44" s="2649"/>
      <c r="F44" s="2649"/>
      <c r="G44" s="2876">
        <v>6</v>
      </c>
      <c r="H44" s="2876"/>
      <c r="I44" s="2876"/>
      <c r="J44" s="2876"/>
      <c r="K44" s="2878">
        <v>2</v>
      </c>
      <c r="L44" s="2878"/>
      <c r="M44" s="2878"/>
      <c r="N44" s="2878"/>
      <c r="O44" s="2878">
        <v>6</v>
      </c>
      <c r="P44" s="2878"/>
      <c r="Q44" s="2878">
        <v>6</v>
      </c>
      <c r="R44" s="2879"/>
      <c r="S44" s="2870">
        <f t="shared" si="7"/>
        <v>6</v>
      </c>
    </row>
    <row r="45" spans="1:19" s="410" customFormat="1" ht="13.5" customHeight="1">
      <c r="A45" s="2558" t="s">
        <v>53</v>
      </c>
      <c r="B45" s="2643">
        <v>9</v>
      </c>
      <c r="C45" s="2643"/>
      <c r="D45" s="2867">
        <f t="shared" si="6"/>
        <v>9</v>
      </c>
      <c r="E45" s="2649"/>
      <c r="F45" s="2649"/>
      <c r="G45" s="2876">
        <v>9</v>
      </c>
      <c r="H45" s="2876"/>
      <c r="I45" s="2876"/>
      <c r="J45" s="2876"/>
      <c r="K45" s="2878">
        <v>4</v>
      </c>
      <c r="L45" s="2878"/>
      <c r="M45" s="2878"/>
      <c r="N45" s="2878"/>
      <c r="O45" s="2878">
        <v>9</v>
      </c>
      <c r="P45" s="2878"/>
      <c r="Q45" s="2878">
        <v>9</v>
      </c>
      <c r="R45" s="2879"/>
      <c r="S45" s="2870">
        <f t="shared" si="7"/>
        <v>9</v>
      </c>
    </row>
    <row r="46" spans="1:19" s="410" customFormat="1" ht="13.5" customHeight="1">
      <c r="A46" s="2558" t="s">
        <v>54</v>
      </c>
      <c r="B46" s="2643">
        <v>13</v>
      </c>
      <c r="C46" s="2643"/>
      <c r="D46" s="2867">
        <f t="shared" si="6"/>
        <v>13</v>
      </c>
      <c r="E46" s="2649"/>
      <c r="F46" s="2649"/>
      <c r="G46" s="2876">
        <v>13</v>
      </c>
      <c r="H46" s="2876"/>
      <c r="I46" s="2876"/>
      <c r="J46" s="2876"/>
      <c r="K46" s="2878">
        <v>5</v>
      </c>
      <c r="L46" s="2878"/>
      <c r="M46" s="2878"/>
      <c r="N46" s="2878"/>
      <c r="O46" s="2878">
        <v>13</v>
      </c>
      <c r="P46" s="2878"/>
      <c r="Q46" s="2878">
        <v>13</v>
      </c>
      <c r="R46" s="2878"/>
      <c r="S46" s="2870">
        <f t="shared" si="7"/>
        <v>13</v>
      </c>
    </row>
    <row r="47" spans="1:19" s="454" customFormat="1" ht="13.5" customHeight="1">
      <c r="A47" s="2558" t="s">
        <v>55</v>
      </c>
      <c r="B47" s="2643"/>
      <c r="C47" s="2643">
        <v>32</v>
      </c>
      <c r="D47" s="2867">
        <f t="shared" si="6"/>
        <v>32</v>
      </c>
      <c r="E47" s="2649"/>
      <c r="F47" s="2649"/>
      <c r="G47" s="2876"/>
      <c r="H47" s="2876"/>
      <c r="I47" s="2876">
        <v>32</v>
      </c>
      <c r="J47" s="2876"/>
      <c r="K47" s="2878"/>
      <c r="L47" s="2878">
        <v>8</v>
      </c>
      <c r="M47" s="2878"/>
      <c r="N47" s="2878">
        <v>2</v>
      </c>
      <c r="O47" s="2878"/>
      <c r="P47" s="2878">
        <v>32</v>
      </c>
      <c r="Q47" s="2878"/>
      <c r="R47" s="2878">
        <v>32</v>
      </c>
      <c r="S47" s="2870">
        <f t="shared" si="7"/>
        <v>32</v>
      </c>
    </row>
    <row r="48" spans="1:19" s="410" customFormat="1" ht="13.5" customHeight="1">
      <c r="A48" s="2558" t="s">
        <v>56</v>
      </c>
      <c r="B48" s="2643">
        <v>3</v>
      </c>
      <c r="C48" s="2643"/>
      <c r="D48" s="2867">
        <f t="shared" si="6"/>
        <v>3</v>
      </c>
      <c r="E48" s="2649"/>
      <c r="F48" s="2649"/>
      <c r="G48" s="2876">
        <v>3</v>
      </c>
      <c r="H48" s="2876"/>
      <c r="I48" s="2876"/>
      <c r="J48" s="2876"/>
      <c r="K48" s="2878">
        <v>1</v>
      </c>
      <c r="L48" s="2878"/>
      <c r="M48" s="2878"/>
      <c r="N48" s="2878"/>
      <c r="O48" s="2878">
        <v>3</v>
      </c>
      <c r="P48" s="2878"/>
      <c r="Q48" s="2878">
        <v>3</v>
      </c>
      <c r="R48" s="2879"/>
      <c r="S48" s="2870">
        <f t="shared" si="7"/>
        <v>3</v>
      </c>
    </row>
    <row r="49" spans="1:19" s="410" customFormat="1" ht="13.5" customHeight="1">
      <c r="A49" s="2558" t="s">
        <v>57</v>
      </c>
      <c r="B49" s="2643"/>
      <c r="C49" s="2643">
        <v>25</v>
      </c>
      <c r="D49" s="2867">
        <f t="shared" si="6"/>
        <v>25</v>
      </c>
      <c r="E49" s="2649"/>
      <c r="F49" s="2649"/>
      <c r="G49" s="2876"/>
      <c r="H49" s="2876"/>
      <c r="I49" s="2876">
        <v>25</v>
      </c>
      <c r="J49" s="2876"/>
      <c r="K49" s="2878"/>
      <c r="L49" s="2878">
        <v>5</v>
      </c>
      <c r="M49" s="2878"/>
      <c r="N49" s="2878">
        <v>1</v>
      </c>
      <c r="O49" s="2878"/>
      <c r="P49" s="2878">
        <v>25</v>
      </c>
      <c r="Q49" s="2878"/>
      <c r="R49" s="2879">
        <v>25</v>
      </c>
      <c r="S49" s="2870">
        <f t="shared" si="7"/>
        <v>25</v>
      </c>
    </row>
    <row r="50" spans="1:19" s="410" customFormat="1" ht="13.5" customHeight="1">
      <c r="A50" s="2717" t="s">
        <v>58</v>
      </c>
      <c r="B50" s="2643"/>
      <c r="C50" s="2643"/>
      <c r="D50" s="2867">
        <f t="shared" si="6"/>
        <v>0</v>
      </c>
      <c r="E50" s="2880"/>
      <c r="F50" s="2881"/>
      <c r="G50" s="2876"/>
      <c r="H50" s="2876"/>
      <c r="I50" s="2876"/>
      <c r="J50" s="2876"/>
      <c r="K50" s="2882"/>
      <c r="L50" s="2883"/>
      <c r="M50" s="2883"/>
      <c r="N50" s="2883"/>
      <c r="O50" s="2883"/>
      <c r="P50" s="2883"/>
      <c r="Q50" s="2883"/>
      <c r="R50" s="2884"/>
      <c r="S50" s="2870">
        <f t="shared" si="7"/>
        <v>0</v>
      </c>
    </row>
    <row r="51" spans="1:19" s="410" customFormat="1" ht="13.5" customHeight="1">
      <c r="A51" s="2558" t="s">
        <v>59</v>
      </c>
      <c r="B51" s="2643">
        <v>11</v>
      </c>
      <c r="C51" s="2643"/>
      <c r="D51" s="2867">
        <f t="shared" si="6"/>
        <v>11</v>
      </c>
      <c r="E51" s="2885"/>
      <c r="F51" s="2881"/>
      <c r="G51" s="2876">
        <v>11</v>
      </c>
      <c r="H51" s="2876"/>
      <c r="I51" s="2876"/>
      <c r="J51" s="2876"/>
      <c r="K51" s="2882">
        <v>5</v>
      </c>
      <c r="L51" s="2883"/>
      <c r="M51" s="2883"/>
      <c r="N51" s="2883"/>
      <c r="O51" s="2883">
        <v>11</v>
      </c>
      <c r="P51" s="2883"/>
      <c r="Q51" s="2883">
        <v>11</v>
      </c>
      <c r="R51" s="2814"/>
      <c r="S51" s="2870">
        <f t="shared" si="7"/>
        <v>11</v>
      </c>
    </row>
    <row r="52" spans="1:19" s="410" customFormat="1" ht="15" customHeight="1" thickBot="1">
      <c r="A52" s="2677" t="s">
        <v>41</v>
      </c>
      <c r="B52" s="2874">
        <f t="shared" ref="B52:P52" si="9">SUM(B35:B51)</f>
        <v>127</v>
      </c>
      <c r="C52" s="2886">
        <f t="shared" si="9"/>
        <v>57</v>
      </c>
      <c r="D52" s="2887">
        <f t="shared" si="9"/>
        <v>184</v>
      </c>
      <c r="E52" s="2874">
        <f t="shared" si="9"/>
        <v>0</v>
      </c>
      <c r="F52" s="2886">
        <f t="shared" si="9"/>
        <v>0</v>
      </c>
      <c r="G52" s="2875">
        <f t="shared" si="9"/>
        <v>127</v>
      </c>
      <c r="H52" s="2888">
        <f t="shared" si="9"/>
        <v>0</v>
      </c>
      <c r="I52" s="2889">
        <f t="shared" si="9"/>
        <v>57</v>
      </c>
      <c r="J52" s="2886">
        <f t="shared" si="9"/>
        <v>0</v>
      </c>
      <c r="K52" s="2890">
        <f t="shared" si="9"/>
        <v>48</v>
      </c>
      <c r="L52" s="2888">
        <f t="shared" si="9"/>
        <v>13</v>
      </c>
      <c r="M52" s="2888">
        <f t="shared" si="9"/>
        <v>12</v>
      </c>
      <c r="N52" s="2888">
        <f t="shared" si="9"/>
        <v>3</v>
      </c>
      <c r="O52" s="2888">
        <f t="shared" si="9"/>
        <v>127</v>
      </c>
      <c r="P52" s="2888">
        <f t="shared" si="9"/>
        <v>57</v>
      </c>
      <c r="Q52" s="2888">
        <f t="shared" ref="Q52:R52" si="10">SUM(Q35:Q51)</f>
        <v>127</v>
      </c>
      <c r="R52" s="2888">
        <f t="shared" si="10"/>
        <v>57</v>
      </c>
      <c r="S52" s="2891">
        <f>SUM(S35:S51)</f>
        <v>184</v>
      </c>
    </row>
    <row r="53" spans="1:19" s="588" customFormat="1" ht="15" customHeight="1" thickTop="1" thickBot="1">
      <c r="A53" s="587"/>
      <c r="B53" s="632"/>
      <c r="C53" s="632"/>
      <c r="D53" s="632">
        <f>B52+C52</f>
        <v>184</v>
      </c>
      <c r="E53" s="632"/>
      <c r="F53" s="632"/>
      <c r="G53" s="1553"/>
      <c r="H53" s="1553"/>
      <c r="I53" s="632"/>
      <c r="J53" s="632"/>
      <c r="K53" s="1553"/>
      <c r="L53" s="1553"/>
      <c r="M53" s="1553"/>
      <c r="N53" s="1553"/>
      <c r="O53" s="1553"/>
      <c r="P53" s="1553"/>
      <c r="Q53" s="1553"/>
      <c r="R53" s="1561"/>
      <c r="S53" s="1118"/>
    </row>
    <row r="54" spans="1:19" s="24" customFormat="1" ht="15" customHeight="1" thickBot="1">
      <c r="A54" s="1940" t="s">
        <v>240</v>
      </c>
      <c r="B54" s="1986"/>
      <c r="C54" s="1986"/>
      <c r="D54" s="1986"/>
      <c r="E54" s="1986"/>
      <c r="F54" s="1986"/>
      <c r="G54" s="1982"/>
      <c r="H54" s="1982"/>
      <c r="I54" s="1981"/>
      <c r="J54" s="1981"/>
      <c r="K54" s="1982"/>
      <c r="L54" s="1982"/>
      <c r="M54" s="1982"/>
      <c r="N54" s="1982"/>
      <c r="O54" s="1982"/>
      <c r="P54" s="1982"/>
      <c r="Q54" s="1983"/>
      <c r="R54" s="1984"/>
      <c r="S54" s="1985"/>
    </row>
    <row r="55" spans="1:19" s="410" customFormat="1" ht="14.85" customHeight="1">
      <c r="A55" s="2637" t="str">
        <f>'General PNGUM'!A55</f>
        <v>Awarosa Adventist Community</v>
      </c>
      <c r="B55" s="1675">
        <v>4</v>
      </c>
      <c r="C55" s="2735"/>
      <c r="D55" s="2867">
        <f>SUM(B55:C55)</f>
        <v>4</v>
      </c>
      <c r="E55" s="2735"/>
      <c r="F55" s="2735"/>
      <c r="G55" s="2735">
        <v>4</v>
      </c>
      <c r="H55" s="2735"/>
      <c r="I55" s="2735"/>
      <c r="J55" s="2735"/>
      <c r="K55" s="2735">
        <v>1</v>
      </c>
      <c r="L55" s="2735"/>
      <c r="M55" s="2735"/>
      <c r="N55" s="2735"/>
      <c r="O55" s="2735">
        <v>1</v>
      </c>
      <c r="P55" s="2735"/>
      <c r="Q55" s="2735">
        <v>3</v>
      </c>
      <c r="R55" s="2263"/>
      <c r="S55" s="2870">
        <f t="shared" si="7"/>
        <v>4</v>
      </c>
    </row>
    <row r="56" spans="1:19" s="410" customFormat="1" ht="14.85" customHeight="1">
      <c r="A56" s="2637" t="str">
        <f>'General PNGUM'!A56</f>
        <v>Bena Adventist Primary</v>
      </c>
      <c r="B56" s="1675">
        <v>13</v>
      </c>
      <c r="C56" s="2735"/>
      <c r="D56" s="2867">
        <f t="shared" ref="D56:D70" si="11">SUM(B56:C56)</f>
        <v>13</v>
      </c>
      <c r="E56" s="2735">
        <v>2</v>
      </c>
      <c r="F56" s="2735"/>
      <c r="G56" s="2735">
        <v>13</v>
      </c>
      <c r="H56" s="2735"/>
      <c r="I56" s="2735"/>
      <c r="J56" s="2735"/>
      <c r="K56" s="2735">
        <v>13</v>
      </c>
      <c r="L56" s="2735"/>
      <c r="M56" s="2735">
        <v>3</v>
      </c>
      <c r="N56" s="2735"/>
      <c r="O56" s="2735">
        <v>13</v>
      </c>
      <c r="P56" s="2735"/>
      <c r="Q56" s="2735"/>
      <c r="R56" s="2263"/>
      <c r="S56" s="2870">
        <f t="shared" si="7"/>
        <v>13</v>
      </c>
    </row>
    <row r="57" spans="1:19" s="410" customFormat="1" ht="14.85" customHeight="1">
      <c r="A57" s="2637" t="str">
        <f>'General PNGUM'!A57</f>
        <v xml:space="preserve">Homu Adventist Primary </v>
      </c>
      <c r="B57" s="2892">
        <v>8</v>
      </c>
      <c r="C57" s="2649"/>
      <c r="D57" s="2867">
        <f t="shared" si="11"/>
        <v>8</v>
      </c>
      <c r="E57" s="2649"/>
      <c r="F57" s="2649"/>
      <c r="G57" s="2649">
        <v>8</v>
      </c>
      <c r="H57" s="2649"/>
      <c r="I57" s="2649"/>
      <c r="J57" s="2649"/>
      <c r="K57" s="2649">
        <v>6</v>
      </c>
      <c r="L57" s="2649"/>
      <c r="M57" s="2649">
        <v>2</v>
      </c>
      <c r="N57" s="2649"/>
      <c r="O57" s="2649">
        <v>6</v>
      </c>
      <c r="P57" s="2649"/>
      <c r="Q57" s="2649">
        <v>2</v>
      </c>
      <c r="R57" s="2564"/>
      <c r="S57" s="2870">
        <f t="shared" si="7"/>
        <v>8</v>
      </c>
    </row>
    <row r="58" spans="1:19" s="1049" customFormat="1" ht="14.85" customHeight="1">
      <c r="A58" s="2637" t="str">
        <f>'General PNGUM'!A58</f>
        <v>Iwaki Adventist Primary</v>
      </c>
      <c r="B58" s="2892">
        <v>7</v>
      </c>
      <c r="C58" s="2649"/>
      <c r="D58" s="2867">
        <f t="shared" si="11"/>
        <v>7</v>
      </c>
      <c r="E58" s="2649"/>
      <c r="F58" s="2649"/>
      <c r="G58" s="2649">
        <v>7</v>
      </c>
      <c r="H58" s="2649"/>
      <c r="I58" s="2649"/>
      <c r="J58" s="2649"/>
      <c r="K58" s="2649">
        <v>6</v>
      </c>
      <c r="L58" s="2649"/>
      <c r="M58" s="2649">
        <v>1</v>
      </c>
      <c r="N58" s="2649"/>
      <c r="O58" s="2649">
        <v>6</v>
      </c>
      <c r="P58" s="2649"/>
      <c r="Q58" s="2649">
        <v>1</v>
      </c>
      <c r="R58" s="2564"/>
      <c r="S58" s="2870">
        <f t="shared" si="7"/>
        <v>7</v>
      </c>
    </row>
    <row r="59" spans="1:19" s="410" customFormat="1" ht="14.85" customHeight="1">
      <c r="A59" s="2637" t="str">
        <f>'General PNGUM'!A59</f>
        <v>Kabiufa Adventist Secondary</v>
      </c>
      <c r="B59" s="2892"/>
      <c r="C59" s="2649">
        <v>35</v>
      </c>
      <c r="D59" s="2867">
        <f t="shared" si="11"/>
        <v>35</v>
      </c>
      <c r="E59" s="2649"/>
      <c r="F59" s="2649">
        <v>16</v>
      </c>
      <c r="G59" s="2649"/>
      <c r="H59" s="2649"/>
      <c r="I59" s="2649">
        <v>35</v>
      </c>
      <c r="J59" s="2649"/>
      <c r="K59" s="2649"/>
      <c r="L59" s="2649">
        <v>8</v>
      </c>
      <c r="M59" s="2649"/>
      <c r="N59" s="2649">
        <v>27</v>
      </c>
      <c r="O59" s="2649"/>
      <c r="P59" s="2649">
        <v>35</v>
      </c>
      <c r="Q59" s="2649"/>
      <c r="R59" s="2564">
        <v>35</v>
      </c>
      <c r="S59" s="2870">
        <f t="shared" si="7"/>
        <v>35</v>
      </c>
    </row>
    <row r="60" spans="1:19" s="410" customFormat="1" ht="14.85" customHeight="1">
      <c r="A60" s="2637" t="str">
        <f>'General PNGUM'!A60</f>
        <v>Kaeti Adventis Community</v>
      </c>
      <c r="B60" s="2892">
        <v>4</v>
      </c>
      <c r="C60" s="2649"/>
      <c r="D60" s="2867">
        <f t="shared" si="11"/>
        <v>4</v>
      </c>
      <c r="E60" s="2649"/>
      <c r="F60" s="2649"/>
      <c r="G60" s="2649">
        <v>2</v>
      </c>
      <c r="H60" s="2649">
        <v>2</v>
      </c>
      <c r="I60" s="2649"/>
      <c r="J60" s="2649"/>
      <c r="K60" s="2649">
        <v>1</v>
      </c>
      <c r="L60" s="2649"/>
      <c r="M60" s="2649">
        <v>0</v>
      </c>
      <c r="N60" s="2649"/>
      <c r="O60" s="2649">
        <v>1</v>
      </c>
      <c r="P60" s="2649"/>
      <c r="Q60" s="2649">
        <v>3</v>
      </c>
      <c r="R60" s="2564"/>
      <c r="S60" s="2870">
        <f t="shared" si="7"/>
        <v>4</v>
      </c>
    </row>
    <row r="61" spans="1:19" s="410" customFormat="1" ht="14.85" customHeight="1">
      <c r="A61" s="2637" t="str">
        <f>'General PNGUM'!A61</f>
        <v>Kama Adventist High</v>
      </c>
      <c r="B61" s="2892"/>
      <c r="C61" s="2649">
        <v>4</v>
      </c>
      <c r="D61" s="2867">
        <f t="shared" si="11"/>
        <v>4</v>
      </c>
      <c r="E61" s="2649"/>
      <c r="F61" s="2649"/>
      <c r="G61" s="2649"/>
      <c r="H61" s="2649"/>
      <c r="I61" s="2649">
        <v>4</v>
      </c>
      <c r="J61" s="2649"/>
      <c r="K61" s="2649"/>
      <c r="L61" s="2649">
        <v>1</v>
      </c>
      <c r="M61" s="2649"/>
      <c r="N61" s="2649">
        <v>4</v>
      </c>
      <c r="O61" s="2649"/>
      <c r="P61" s="2649">
        <v>1</v>
      </c>
      <c r="Q61" s="2649"/>
      <c r="R61" s="2564">
        <v>3</v>
      </c>
      <c r="S61" s="2870">
        <f t="shared" si="7"/>
        <v>4</v>
      </c>
    </row>
    <row r="62" spans="1:19" s="410" customFormat="1" ht="14.85" customHeight="1">
      <c r="A62" s="2637" t="str">
        <f>'General PNGUM'!A62</f>
        <v>Kama Adventist Primary</v>
      </c>
      <c r="B62" s="2892">
        <v>20</v>
      </c>
      <c r="C62" s="2649"/>
      <c r="D62" s="2867">
        <f t="shared" si="11"/>
        <v>20</v>
      </c>
      <c r="E62" s="2649">
        <v>5</v>
      </c>
      <c r="F62" s="2649"/>
      <c r="G62" s="2649">
        <v>20</v>
      </c>
      <c r="H62" s="2649"/>
      <c r="I62" s="2649"/>
      <c r="J62" s="2649"/>
      <c r="K62" s="2649">
        <v>14</v>
      </c>
      <c r="L62" s="2649"/>
      <c r="M62" s="2649">
        <v>12</v>
      </c>
      <c r="N62" s="2649"/>
      <c r="O62" s="2649">
        <v>14</v>
      </c>
      <c r="P62" s="2649"/>
      <c r="Q62" s="2649">
        <v>6</v>
      </c>
      <c r="R62" s="2564"/>
      <c r="S62" s="2870">
        <f t="shared" si="7"/>
        <v>20</v>
      </c>
    </row>
    <row r="63" spans="1:19" s="1049" customFormat="1" ht="14.85" customHeight="1">
      <c r="A63" s="2637" t="str">
        <f>'General PNGUM'!A63</f>
        <v>Kami Adventist Primary</v>
      </c>
      <c r="B63" s="2892">
        <v>11</v>
      </c>
      <c r="C63" s="2649"/>
      <c r="D63" s="2867">
        <f t="shared" si="11"/>
        <v>11</v>
      </c>
      <c r="E63" s="2649"/>
      <c r="F63" s="2649"/>
      <c r="G63" s="2649">
        <v>10</v>
      </c>
      <c r="H63" s="2649">
        <v>1</v>
      </c>
      <c r="I63" s="2649"/>
      <c r="J63" s="2649"/>
      <c r="K63" s="2649">
        <v>7</v>
      </c>
      <c r="L63" s="2649"/>
      <c r="M63" s="2649">
        <v>2</v>
      </c>
      <c r="N63" s="2649"/>
      <c r="O63" s="2649">
        <v>7</v>
      </c>
      <c r="P63" s="2649"/>
      <c r="Q63" s="2649">
        <v>4</v>
      </c>
      <c r="R63" s="2564"/>
      <c r="S63" s="2870">
        <f t="shared" si="7"/>
        <v>11</v>
      </c>
    </row>
    <row r="64" spans="1:19" s="410" customFormat="1" ht="14.85" customHeight="1">
      <c r="A64" s="2637" t="str">
        <f>'General PNGUM'!A64</f>
        <v>Kuso Adventist Primary</v>
      </c>
      <c r="B64" s="2892">
        <v>10</v>
      </c>
      <c r="C64" s="2649"/>
      <c r="D64" s="2867">
        <f t="shared" si="11"/>
        <v>10</v>
      </c>
      <c r="E64" s="2649">
        <v>2</v>
      </c>
      <c r="F64" s="2649"/>
      <c r="G64" s="2649">
        <v>10</v>
      </c>
      <c r="H64" s="2649"/>
      <c r="I64" s="2649"/>
      <c r="J64" s="2649"/>
      <c r="K64" s="2649">
        <v>5</v>
      </c>
      <c r="L64" s="2649"/>
      <c r="M64" s="2649">
        <v>5</v>
      </c>
      <c r="N64" s="2649"/>
      <c r="O64" s="2649">
        <v>5</v>
      </c>
      <c r="P64" s="2649"/>
      <c r="Q64" s="2649">
        <v>5</v>
      </c>
      <c r="R64" s="2564"/>
      <c r="S64" s="2870">
        <f t="shared" si="7"/>
        <v>10</v>
      </c>
    </row>
    <row r="65" spans="1:19" s="410" customFormat="1" ht="14.85" customHeight="1">
      <c r="A65" s="2637" t="str">
        <f>'General PNGUM'!A65</f>
        <v>Megabo Adventist Primary</v>
      </c>
      <c r="B65" s="2892">
        <v>8</v>
      </c>
      <c r="C65" s="2649"/>
      <c r="D65" s="2867">
        <f t="shared" si="11"/>
        <v>8</v>
      </c>
      <c r="E65" s="2649"/>
      <c r="F65" s="2649"/>
      <c r="G65" s="2649">
        <v>8</v>
      </c>
      <c r="H65" s="2649"/>
      <c r="I65" s="2649"/>
      <c r="J65" s="2649"/>
      <c r="K65" s="2649">
        <v>5</v>
      </c>
      <c r="L65" s="2649"/>
      <c r="M65" s="2649">
        <v>1</v>
      </c>
      <c r="N65" s="2649"/>
      <c r="O65" s="2649">
        <v>5</v>
      </c>
      <c r="P65" s="2649"/>
      <c r="Q65" s="2649">
        <v>3</v>
      </c>
      <c r="R65" s="2564"/>
      <c r="S65" s="2870">
        <f t="shared" si="7"/>
        <v>8</v>
      </c>
    </row>
    <row r="66" spans="1:19" s="410" customFormat="1" ht="14.85" customHeight="1">
      <c r="A66" s="2637" t="str">
        <f>'General PNGUM'!A66</f>
        <v>Moruma Adventist High</v>
      </c>
      <c r="B66" s="2892"/>
      <c r="C66" s="2649">
        <v>13</v>
      </c>
      <c r="D66" s="2867">
        <f t="shared" si="11"/>
        <v>13</v>
      </c>
      <c r="E66" s="2649"/>
      <c r="F66" s="2649">
        <v>1</v>
      </c>
      <c r="G66" s="2649"/>
      <c r="H66" s="2649"/>
      <c r="I66" s="2649">
        <v>11</v>
      </c>
      <c r="J66" s="2649">
        <v>2</v>
      </c>
      <c r="K66" s="2649"/>
      <c r="L66" s="2649">
        <v>5</v>
      </c>
      <c r="M66" s="2649"/>
      <c r="N66" s="2649">
        <v>13</v>
      </c>
      <c r="O66" s="2649"/>
      <c r="P66" s="2649">
        <v>5</v>
      </c>
      <c r="Q66" s="2649"/>
      <c r="R66" s="2564">
        <v>8</v>
      </c>
      <c r="S66" s="2870">
        <f t="shared" si="7"/>
        <v>13</v>
      </c>
    </row>
    <row r="67" spans="1:19" s="410" customFormat="1" ht="14.85" customHeight="1">
      <c r="A67" s="2637" t="str">
        <f>'General PNGUM'!A67</f>
        <v>Moruma Adventist Primary</v>
      </c>
      <c r="B67" s="2892">
        <v>6</v>
      </c>
      <c r="C67" s="2649"/>
      <c r="D67" s="2867">
        <f t="shared" si="11"/>
        <v>6</v>
      </c>
      <c r="E67" s="2649"/>
      <c r="F67" s="2649"/>
      <c r="G67" s="2649">
        <v>5</v>
      </c>
      <c r="H67" s="2649">
        <v>1</v>
      </c>
      <c r="I67" s="2649"/>
      <c r="J67" s="2649"/>
      <c r="K67" s="2649">
        <v>3</v>
      </c>
      <c r="L67" s="2649"/>
      <c r="M67" s="2649">
        <v>1</v>
      </c>
      <c r="N67" s="2649"/>
      <c r="O67" s="2649">
        <v>3</v>
      </c>
      <c r="P67" s="2649"/>
      <c r="Q67" s="2649">
        <v>3</v>
      </c>
      <c r="R67" s="2564"/>
      <c r="S67" s="2870">
        <f t="shared" si="7"/>
        <v>6</v>
      </c>
    </row>
    <row r="68" spans="1:19" s="410" customFormat="1" ht="14.85" customHeight="1">
      <c r="A68" s="2637" t="str">
        <f>'General PNGUM'!A68</f>
        <v>Omaura Adventist Primary</v>
      </c>
      <c r="B68" s="2892">
        <v>8</v>
      </c>
      <c r="C68" s="2649"/>
      <c r="D68" s="2867">
        <f t="shared" si="11"/>
        <v>8</v>
      </c>
      <c r="E68" s="2649"/>
      <c r="F68" s="2649"/>
      <c r="G68" s="2649">
        <v>8</v>
      </c>
      <c r="H68" s="2649"/>
      <c r="I68" s="2649"/>
      <c r="J68" s="2649"/>
      <c r="K68" s="2649">
        <v>5</v>
      </c>
      <c r="L68" s="2649"/>
      <c r="M68" s="2649">
        <v>2</v>
      </c>
      <c r="N68" s="2649"/>
      <c r="O68" s="2649">
        <v>5</v>
      </c>
      <c r="P68" s="2649"/>
      <c r="Q68" s="2649">
        <v>3</v>
      </c>
      <c r="R68" s="2564"/>
      <c r="S68" s="2870">
        <f t="shared" si="7"/>
        <v>8</v>
      </c>
    </row>
    <row r="69" spans="1:19" s="410" customFormat="1" ht="14.85" customHeight="1">
      <c r="A69" s="2637" t="str">
        <f>'General PNGUM'!A69</f>
        <v>Sogo Adventist Community</v>
      </c>
      <c r="B69" s="2892">
        <v>2</v>
      </c>
      <c r="C69" s="2649"/>
      <c r="D69" s="2867">
        <f t="shared" si="11"/>
        <v>2</v>
      </c>
      <c r="E69" s="2649"/>
      <c r="F69" s="2649"/>
      <c r="G69" s="2649">
        <v>2</v>
      </c>
      <c r="H69" s="2649">
        <v>0</v>
      </c>
      <c r="I69" s="2649"/>
      <c r="J69" s="2649"/>
      <c r="K69" s="2649">
        <v>2</v>
      </c>
      <c r="L69" s="2649"/>
      <c r="M69" s="2649">
        <v>0</v>
      </c>
      <c r="N69" s="2649"/>
      <c r="O69" s="2649">
        <v>2</v>
      </c>
      <c r="P69" s="2649"/>
      <c r="Q69" s="2649">
        <v>0</v>
      </c>
      <c r="R69" s="2564"/>
      <c r="S69" s="2870">
        <f t="shared" si="7"/>
        <v>2</v>
      </c>
    </row>
    <row r="70" spans="1:19" s="410" customFormat="1" ht="14.85" customHeight="1">
      <c r="A70" s="2637" t="str">
        <f>'General PNGUM'!A70</f>
        <v>Tobaiya Adventist Primary</v>
      </c>
      <c r="B70" s="1675">
        <v>8</v>
      </c>
      <c r="C70" s="2735"/>
      <c r="D70" s="2867">
        <f t="shared" si="11"/>
        <v>8</v>
      </c>
      <c r="E70" s="2735">
        <v>2</v>
      </c>
      <c r="F70" s="2735"/>
      <c r="G70" s="2735">
        <v>6</v>
      </c>
      <c r="H70" s="2735">
        <v>2</v>
      </c>
      <c r="I70" s="2735"/>
      <c r="J70" s="2735"/>
      <c r="K70" s="2735">
        <v>2</v>
      </c>
      <c r="L70" s="2735"/>
      <c r="M70" s="2735">
        <v>4</v>
      </c>
      <c r="N70" s="2735"/>
      <c r="O70" s="2735">
        <v>4</v>
      </c>
      <c r="P70" s="2735"/>
      <c r="Q70" s="2735">
        <v>2</v>
      </c>
      <c r="R70" s="2263"/>
      <c r="S70" s="2870">
        <f t="shared" si="7"/>
        <v>8</v>
      </c>
    </row>
    <row r="71" spans="1:19" s="410" customFormat="1" ht="15" customHeight="1" thickBot="1">
      <c r="A71" s="2677" t="s">
        <v>41</v>
      </c>
      <c r="B71" s="2874">
        <f t="shared" ref="B71:S71" si="12">SUM(B55:B70)</f>
        <v>109</v>
      </c>
      <c r="C71" s="2886">
        <f t="shared" si="12"/>
        <v>52</v>
      </c>
      <c r="D71" s="2887">
        <f t="shared" si="12"/>
        <v>161</v>
      </c>
      <c r="E71" s="2874">
        <f t="shared" si="12"/>
        <v>11</v>
      </c>
      <c r="F71" s="2886">
        <f t="shared" si="12"/>
        <v>17</v>
      </c>
      <c r="G71" s="2875">
        <f t="shared" si="12"/>
        <v>103</v>
      </c>
      <c r="H71" s="2888">
        <f t="shared" si="12"/>
        <v>6</v>
      </c>
      <c r="I71" s="2889">
        <f t="shared" si="12"/>
        <v>50</v>
      </c>
      <c r="J71" s="2886">
        <f t="shared" si="12"/>
        <v>2</v>
      </c>
      <c r="K71" s="2890">
        <f t="shared" si="12"/>
        <v>70</v>
      </c>
      <c r="L71" s="2888">
        <f t="shared" si="12"/>
        <v>14</v>
      </c>
      <c r="M71" s="2888">
        <f t="shared" si="12"/>
        <v>33</v>
      </c>
      <c r="N71" s="2888">
        <f t="shared" si="12"/>
        <v>44</v>
      </c>
      <c r="O71" s="2888">
        <f t="shared" si="12"/>
        <v>72</v>
      </c>
      <c r="P71" s="2888">
        <f t="shared" si="12"/>
        <v>41</v>
      </c>
      <c r="Q71" s="2888">
        <f t="shared" si="12"/>
        <v>35</v>
      </c>
      <c r="R71" s="2893">
        <f t="shared" si="12"/>
        <v>46</v>
      </c>
      <c r="S71" s="2891">
        <f t="shared" si="12"/>
        <v>161</v>
      </c>
    </row>
    <row r="72" spans="1:19" s="588" customFormat="1" ht="15" customHeight="1" thickTop="1" thickBot="1">
      <c r="A72" s="587"/>
      <c r="B72" s="632"/>
      <c r="C72" s="632"/>
      <c r="D72" s="632">
        <f>B71+C71</f>
        <v>161</v>
      </c>
      <c r="E72" s="632"/>
      <c r="F72" s="632"/>
      <c r="G72" s="1553"/>
      <c r="H72" s="1553"/>
      <c r="I72" s="632"/>
      <c r="J72" s="632"/>
      <c r="K72" s="1553"/>
      <c r="L72" s="1553"/>
      <c r="M72" s="1553"/>
      <c r="N72" s="1553"/>
      <c r="O72" s="1553"/>
      <c r="P72" s="1553"/>
      <c r="Q72" s="1553"/>
      <c r="R72" s="1561"/>
      <c r="S72" s="1118"/>
    </row>
    <row r="73" spans="1:19" s="24" customFormat="1" ht="12" customHeight="1" thickBot="1">
      <c r="A73" s="1987" t="s">
        <v>78</v>
      </c>
      <c r="B73" s="1982"/>
      <c r="C73" s="1982"/>
      <c r="D73" s="1982"/>
      <c r="E73" s="1982"/>
      <c r="F73" s="1982"/>
      <c r="G73" s="1982"/>
      <c r="H73" s="1982"/>
      <c r="I73" s="1981"/>
      <c r="J73" s="1981"/>
      <c r="K73" s="1982"/>
      <c r="L73" s="1982"/>
      <c r="M73" s="1982"/>
      <c r="N73" s="1982"/>
      <c r="O73" s="1982"/>
      <c r="P73" s="1982"/>
      <c r="Q73" s="1983"/>
      <c r="R73" s="1984"/>
      <c r="S73" s="1985"/>
    </row>
    <row r="74" spans="1:19" s="410" customFormat="1" ht="12" customHeight="1">
      <c r="A74" s="2637" t="str">
        <f>'General PNGUM'!A74</f>
        <v>Anga Adventist Elementary School</v>
      </c>
      <c r="B74" s="1675">
        <v>6</v>
      </c>
      <c r="C74" s="2735"/>
      <c r="D74" s="2867">
        <f t="shared" ref="D74:D81" si="13">SUM(B74:C74)</f>
        <v>6</v>
      </c>
      <c r="E74" s="2894">
        <v>0</v>
      </c>
      <c r="F74" s="2649"/>
      <c r="G74" s="2649">
        <v>6</v>
      </c>
      <c r="H74" s="2649">
        <v>0</v>
      </c>
      <c r="I74" s="2649"/>
      <c r="J74" s="2649"/>
      <c r="K74" s="2649">
        <v>6</v>
      </c>
      <c r="L74" s="2649"/>
      <c r="M74" s="2649">
        <v>0</v>
      </c>
      <c r="N74" s="2649"/>
      <c r="O74" s="2649">
        <v>0</v>
      </c>
      <c r="P74" s="2649"/>
      <c r="Q74" s="2649">
        <v>6</v>
      </c>
      <c r="R74" s="2895"/>
      <c r="S74" s="2870">
        <f>SUM(G74:J74)</f>
        <v>6</v>
      </c>
    </row>
    <row r="75" spans="1:19" s="410" customFormat="1" ht="12" customHeight="1">
      <c r="A75" s="2637" t="str">
        <f>'General PNGUM'!A75</f>
        <v>Banisu Adventist Elementary  School</v>
      </c>
      <c r="B75" s="2892">
        <v>8</v>
      </c>
      <c r="C75" s="2649"/>
      <c r="D75" s="2867">
        <f t="shared" si="13"/>
        <v>8</v>
      </c>
      <c r="E75" s="2894">
        <v>0</v>
      </c>
      <c r="F75" s="2649"/>
      <c r="G75" s="2649">
        <v>6</v>
      </c>
      <c r="H75" s="2649">
        <v>2</v>
      </c>
      <c r="I75" s="2649"/>
      <c r="J75" s="2649"/>
      <c r="K75" s="2649">
        <v>6</v>
      </c>
      <c r="L75" s="2649"/>
      <c r="M75" s="2649">
        <v>1</v>
      </c>
      <c r="N75" s="2649"/>
      <c r="O75" s="2649">
        <v>2</v>
      </c>
      <c r="P75" s="2649"/>
      <c r="Q75" s="2649">
        <v>8</v>
      </c>
      <c r="R75" s="2895"/>
      <c r="S75" s="2870">
        <f t="shared" si="7"/>
        <v>8</v>
      </c>
    </row>
    <row r="76" spans="1:19" s="410" customFormat="1" ht="12" customHeight="1">
      <c r="A76" s="2637" t="str">
        <f>'General PNGUM'!A76</f>
        <v>Gabensis Adventist Primary School</v>
      </c>
      <c r="B76" s="2892">
        <v>11</v>
      </c>
      <c r="C76" s="2649"/>
      <c r="D76" s="2867">
        <f t="shared" si="13"/>
        <v>11</v>
      </c>
      <c r="E76" s="2894">
        <v>2</v>
      </c>
      <c r="F76" s="2649"/>
      <c r="G76" s="2649">
        <v>10</v>
      </c>
      <c r="H76" s="2649">
        <v>1</v>
      </c>
      <c r="I76" s="2649"/>
      <c r="J76" s="2649"/>
      <c r="K76" s="2649">
        <v>6</v>
      </c>
      <c r="L76" s="2649"/>
      <c r="M76" s="2649">
        <v>4</v>
      </c>
      <c r="N76" s="2649"/>
      <c r="O76" s="2649">
        <v>2</v>
      </c>
      <c r="P76" s="2649"/>
      <c r="Q76" s="2649">
        <v>11</v>
      </c>
      <c r="R76" s="2895"/>
      <c r="S76" s="2870">
        <f t="shared" si="7"/>
        <v>11</v>
      </c>
    </row>
    <row r="77" spans="1:19" s="410" customFormat="1" ht="12" customHeight="1">
      <c r="A77" s="2637" t="str">
        <f>'General PNGUM'!A77</f>
        <v>Komako Adventist Primary School</v>
      </c>
      <c r="B77" s="2892"/>
      <c r="C77" s="2649"/>
      <c r="D77" s="2867">
        <f t="shared" si="13"/>
        <v>0</v>
      </c>
      <c r="E77" s="2894"/>
      <c r="F77" s="2649"/>
      <c r="G77" s="2649"/>
      <c r="H77" s="2649"/>
      <c r="I77" s="2649"/>
      <c r="J77" s="2649"/>
      <c r="K77" s="2649"/>
      <c r="L77" s="2649"/>
      <c r="M77" s="2649"/>
      <c r="N77" s="2649"/>
      <c r="O77" s="2649"/>
      <c r="P77" s="2649"/>
      <c r="Q77" s="2649"/>
      <c r="R77" s="2895"/>
      <c r="S77" s="2870">
        <f t="shared" si="7"/>
        <v>0</v>
      </c>
    </row>
    <row r="78" spans="1:19" s="410" customFormat="1" ht="12" customHeight="1">
      <c r="A78" s="2637" t="str">
        <f>'General PNGUM'!A78</f>
        <v>Ragiampun Primary School</v>
      </c>
      <c r="B78" s="2892">
        <v>13</v>
      </c>
      <c r="C78" s="2649"/>
      <c r="D78" s="2867">
        <f t="shared" si="13"/>
        <v>13</v>
      </c>
      <c r="E78" s="2894">
        <v>0</v>
      </c>
      <c r="F78" s="2649"/>
      <c r="G78" s="2649">
        <v>13</v>
      </c>
      <c r="H78" s="2649">
        <v>0</v>
      </c>
      <c r="I78" s="2649"/>
      <c r="J78" s="2649"/>
      <c r="K78" s="2649">
        <v>13</v>
      </c>
      <c r="L78" s="2649"/>
      <c r="M78" s="2649">
        <v>4</v>
      </c>
      <c r="N78" s="2649"/>
      <c r="O78" s="2649">
        <v>1</v>
      </c>
      <c r="P78" s="2649"/>
      <c r="Q78" s="2649">
        <v>13</v>
      </c>
      <c r="R78" s="2895"/>
      <c r="S78" s="2870">
        <f t="shared" si="7"/>
        <v>13</v>
      </c>
    </row>
    <row r="79" spans="1:19" s="410" customFormat="1" ht="12" customHeight="1">
      <c r="A79" s="2637" t="str">
        <f>'General PNGUM'!A79</f>
        <v>Ragiampun High School</v>
      </c>
      <c r="B79" s="2892"/>
      <c r="C79" s="2649">
        <v>8</v>
      </c>
      <c r="D79" s="2867">
        <f t="shared" si="13"/>
        <v>8</v>
      </c>
      <c r="E79" s="2894"/>
      <c r="F79" s="2649">
        <v>4</v>
      </c>
      <c r="G79" s="2649"/>
      <c r="H79" s="2649">
        <v>0</v>
      </c>
      <c r="I79" s="2649">
        <v>8</v>
      </c>
      <c r="J79" s="2649">
        <v>0</v>
      </c>
      <c r="K79" s="2649"/>
      <c r="L79" s="2649">
        <v>5</v>
      </c>
      <c r="M79" s="2649"/>
      <c r="N79" s="2649">
        <v>3</v>
      </c>
      <c r="O79" s="2649"/>
      <c r="P79" s="2649">
        <v>8</v>
      </c>
      <c r="Q79" s="2649"/>
      <c r="R79" s="2895">
        <v>8</v>
      </c>
      <c r="S79" s="2870">
        <f t="shared" si="7"/>
        <v>8</v>
      </c>
    </row>
    <row r="80" spans="1:19" s="410" customFormat="1" ht="12" customHeight="1">
      <c r="A80" s="2637" t="str">
        <f>'General PNGUM'!A80</f>
        <v>Tanam Adventist Primary School</v>
      </c>
      <c r="B80" s="2892">
        <v>11</v>
      </c>
      <c r="C80" s="2649"/>
      <c r="D80" s="2867">
        <f t="shared" si="13"/>
        <v>11</v>
      </c>
      <c r="E80" s="2894">
        <v>1</v>
      </c>
      <c r="F80" s="2649"/>
      <c r="G80" s="2649">
        <v>10</v>
      </c>
      <c r="H80" s="2649">
        <v>1</v>
      </c>
      <c r="I80" s="2649"/>
      <c r="J80" s="2649"/>
      <c r="K80" s="2649">
        <v>5</v>
      </c>
      <c r="L80" s="2649"/>
      <c r="M80" s="2649">
        <v>3</v>
      </c>
      <c r="N80" s="2649"/>
      <c r="O80" s="2649">
        <v>4</v>
      </c>
      <c r="P80" s="2649"/>
      <c r="Q80" s="2649">
        <v>11</v>
      </c>
      <c r="R80" s="2895"/>
      <c r="S80" s="2870">
        <f t="shared" ref="S80" si="14">SUM(G80:J80)</f>
        <v>11</v>
      </c>
    </row>
    <row r="81" spans="1:19" s="410" customFormat="1" ht="12" customHeight="1">
      <c r="A81" s="2637" t="str">
        <f>'General PNGUM'!A81</f>
        <v>lae Adventist Primary</v>
      </c>
      <c r="B81" s="2892">
        <v>19</v>
      </c>
      <c r="C81" s="2649"/>
      <c r="D81" s="2867">
        <f t="shared" si="13"/>
        <v>19</v>
      </c>
      <c r="E81" s="2896">
        <v>10</v>
      </c>
      <c r="F81" s="2735"/>
      <c r="G81" s="2735">
        <v>18</v>
      </c>
      <c r="H81" s="2735">
        <v>1</v>
      </c>
      <c r="I81" s="2735"/>
      <c r="J81" s="2735"/>
      <c r="K81" s="2735">
        <v>11</v>
      </c>
      <c r="L81" s="2735"/>
      <c r="M81" s="2735">
        <v>9</v>
      </c>
      <c r="N81" s="2735"/>
      <c r="O81" s="2735">
        <v>10</v>
      </c>
      <c r="P81" s="2735"/>
      <c r="Q81" s="2735">
        <v>19</v>
      </c>
      <c r="R81" s="2273"/>
      <c r="S81" s="2870">
        <f t="shared" si="7"/>
        <v>19</v>
      </c>
    </row>
    <row r="82" spans="1:19" s="410" customFormat="1" ht="15" customHeight="1" thickBot="1">
      <c r="A82" s="2677" t="s">
        <v>41</v>
      </c>
      <c r="B82" s="2874">
        <f t="shared" ref="B82:R82" si="15">SUM(B74:B81)</f>
        <v>68</v>
      </c>
      <c r="C82" s="2886">
        <f t="shared" si="15"/>
        <v>8</v>
      </c>
      <c r="D82" s="2887">
        <f t="shared" si="15"/>
        <v>76</v>
      </c>
      <c r="E82" s="2874">
        <f t="shared" si="15"/>
        <v>13</v>
      </c>
      <c r="F82" s="2886">
        <f t="shared" si="15"/>
        <v>4</v>
      </c>
      <c r="G82" s="2876">
        <f t="shared" si="15"/>
        <v>63</v>
      </c>
      <c r="H82" s="2876">
        <f t="shared" si="15"/>
        <v>5</v>
      </c>
      <c r="I82" s="2876">
        <f t="shared" si="15"/>
        <v>8</v>
      </c>
      <c r="J82" s="2876">
        <f t="shared" si="15"/>
        <v>0</v>
      </c>
      <c r="K82" s="2890">
        <f t="shared" si="15"/>
        <v>47</v>
      </c>
      <c r="L82" s="2888">
        <f t="shared" si="15"/>
        <v>5</v>
      </c>
      <c r="M82" s="2888">
        <f t="shared" si="15"/>
        <v>21</v>
      </c>
      <c r="N82" s="2888">
        <f t="shared" si="15"/>
        <v>3</v>
      </c>
      <c r="O82" s="2888">
        <f t="shared" si="15"/>
        <v>19</v>
      </c>
      <c r="P82" s="2888">
        <f t="shared" si="15"/>
        <v>8</v>
      </c>
      <c r="Q82" s="2888">
        <f t="shared" si="15"/>
        <v>68</v>
      </c>
      <c r="R82" s="2893">
        <f t="shared" si="15"/>
        <v>8</v>
      </c>
      <c r="S82" s="2891">
        <f>SUM(S74:S81)</f>
        <v>76</v>
      </c>
    </row>
    <row r="83" spans="1:19" s="588" customFormat="1" ht="15" customHeight="1" thickTop="1" thickBot="1">
      <c r="A83" s="587"/>
      <c r="B83" s="632"/>
      <c r="C83" s="632"/>
      <c r="D83" s="632">
        <f>B82+C82</f>
        <v>76</v>
      </c>
      <c r="E83" s="632"/>
      <c r="F83" s="632"/>
      <c r="G83" s="1553"/>
      <c r="H83" s="1553"/>
      <c r="I83" s="632"/>
      <c r="J83" s="632"/>
      <c r="K83" s="1553"/>
      <c r="L83" s="1553"/>
      <c r="M83" s="1553"/>
      <c r="N83" s="1553"/>
      <c r="O83" s="1553"/>
      <c r="P83" s="1553"/>
      <c r="Q83" s="1553"/>
      <c r="R83" s="1561"/>
      <c r="S83" s="1118"/>
    </row>
    <row r="84" spans="1:19" s="24" customFormat="1" ht="12.6" customHeight="1" thickBot="1">
      <c r="A84" s="1987" t="s">
        <v>87</v>
      </c>
      <c r="B84" s="1982"/>
      <c r="C84" s="1982"/>
      <c r="D84" s="1982"/>
      <c r="E84" s="1982"/>
      <c r="F84" s="1982"/>
      <c r="G84" s="1982"/>
      <c r="H84" s="1982"/>
      <c r="I84" s="1982"/>
      <c r="J84" s="1982"/>
      <c r="K84" s="1982"/>
      <c r="L84" s="1982"/>
      <c r="M84" s="1982"/>
      <c r="N84" s="1982"/>
      <c r="O84" s="1982"/>
      <c r="P84" s="1982"/>
      <c r="Q84" s="1983"/>
      <c r="R84" s="1984"/>
      <c r="S84" s="1985"/>
    </row>
    <row r="85" spans="1:19" s="410" customFormat="1" ht="12.6" customHeight="1">
      <c r="A85" s="2637" t="str">
        <f>'General PNGUM'!A85</f>
        <v>Akurai Primary School</v>
      </c>
      <c r="B85" s="1675">
        <v>5</v>
      </c>
      <c r="C85" s="2735"/>
      <c r="D85" s="2867">
        <f t="shared" ref="D85:D109" si="16">SUM(B85:C85)</f>
        <v>5</v>
      </c>
      <c r="E85" s="2897"/>
      <c r="F85" s="2898"/>
      <c r="G85" s="2876">
        <v>5</v>
      </c>
      <c r="H85" s="2876">
        <v>0</v>
      </c>
      <c r="I85" s="2876"/>
      <c r="J85" s="2876"/>
      <c r="K85" s="2899">
        <v>2</v>
      </c>
      <c r="L85" s="2900"/>
      <c r="M85" s="2900">
        <v>0</v>
      </c>
      <c r="N85" s="2900"/>
      <c r="O85" s="2900">
        <v>2</v>
      </c>
      <c r="P85" s="2900"/>
      <c r="Q85" s="2900">
        <v>5</v>
      </c>
      <c r="R85" s="2901"/>
      <c r="S85" s="2870">
        <f t="shared" ref="S85:S108" si="17">SUM(G85:J85)</f>
        <v>5</v>
      </c>
    </row>
    <row r="86" spans="1:19" s="410" customFormat="1" ht="12.6" customHeight="1">
      <c r="A86" s="2637" t="str">
        <f>'General PNGUM'!A86</f>
        <v>Asai Adventist Primary School</v>
      </c>
      <c r="B86" s="2892">
        <v>6</v>
      </c>
      <c r="C86" s="2649"/>
      <c r="D86" s="2867">
        <f t="shared" si="16"/>
        <v>6</v>
      </c>
      <c r="E86" s="2897"/>
      <c r="F86" s="2898"/>
      <c r="G86" s="2876">
        <v>5</v>
      </c>
      <c r="H86" s="2876">
        <v>1</v>
      </c>
      <c r="I86" s="2876"/>
      <c r="J86" s="2876"/>
      <c r="K86" s="2899">
        <v>1</v>
      </c>
      <c r="L86" s="2900"/>
      <c r="M86" s="2900">
        <v>0</v>
      </c>
      <c r="N86" s="2900"/>
      <c r="O86" s="2900">
        <v>1</v>
      </c>
      <c r="P86" s="2900"/>
      <c r="Q86" s="2900">
        <v>6</v>
      </c>
      <c r="R86" s="2901"/>
      <c r="S86" s="2870">
        <f t="shared" si="17"/>
        <v>6</v>
      </c>
    </row>
    <row r="87" spans="1:19" s="410" customFormat="1" ht="12.6" customHeight="1">
      <c r="A87" s="2902" t="s">
        <v>90</v>
      </c>
      <c r="B87" s="2892">
        <v>4</v>
      </c>
      <c r="C87" s="2649"/>
      <c r="D87" s="2867">
        <f t="shared" si="16"/>
        <v>4</v>
      </c>
      <c r="E87" s="2897"/>
      <c r="F87" s="2898"/>
      <c r="G87" s="2876">
        <v>2</v>
      </c>
      <c r="H87" s="2876">
        <v>2</v>
      </c>
      <c r="I87" s="2876"/>
      <c r="J87" s="2876"/>
      <c r="K87" s="2899">
        <v>1</v>
      </c>
      <c r="L87" s="2900"/>
      <c r="M87" s="2900">
        <v>0</v>
      </c>
      <c r="N87" s="2900"/>
      <c r="O87" s="2900">
        <v>1</v>
      </c>
      <c r="P87" s="2900"/>
      <c r="Q87" s="2900">
        <v>4</v>
      </c>
      <c r="R87" s="2901"/>
      <c r="S87" s="2870">
        <f t="shared" si="17"/>
        <v>4</v>
      </c>
    </row>
    <row r="88" spans="1:19" s="410" customFormat="1" ht="12.6" customHeight="1">
      <c r="A88" s="2902" t="str">
        <f>'General PNGUM'!A88</f>
        <v>Bangapala Adventist Primary School</v>
      </c>
      <c r="B88" s="2892">
        <v>8</v>
      </c>
      <c r="C88" s="2649"/>
      <c r="D88" s="2867">
        <f t="shared" si="16"/>
        <v>8</v>
      </c>
      <c r="E88" s="2897"/>
      <c r="F88" s="2898"/>
      <c r="G88" s="2876">
        <v>8</v>
      </c>
      <c r="H88" s="2876">
        <v>0</v>
      </c>
      <c r="I88" s="2876"/>
      <c r="J88" s="2876"/>
      <c r="K88" s="2899">
        <v>2</v>
      </c>
      <c r="L88" s="2900"/>
      <c r="M88" s="2900">
        <v>0</v>
      </c>
      <c r="N88" s="2900"/>
      <c r="O88" s="2900">
        <v>2</v>
      </c>
      <c r="P88" s="2900"/>
      <c r="Q88" s="2900">
        <v>8</v>
      </c>
      <c r="R88" s="2901"/>
      <c r="S88" s="2870">
        <f t="shared" si="17"/>
        <v>8</v>
      </c>
    </row>
    <row r="89" spans="1:19" s="410" customFormat="1" ht="12.6" customHeight="1">
      <c r="A89" s="2749" t="str">
        <f>'General PNGUM'!A89</f>
        <v>Bobirumpun Primary</v>
      </c>
      <c r="B89" s="2892"/>
      <c r="C89" s="2649"/>
      <c r="D89" s="2867">
        <f t="shared" si="16"/>
        <v>0</v>
      </c>
      <c r="E89" s="2897"/>
      <c r="F89" s="2898"/>
      <c r="G89" s="2876"/>
      <c r="H89" s="2876"/>
      <c r="I89" s="2876"/>
      <c r="J89" s="2876"/>
      <c r="K89" s="2899"/>
      <c r="L89" s="2900"/>
      <c r="M89" s="2900"/>
      <c r="N89" s="2900"/>
      <c r="O89" s="2900"/>
      <c r="P89" s="2900"/>
      <c r="Q89" s="2900"/>
      <c r="R89" s="2901"/>
      <c r="S89" s="2870">
        <f t="shared" si="17"/>
        <v>0</v>
      </c>
    </row>
    <row r="90" spans="1:19" s="410" customFormat="1" ht="12" customHeight="1">
      <c r="A90" s="2902" t="str">
        <f>'General PNGUM'!A90</f>
        <v>Bondek Adventist Primary School</v>
      </c>
      <c r="B90" s="2892">
        <v>3</v>
      </c>
      <c r="C90" s="2649"/>
      <c r="D90" s="2867">
        <f t="shared" si="16"/>
        <v>3</v>
      </c>
      <c r="E90" s="2897"/>
      <c r="F90" s="2898"/>
      <c r="G90" s="2876">
        <v>3</v>
      </c>
      <c r="H90" s="2876">
        <v>0</v>
      </c>
      <c r="I90" s="2876"/>
      <c r="J90" s="2876"/>
      <c r="K90" s="2899">
        <v>0</v>
      </c>
      <c r="L90" s="2900"/>
      <c r="M90" s="2900">
        <v>0</v>
      </c>
      <c r="N90" s="2900"/>
      <c r="O90" s="2900">
        <v>0</v>
      </c>
      <c r="P90" s="2900"/>
      <c r="Q90" s="2900">
        <v>3</v>
      </c>
      <c r="R90" s="2901"/>
      <c r="S90" s="2870">
        <f t="shared" si="17"/>
        <v>3</v>
      </c>
    </row>
    <row r="91" spans="1:19" s="410" customFormat="1" ht="12.6" customHeight="1">
      <c r="A91" s="2637" t="str">
        <f>'General PNGUM'!A91</f>
        <v>Boroi Adventist Primary School</v>
      </c>
      <c r="B91" s="2892">
        <v>7</v>
      </c>
      <c r="C91" s="2649"/>
      <c r="D91" s="2867">
        <f t="shared" si="16"/>
        <v>7</v>
      </c>
      <c r="E91" s="2897"/>
      <c r="F91" s="2898"/>
      <c r="G91" s="2876">
        <v>7</v>
      </c>
      <c r="H91" s="2876">
        <v>0</v>
      </c>
      <c r="I91" s="2876"/>
      <c r="J91" s="2876"/>
      <c r="K91" s="2899">
        <v>2</v>
      </c>
      <c r="L91" s="2900"/>
      <c r="M91" s="2900">
        <v>0</v>
      </c>
      <c r="N91" s="2900"/>
      <c r="O91" s="2900">
        <v>2</v>
      </c>
      <c r="P91" s="2900"/>
      <c r="Q91" s="2900">
        <v>7</v>
      </c>
      <c r="R91" s="2901"/>
      <c r="S91" s="2870">
        <f t="shared" si="17"/>
        <v>7</v>
      </c>
    </row>
    <row r="92" spans="1:19" s="410" customFormat="1" ht="12.6" customHeight="1">
      <c r="A92" s="2749" t="str">
        <f>'General PNGUM'!A92</f>
        <v>Hartfeldhaven Primary</v>
      </c>
      <c r="B92" s="2892"/>
      <c r="C92" s="2649"/>
      <c r="D92" s="2867">
        <f t="shared" si="16"/>
        <v>0</v>
      </c>
      <c r="E92" s="2897"/>
      <c r="F92" s="2898"/>
      <c r="G92" s="2876"/>
      <c r="H92" s="2876"/>
      <c r="I92" s="2876"/>
      <c r="J92" s="2876"/>
      <c r="K92" s="2899"/>
      <c r="L92" s="2900"/>
      <c r="M92" s="2900"/>
      <c r="N92" s="2900"/>
      <c r="O92" s="2900"/>
      <c r="P92" s="2900"/>
      <c r="Q92" s="2900"/>
      <c r="R92" s="2901"/>
      <c r="S92" s="2870">
        <f t="shared" si="17"/>
        <v>0</v>
      </c>
    </row>
    <row r="93" spans="1:19" s="410" customFormat="1" ht="12.6" customHeight="1">
      <c r="A93" s="2749" t="str">
        <f>'General PNGUM'!A93</f>
        <v>Jerekin Primary</v>
      </c>
      <c r="B93" s="2892"/>
      <c r="C93" s="2649"/>
      <c r="D93" s="2867">
        <f t="shared" si="16"/>
        <v>0</v>
      </c>
      <c r="E93" s="2897"/>
      <c r="F93" s="2898"/>
      <c r="G93" s="2876"/>
      <c r="H93" s="2876"/>
      <c r="I93" s="2876"/>
      <c r="J93" s="2876"/>
      <c r="K93" s="2899"/>
      <c r="L93" s="2900"/>
      <c r="M93" s="2900"/>
      <c r="N93" s="2900"/>
      <c r="O93" s="2900"/>
      <c r="P93" s="2900"/>
      <c r="Q93" s="2900"/>
      <c r="R93" s="2901"/>
      <c r="S93" s="2870">
        <f t="shared" si="17"/>
        <v>0</v>
      </c>
    </row>
    <row r="94" spans="1:19" s="410" customFormat="1" ht="12.6" customHeight="1">
      <c r="A94" s="2637" t="str">
        <f>'General PNGUM'!A94</f>
        <v>Likum SDA Primary School</v>
      </c>
      <c r="B94" s="2892">
        <v>5</v>
      </c>
      <c r="C94" s="2649"/>
      <c r="D94" s="2867">
        <f t="shared" si="16"/>
        <v>5</v>
      </c>
      <c r="E94" s="2897"/>
      <c r="F94" s="2898"/>
      <c r="G94" s="2876">
        <v>4</v>
      </c>
      <c r="H94" s="2876">
        <v>1</v>
      </c>
      <c r="I94" s="2876"/>
      <c r="J94" s="2876"/>
      <c r="K94" s="2899">
        <v>2</v>
      </c>
      <c r="L94" s="2900"/>
      <c r="M94" s="2900">
        <v>1</v>
      </c>
      <c r="N94" s="2900"/>
      <c r="O94" s="2900">
        <v>2</v>
      </c>
      <c r="P94" s="2900"/>
      <c r="Q94" s="2900">
        <v>5</v>
      </c>
      <c r="R94" s="2901"/>
      <c r="S94" s="2870">
        <f t="shared" si="17"/>
        <v>5</v>
      </c>
    </row>
    <row r="95" spans="1:19" s="410" customFormat="1" ht="12.6" customHeight="1">
      <c r="A95" s="2637" t="str">
        <f>'General PNGUM'!A95</f>
        <v>Liot Primary</v>
      </c>
      <c r="B95" s="2892">
        <v>2</v>
      </c>
      <c r="C95" s="2649"/>
      <c r="D95" s="2867">
        <f t="shared" si="16"/>
        <v>2</v>
      </c>
      <c r="E95" s="2897"/>
      <c r="F95" s="2898"/>
      <c r="G95" s="2876">
        <v>2</v>
      </c>
      <c r="H95" s="2876">
        <v>0</v>
      </c>
      <c r="I95" s="2876"/>
      <c r="J95" s="2876"/>
      <c r="K95" s="2899">
        <v>0</v>
      </c>
      <c r="L95" s="2900"/>
      <c r="M95" s="2900">
        <v>0</v>
      </c>
      <c r="N95" s="2900"/>
      <c r="O95" s="2900">
        <v>0</v>
      </c>
      <c r="P95" s="2900"/>
      <c r="Q95" s="2900">
        <v>2</v>
      </c>
      <c r="R95" s="2901"/>
      <c r="S95" s="2870">
        <f t="shared" si="17"/>
        <v>2</v>
      </c>
    </row>
    <row r="96" spans="1:19" s="410" customFormat="1" ht="12.6" customHeight="1">
      <c r="A96" s="2637" t="str">
        <f>'General PNGUM'!A96</f>
        <v>Lokobou Adventist High School</v>
      </c>
      <c r="B96" s="2892"/>
      <c r="C96" s="2649">
        <v>10</v>
      </c>
      <c r="D96" s="2867">
        <f t="shared" si="16"/>
        <v>10</v>
      </c>
      <c r="E96" s="2897"/>
      <c r="F96" s="2898">
        <v>4</v>
      </c>
      <c r="G96" s="2876"/>
      <c r="H96" s="2876"/>
      <c r="I96" s="2876">
        <v>9</v>
      </c>
      <c r="J96" s="2876">
        <v>1</v>
      </c>
      <c r="K96" s="2899"/>
      <c r="L96" s="2900">
        <v>7</v>
      </c>
      <c r="M96" s="2900"/>
      <c r="N96" s="2900">
        <v>7</v>
      </c>
      <c r="O96" s="2900"/>
      <c r="P96" s="2900">
        <v>7</v>
      </c>
      <c r="Q96" s="2900"/>
      <c r="R96" s="2901">
        <v>10</v>
      </c>
      <c r="S96" s="2870">
        <f t="shared" si="17"/>
        <v>10</v>
      </c>
    </row>
    <row r="97" spans="1:19" s="410" customFormat="1" ht="12.6" customHeight="1">
      <c r="A97" s="2637" t="str">
        <f>'General PNGUM'!A97</f>
        <v>Luff Adventist Primary</v>
      </c>
      <c r="B97" s="2892">
        <v>5</v>
      </c>
      <c r="C97" s="2649"/>
      <c r="D97" s="2867">
        <f t="shared" si="16"/>
        <v>5</v>
      </c>
      <c r="E97" s="2897"/>
      <c r="F97" s="2898"/>
      <c r="G97" s="2876">
        <v>5</v>
      </c>
      <c r="H97" s="2876">
        <v>0</v>
      </c>
      <c r="I97" s="2876"/>
      <c r="J97" s="2876"/>
      <c r="K97" s="2899">
        <v>2</v>
      </c>
      <c r="L97" s="2900"/>
      <c r="M97" s="2900">
        <v>0</v>
      </c>
      <c r="N97" s="2900"/>
      <c r="O97" s="2900">
        <v>2</v>
      </c>
      <c r="P97" s="2900"/>
      <c r="Q97" s="2900">
        <v>5</v>
      </c>
      <c r="R97" s="2901"/>
      <c r="S97" s="2870">
        <f t="shared" si="17"/>
        <v>5</v>
      </c>
    </row>
    <row r="98" spans="1:19" s="410" customFormat="1" ht="12.6" customHeight="1">
      <c r="A98" s="2637" t="str">
        <f>'General PNGUM'!A98</f>
        <v>Naru Adventist Primary School</v>
      </c>
      <c r="B98" s="2892">
        <v>7</v>
      </c>
      <c r="C98" s="2649"/>
      <c r="D98" s="2867">
        <f t="shared" si="16"/>
        <v>7</v>
      </c>
      <c r="E98" s="2897"/>
      <c r="F98" s="2898"/>
      <c r="G98" s="2876">
        <v>6</v>
      </c>
      <c r="H98" s="2876">
        <v>1</v>
      </c>
      <c r="I98" s="2876"/>
      <c r="J98" s="2876"/>
      <c r="K98" s="2899">
        <v>0</v>
      </c>
      <c r="L98" s="2900"/>
      <c r="M98" s="2900">
        <v>1</v>
      </c>
      <c r="N98" s="2900"/>
      <c r="O98" s="2900">
        <v>0</v>
      </c>
      <c r="P98" s="2900"/>
      <c r="Q98" s="2900">
        <v>7</v>
      </c>
      <c r="R98" s="2901"/>
      <c r="S98" s="2870">
        <f t="shared" si="17"/>
        <v>7</v>
      </c>
    </row>
    <row r="99" spans="1:19" s="410" customFormat="1" ht="12.6" customHeight="1">
      <c r="A99" s="2637" t="str">
        <f>'General PNGUM'!A99</f>
        <v>Nihon Adventist Primary School</v>
      </c>
      <c r="B99" s="2892">
        <v>6</v>
      </c>
      <c r="C99" s="2649"/>
      <c r="D99" s="2867">
        <f t="shared" si="16"/>
        <v>6</v>
      </c>
      <c r="E99" s="2897"/>
      <c r="F99" s="2898"/>
      <c r="G99" s="2876">
        <v>6</v>
      </c>
      <c r="H99" s="2876">
        <v>0</v>
      </c>
      <c r="I99" s="2876"/>
      <c r="J99" s="2876"/>
      <c r="K99" s="2899">
        <v>2</v>
      </c>
      <c r="L99" s="2900"/>
      <c r="M99" s="2900">
        <v>1</v>
      </c>
      <c r="N99" s="2900"/>
      <c r="O99" s="2900">
        <v>2</v>
      </c>
      <c r="P99" s="2900"/>
      <c r="Q99" s="2900">
        <v>6</v>
      </c>
      <c r="R99" s="2901"/>
      <c r="S99" s="2870">
        <f t="shared" si="17"/>
        <v>6</v>
      </c>
    </row>
    <row r="100" spans="1:19" s="1049" customFormat="1" ht="12.6" customHeight="1">
      <c r="A100" s="2637" t="str">
        <f>'General PNGUM'!A100</f>
        <v>Nuwok Adventist Primary School</v>
      </c>
      <c r="B100" s="2892">
        <v>15</v>
      </c>
      <c r="C100" s="2649"/>
      <c r="D100" s="2867">
        <f t="shared" si="16"/>
        <v>15</v>
      </c>
      <c r="E100" s="2903">
        <v>1</v>
      </c>
      <c r="F100" s="2904"/>
      <c r="G100" s="2876">
        <v>15</v>
      </c>
      <c r="H100" s="2876">
        <v>0</v>
      </c>
      <c r="I100" s="2876"/>
      <c r="J100" s="2876"/>
      <c r="K100" s="2899">
        <v>8</v>
      </c>
      <c r="L100" s="2900"/>
      <c r="M100" s="2899">
        <v>3</v>
      </c>
      <c r="N100" s="2900"/>
      <c r="O100" s="2900">
        <v>8</v>
      </c>
      <c r="P100" s="2900"/>
      <c r="Q100" s="2900">
        <v>15</v>
      </c>
      <c r="R100" s="2901"/>
      <c r="S100" s="2870">
        <f t="shared" si="17"/>
        <v>15</v>
      </c>
    </row>
    <row r="101" spans="1:19" s="410" customFormat="1" ht="12.6" customHeight="1">
      <c r="A101" s="2637" t="str">
        <f>'General PNGUM'!A101</f>
        <v>Panim SDA Primary School</v>
      </c>
      <c r="B101" s="2892">
        <v>14</v>
      </c>
      <c r="C101" s="2649"/>
      <c r="D101" s="2867">
        <f t="shared" si="16"/>
        <v>14</v>
      </c>
      <c r="E101" s="2897"/>
      <c r="F101" s="2898"/>
      <c r="G101" s="2876">
        <v>13</v>
      </c>
      <c r="H101" s="2876">
        <v>1</v>
      </c>
      <c r="I101" s="2876"/>
      <c r="J101" s="2876"/>
      <c r="K101" s="2899">
        <v>4</v>
      </c>
      <c r="L101" s="2900"/>
      <c r="M101" s="2900">
        <v>1</v>
      </c>
      <c r="N101" s="2900"/>
      <c r="O101" s="2900">
        <v>4</v>
      </c>
      <c r="P101" s="2900"/>
      <c r="Q101" s="2900">
        <v>14</v>
      </c>
      <c r="R101" s="2901"/>
      <c r="S101" s="2870">
        <f t="shared" si="17"/>
        <v>14</v>
      </c>
    </row>
    <row r="102" spans="1:19" s="410" customFormat="1" ht="12.6" customHeight="1">
      <c r="A102" s="2637" t="str">
        <f>'General PNGUM'!A102</f>
        <v>Pililu Adventist Primary</v>
      </c>
      <c r="B102" s="2892">
        <v>5</v>
      </c>
      <c r="C102" s="2649"/>
      <c r="D102" s="2867">
        <f t="shared" si="16"/>
        <v>5</v>
      </c>
      <c r="E102" s="2897"/>
      <c r="F102" s="2898"/>
      <c r="G102" s="2876">
        <v>5</v>
      </c>
      <c r="H102" s="2876">
        <v>0</v>
      </c>
      <c r="I102" s="2876"/>
      <c r="J102" s="2876"/>
      <c r="K102" s="2899">
        <v>0</v>
      </c>
      <c r="L102" s="2900"/>
      <c r="M102" s="2900">
        <v>0</v>
      </c>
      <c r="N102" s="2900"/>
      <c r="O102" s="2900">
        <v>0</v>
      </c>
      <c r="P102" s="2900"/>
      <c r="Q102" s="2900">
        <v>5</v>
      </c>
      <c r="R102" s="2901"/>
      <c r="S102" s="2870">
        <f t="shared" si="17"/>
        <v>5</v>
      </c>
    </row>
    <row r="103" spans="1:19" s="410" customFormat="1" ht="12.6" customHeight="1">
      <c r="A103" s="2637" t="str">
        <f>'General PNGUM'!A103</f>
        <v>Pisik SDA Primary School</v>
      </c>
      <c r="B103" s="2892">
        <v>6</v>
      </c>
      <c r="C103" s="2649"/>
      <c r="D103" s="2867">
        <f t="shared" si="16"/>
        <v>6</v>
      </c>
      <c r="E103" s="2897"/>
      <c r="F103" s="2898"/>
      <c r="G103" s="2876">
        <v>6</v>
      </c>
      <c r="H103" s="2876">
        <v>0</v>
      </c>
      <c r="I103" s="2876"/>
      <c r="J103" s="2876"/>
      <c r="K103" s="2899">
        <v>4</v>
      </c>
      <c r="L103" s="2900"/>
      <c r="M103" s="2900">
        <v>2</v>
      </c>
      <c r="N103" s="2900"/>
      <c r="O103" s="2900">
        <v>4</v>
      </c>
      <c r="P103" s="2900"/>
      <c r="Q103" s="2900">
        <v>6</v>
      </c>
      <c r="R103" s="2901"/>
      <c r="S103" s="2870">
        <f t="shared" si="17"/>
        <v>6</v>
      </c>
    </row>
    <row r="104" spans="1:19" s="410" customFormat="1" ht="12.6" customHeight="1">
      <c r="A104" s="2637" t="str">
        <f>'General PNGUM'!A104</f>
        <v>Riwo SDA Primary School</v>
      </c>
      <c r="B104" s="2892">
        <v>8</v>
      </c>
      <c r="C104" s="2649"/>
      <c r="D104" s="2867">
        <f t="shared" si="16"/>
        <v>8</v>
      </c>
      <c r="E104" s="2897"/>
      <c r="F104" s="2898"/>
      <c r="G104" s="2876">
        <v>7</v>
      </c>
      <c r="H104" s="2876">
        <v>1</v>
      </c>
      <c r="I104" s="2876"/>
      <c r="J104" s="2876"/>
      <c r="K104" s="2899">
        <v>2</v>
      </c>
      <c r="L104" s="2900"/>
      <c r="M104" s="2900">
        <v>2</v>
      </c>
      <c r="N104" s="2900"/>
      <c r="O104" s="2900">
        <v>2</v>
      </c>
      <c r="P104" s="2900"/>
      <c r="Q104" s="2900">
        <v>8</v>
      </c>
      <c r="R104" s="2901"/>
      <c r="S104" s="2870">
        <f t="shared" si="17"/>
        <v>8</v>
      </c>
    </row>
    <row r="105" spans="1:19" s="410" customFormat="1" ht="12.6" customHeight="1">
      <c r="A105" s="2637" t="str">
        <f>'General PNGUM'!A105</f>
        <v xml:space="preserve">Rosun Adventist Primary </v>
      </c>
      <c r="B105" s="2892">
        <v>4</v>
      </c>
      <c r="C105" s="2649"/>
      <c r="D105" s="2867">
        <f t="shared" si="16"/>
        <v>4</v>
      </c>
      <c r="E105" s="2897"/>
      <c r="F105" s="2898"/>
      <c r="G105" s="2876">
        <v>4</v>
      </c>
      <c r="H105" s="2876">
        <v>0</v>
      </c>
      <c r="I105" s="2876"/>
      <c r="J105" s="2876"/>
      <c r="K105" s="2899">
        <v>0</v>
      </c>
      <c r="L105" s="2900"/>
      <c r="M105" s="2900">
        <v>0</v>
      </c>
      <c r="N105" s="2900"/>
      <c r="O105" s="2900">
        <v>0</v>
      </c>
      <c r="P105" s="2900"/>
      <c r="Q105" s="2900">
        <v>4</v>
      </c>
      <c r="R105" s="2901"/>
      <c r="S105" s="2870">
        <f t="shared" si="17"/>
        <v>4</v>
      </c>
    </row>
    <row r="106" spans="1:19" s="410" customFormat="1" ht="12.6" customHeight="1">
      <c r="A106" s="2637" t="str">
        <f>'General PNGUM'!A106</f>
        <v>Sama Adventist Primary School</v>
      </c>
      <c r="B106" s="2892">
        <v>4</v>
      </c>
      <c r="C106" s="2649"/>
      <c r="D106" s="2867">
        <f t="shared" si="16"/>
        <v>4</v>
      </c>
      <c r="E106" s="2897"/>
      <c r="F106" s="2898"/>
      <c r="G106" s="2876">
        <v>4</v>
      </c>
      <c r="H106" s="2876">
        <v>0</v>
      </c>
      <c r="I106" s="2876"/>
      <c r="J106" s="2876"/>
      <c r="K106" s="2899">
        <v>0</v>
      </c>
      <c r="L106" s="2900"/>
      <c r="M106" s="2900">
        <v>1</v>
      </c>
      <c r="N106" s="2900"/>
      <c r="O106" s="2900">
        <v>4</v>
      </c>
      <c r="P106" s="2900"/>
      <c r="Q106" s="2900">
        <v>4</v>
      </c>
      <c r="R106" s="2901"/>
      <c r="S106" s="2870">
        <f t="shared" si="17"/>
        <v>4</v>
      </c>
    </row>
    <row r="107" spans="1:19" s="410" customFormat="1" ht="12.6" customHeight="1">
      <c r="A107" s="2637" t="str">
        <f>'General PNGUM'!A107</f>
        <v>Tong Adventist Primary School</v>
      </c>
      <c r="B107" s="2892">
        <v>2</v>
      </c>
      <c r="C107" s="2649"/>
      <c r="D107" s="2867">
        <f t="shared" si="16"/>
        <v>2</v>
      </c>
      <c r="E107" s="2897"/>
      <c r="F107" s="2898"/>
      <c r="G107" s="2876">
        <v>2</v>
      </c>
      <c r="H107" s="2876">
        <v>0</v>
      </c>
      <c r="I107" s="2876"/>
      <c r="J107" s="2876"/>
      <c r="K107" s="2899">
        <v>0</v>
      </c>
      <c r="L107" s="2900"/>
      <c r="M107" s="2900">
        <v>0</v>
      </c>
      <c r="N107" s="2900"/>
      <c r="O107" s="2900">
        <v>0</v>
      </c>
      <c r="P107" s="2900"/>
      <c r="Q107" s="2900">
        <v>2</v>
      </c>
      <c r="R107" s="2901"/>
      <c r="S107" s="2870">
        <f t="shared" si="17"/>
        <v>2</v>
      </c>
    </row>
    <row r="108" spans="1:19" s="410" customFormat="1" ht="12.6" customHeight="1">
      <c r="A108" s="2637" t="str">
        <f>'General PNGUM'!A108</f>
        <v>Waput Adventist Primary School</v>
      </c>
      <c r="B108" s="2892">
        <v>16</v>
      </c>
      <c r="C108" s="2649"/>
      <c r="D108" s="2867">
        <f t="shared" si="16"/>
        <v>16</v>
      </c>
      <c r="E108" s="2897"/>
      <c r="F108" s="2898"/>
      <c r="G108" s="2876">
        <v>13</v>
      </c>
      <c r="H108" s="2876">
        <v>3</v>
      </c>
      <c r="I108" s="2876"/>
      <c r="J108" s="2876"/>
      <c r="K108" s="2899">
        <v>5</v>
      </c>
      <c r="L108" s="2900"/>
      <c r="M108" s="2900">
        <v>1</v>
      </c>
      <c r="N108" s="2900"/>
      <c r="O108" s="2900">
        <v>5</v>
      </c>
      <c r="P108" s="2900"/>
      <c r="Q108" s="2900">
        <v>16</v>
      </c>
      <c r="R108" s="2901"/>
      <c r="S108" s="2870">
        <f t="shared" si="17"/>
        <v>16</v>
      </c>
    </row>
    <row r="109" spans="1:19" s="410" customFormat="1" ht="12.6" customHeight="1">
      <c r="A109" s="2637" t="str">
        <f>'General PNGUM'!A109</f>
        <v>Yontum Primary</v>
      </c>
      <c r="B109" s="2885">
        <v>4</v>
      </c>
      <c r="C109" s="2881"/>
      <c r="D109" s="2867">
        <f t="shared" si="16"/>
        <v>4</v>
      </c>
      <c r="E109" s="2905"/>
      <c r="F109" s="2906"/>
      <c r="G109" s="2907">
        <v>3</v>
      </c>
      <c r="H109" s="2907">
        <v>1</v>
      </c>
      <c r="I109" s="2908"/>
      <c r="J109" s="2907"/>
      <c r="K109" s="2909">
        <v>0</v>
      </c>
      <c r="L109" s="2910"/>
      <c r="M109" s="2910">
        <v>0</v>
      </c>
      <c r="N109" s="2910"/>
      <c r="O109" s="2910">
        <v>0</v>
      </c>
      <c r="P109" s="2910"/>
      <c r="Q109" s="2910">
        <v>4</v>
      </c>
      <c r="R109" s="2911"/>
      <c r="S109" s="2870">
        <f t="shared" ref="S109" si="18">SUM(G109:J109)</f>
        <v>4</v>
      </c>
    </row>
    <row r="110" spans="1:19" s="410" customFormat="1" ht="15" customHeight="1" thickBot="1">
      <c r="A110" s="2677" t="s">
        <v>41</v>
      </c>
      <c r="B110" s="2874">
        <f>SUM(B85:B109)</f>
        <v>136</v>
      </c>
      <c r="C110" s="2886">
        <f>SUM(C85:C108)</f>
        <v>10</v>
      </c>
      <c r="D110" s="2887">
        <f>SUM(B110:C110)</f>
        <v>146</v>
      </c>
      <c r="E110" s="2874">
        <f>SUM(E85:E108)</f>
        <v>1</v>
      </c>
      <c r="F110" s="2886">
        <f>SUM(F85:F108)</f>
        <v>4</v>
      </c>
      <c r="G110" s="2912">
        <f t="shared" ref="G110:S110" si="19">SUM(G85:G109)</f>
        <v>125</v>
      </c>
      <c r="H110" s="2912">
        <f t="shared" si="19"/>
        <v>11</v>
      </c>
      <c r="I110" s="2912">
        <f t="shared" si="19"/>
        <v>9</v>
      </c>
      <c r="J110" s="2912">
        <f t="shared" si="19"/>
        <v>1</v>
      </c>
      <c r="K110" s="2890">
        <f t="shared" si="19"/>
        <v>37</v>
      </c>
      <c r="L110" s="2888">
        <f t="shared" si="19"/>
        <v>7</v>
      </c>
      <c r="M110" s="2888">
        <f t="shared" si="19"/>
        <v>13</v>
      </c>
      <c r="N110" s="2888">
        <f t="shared" si="19"/>
        <v>7</v>
      </c>
      <c r="O110" s="2888">
        <f t="shared" si="19"/>
        <v>41</v>
      </c>
      <c r="P110" s="2888">
        <f t="shared" si="19"/>
        <v>7</v>
      </c>
      <c r="Q110" s="2888">
        <f t="shared" si="19"/>
        <v>136</v>
      </c>
      <c r="R110" s="2893">
        <f t="shared" si="19"/>
        <v>10</v>
      </c>
      <c r="S110" s="2891">
        <f t="shared" si="19"/>
        <v>146</v>
      </c>
    </row>
    <row r="111" spans="1:19" s="588" customFormat="1" ht="15" customHeight="1" thickTop="1" thickBot="1">
      <c r="A111" s="587"/>
      <c r="B111" s="632"/>
      <c r="C111" s="632"/>
      <c r="D111" s="632">
        <f>B110+C110</f>
        <v>146</v>
      </c>
      <c r="E111" s="632"/>
      <c r="F111" s="632"/>
      <c r="G111" s="1553"/>
      <c r="H111" s="1553"/>
      <c r="I111" s="632"/>
      <c r="J111" s="632"/>
      <c r="K111" s="1553"/>
      <c r="L111" s="1553"/>
      <c r="M111" s="1553"/>
      <c r="N111" s="1553"/>
      <c r="O111" s="1553"/>
      <c r="P111" s="1553"/>
      <c r="Q111" s="1553"/>
      <c r="R111" s="1561"/>
      <c r="S111" s="1118"/>
    </row>
    <row r="112" spans="1:19" s="24" customFormat="1" ht="15" customHeight="1" thickBot="1">
      <c r="A112" s="1940" t="s">
        <v>270</v>
      </c>
      <c r="B112" s="1986"/>
      <c r="C112" s="1986"/>
      <c r="D112" s="1986"/>
      <c r="E112" s="1982"/>
      <c r="F112" s="1982"/>
      <c r="G112" s="1982"/>
      <c r="H112" s="1982"/>
      <c r="I112" s="1982"/>
      <c r="J112" s="1982"/>
      <c r="K112" s="1982"/>
      <c r="L112" s="1982"/>
      <c r="M112" s="1982"/>
      <c r="N112" s="1982"/>
      <c r="O112" s="1982"/>
      <c r="P112" s="1982"/>
      <c r="Q112" s="1983"/>
      <c r="R112" s="1984"/>
      <c r="S112" s="1988"/>
    </row>
    <row r="113" spans="1:19" s="24" customFormat="1" ht="15" customHeight="1">
      <c r="A113" s="2637" t="str">
        <f>'General PNGUM'!A113</f>
        <v>Aum Adventist Primary School</v>
      </c>
      <c r="B113" s="2897">
        <v>5</v>
      </c>
      <c r="C113" s="2898"/>
      <c r="D113" s="2867">
        <f t="shared" ref="D113:D140" si="20">SUM(B113:C113)</f>
        <v>5</v>
      </c>
      <c r="E113" s="2897"/>
      <c r="F113" s="2898"/>
      <c r="G113" s="2876">
        <v>4</v>
      </c>
      <c r="H113" s="2876">
        <v>1</v>
      </c>
      <c r="I113" s="2876"/>
      <c r="J113" s="2876"/>
      <c r="K113" s="2899">
        <v>5</v>
      </c>
      <c r="L113" s="2900"/>
      <c r="M113" s="2900"/>
      <c r="N113" s="2900"/>
      <c r="O113" s="2900">
        <v>5</v>
      </c>
      <c r="P113" s="2900"/>
      <c r="Q113" s="2900">
        <v>5</v>
      </c>
      <c r="R113" s="2901"/>
      <c r="S113" s="2870">
        <f t="shared" ref="S113:S165" si="21">SUM(G113:J113)</f>
        <v>5</v>
      </c>
    </row>
    <row r="114" spans="1:19" s="24" customFormat="1" ht="15" customHeight="1">
      <c r="A114" s="2637" t="str">
        <f>'General PNGUM'!A114</f>
        <v>Boliu secondary school</v>
      </c>
      <c r="B114" s="2897"/>
      <c r="C114" s="2898">
        <v>12</v>
      </c>
      <c r="D114" s="2867">
        <f t="shared" si="20"/>
        <v>12</v>
      </c>
      <c r="E114" s="2897"/>
      <c r="F114" s="2898"/>
      <c r="G114" s="2876"/>
      <c r="H114" s="2876"/>
      <c r="I114" s="2876">
        <v>11</v>
      </c>
      <c r="J114" s="2876">
        <v>1</v>
      </c>
      <c r="K114" s="2899"/>
      <c r="L114" s="2900">
        <v>12</v>
      </c>
      <c r="M114" s="2900"/>
      <c r="N114" s="2900"/>
      <c r="O114" s="2900"/>
      <c r="P114" s="2900">
        <v>12</v>
      </c>
      <c r="Q114" s="2900"/>
      <c r="R114" s="2901">
        <v>12</v>
      </c>
      <c r="S114" s="2870">
        <f t="shared" si="21"/>
        <v>12</v>
      </c>
    </row>
    <row r="115" spans="1:19" s="25" customFormat="1" ht="15" customHeight="1">
      <c r="A115" s="2637" t="str">
        <f>'General PNGUM'!A115</f>
        <v>Capesena Adventist Primary School</v>
      </c>
      <c r="B115" s="2897">
        <v>5</v>
      </c>
      <c r="C115" s="2898"/>
      <c r="D115" s="2867">
        <f t="shared" si="20"/>
        <v>5</v>
      </c>
      <c r="E115" s="2897"/>
      <c r="F115" s="2898"/>
      <c r="G115" s="2876">
        <v>5</v>
      </c>
      <c r="H115" s="2876"/>
      <c r="I115" s="2876"/>
      <c r="J115" s="2876"/>
      <c r="K115" s="2899">
        <v>5</v>
      </c>
      <c r="L115" s="2900"/>
      <c r="M115" s="2900"/>
      <c r="N115" s="2900"/>
      <c r="O115" s="2900">
        <v>5</v>
      </c>
      <c r="P115" s="2900"/>
      <c r="Q115" s="2900">
        <v>5</v>
      </c>
      <c r="R115" s="2901"/>
      <c r="S115" s="2870">
        <f t="shared" si="21"/>
        <v>5</v>
      </c>
    </row>
    <row r="116" spans="1:19" s="25" customFormat="1" ht="15" customHeight="1">
      <c r="A116" s="2637" t="str">
        <f>'General PNGUM'!A116</f>
        <v>Ediwa Community School</v>
      </c>
      <c r="B116" s="2897">
        <v>4</v>
      </c>
      <c r="C116" s="2898"/>
      <c r="D116" s="2867">
        <f t="shared" si="20"/>
        <v>4</v>
      </c>
      <c r="E116" s="2897"/>
      <c r="F116" s="2898"/>
      <c r="G116" s="2876">
        <v>4</v>
      </c>
      <c r="H116" s="2876"/>
      <c r="I116" s="2876"/>
      <c r="J116" s="2876"/>
      <c r="K116" s="2899">
        <v>4</v>
      </c>
      <c r="L116" s="2900"/>
      <c r="M116" s="2900">
        <v>1</v>
      </c>
      <c r="N116" s="2900"/>
      <c r="O116" s="2900">
        <v>4</v>
      </c>
      <c r="P116" s="2900"/>
      <c r="Q116" s="2900">
        <v>4</v>
      </c>
      <c r="R116" s="2901"/>
      <c r="S116" s="2870">
        <f t="shared" si="21"/>
        <v>4</v>
      </c>
    </row>
    <row r="117" spans="1:19" s="25" customFormat="1" ht="15" customHeight="1">
      <c r="A117" s="2637" t="str">
        <f>'General PNGUM'!A117</f>
        <v>Ganai Community School</v>
      </c>
      <c r="B117" s="2897">
        <v>6</v>
      </c>
      <c r="C117" s="2898"/>
      <c r="D117" s="2867">
        <f t="shared" si="20"/>
        <v>6</v>
      </c>
      <c r="E117" s="2897"/>
      <c r="F117" s="2898"/>
      <c r="G117" s="2876">
        <v>6</v>
      </c>
      <c r="H117" s="2876"/>
      <c r="I117" s="2876"/>
      <c r="J117" s="2876"/>
      <c r="K117" s="2899">
        <v>6</v>
      </c>
      <c r="L117" s="2900"/>
      <c r="M117" s="2900"/>
      <c r="N117" s="2900"/>
      <c r="O117" s="2900">
        <v>6</v>
      </c>
      <c r="P117" s="2900"/>
      <c r="Q117" s="2900">
        <v>6</v>
      </c>
      <c r="R117" s="2901"/>
      <c r="S117" s="2870">
        <f t="shared" si="21"/>
        <v>6</v>
      </c>
    </row>
    <row r="118" spans="1:19" s="25" customFormat="1" ht="15" customHeight="1">
      <c r="A118" s="2637" t="str">
        <f>'General PNGUM'!A118</f>
        <v>Harrison Primary School</v>
      </c>
      <c r="B118" s="2897">
        <v>12</v>
      </c>
      <c r="C118" s="2898"/>
      <c r="D118" s="2867">
        <f t="shared" si="20"/>
        <v>12</v>
      </c>
      <c r="E118" s="2897"/>
      <c r="F118" s="2898"/>
      <c r="G118" s="2876">
        <v>12</v>
      </c>
      <c r="H118" s="2876"/>
      <c r="I118" s="2876"/>
      <c r="J118" s="2876"/>
      <c r="K118" s="2899">
        <v>12</v>
      </c>
      <c r="L118" s="2900"/>
      <c r="M118" s="2900"/>
      <c r="N118" s="2900"/>
      <c r="O118" s="2900">
        <v>12</v>
      </c>
      <c r="P118" s="2900"/>
      <c r="Q118" s="2900">
        <v>12</v>
      </c>
      <c r="R118" s="2901"/>
      <c r="S118" s="2870">
        <f t="shared" si="21"/>
        <v>12</v>
      </c>
    </row>
    <row r="119" spans="1:19" s="25" customFormat="1" ht="15" customHeight="1">
      <c r="A119" s="2637" t="str">
        <f>'General PNGUM'!A119</f>
        <v>Himau Adventist Primary School</v>
      </c>
      <c r="B119" s="2897">
        <v>1</v>
      </c>
      <c r="C119" s="2898"/>
      <c r="D119" s="2867">
        <f t="shared" si="20"/>
        <v>1</v>
      </c>
      <c r="E119" s="2897"/>
      <c r="F119" s="2898"/>
      <c r="G119" s="2876">
        <v>1</v>
      </c>
      <c r="H119" s="2876"/>
      <c r="I119" s="2876"/>
      <c r="J119" s="2876"/>
      <c r="K119" s="2899">
        <v>1</v>
      </c>
      <c r="L119" s="2900"/>
      <c r="M119" s="2900"/>
      <c r="N119" s="2900"/>
      <c r="O119" s="2900">
        <v>1</v>
      </c>
      <c r="P119" s="2900"/>
      <c r="Q119" s="2900">
        <v>1</v>
      </c>
      <c r="R119" s="2901"/>
      <c r="S119" s="2870">
        <f t="shared" si="21"/>
        <v>1</v>
      </c>
    </row>
    <row r="120" spans="1:19" s="25" customFormat="1" ht="15" customHeight="1">
      <c r="A120" s="2637" t="str">
        <f>'General PNGUM'!A120</f>
        <v>Isu Primary School</v>
      </c>
      <c r="B120" s="2897">
        <v>5</v>
      </c>
      <c r="C120" s="2898"/>
      <c r="D120" s="2867">
        <f t="shared" si="20"/>
        <v>5</v>
      </c>
      <c r="E120" s="2897"/>
      <c r="F120" s="2898"/>
      <c r="G120" s="2876">
        <v>5</v>
      </c>
      <c r="H120" s="2876"/>
      <c r="I120" s="2876"/>
      <c r="J120" s="2876"/>
      <c r="K120" s="2899">
        <v>5</v>
      </c>
      <c r="L120" s="2900"/>
      <c r="M120" s="2900"/>
      <c r="N120" s="2900"/>
      <c r="O120" s="2900">
        <v>5</v>
      </c>
      <c r="P120" s="2900"/>
      <c r="Q120" s="2900">
        <v>5</v>
      </c>
      <c r="R120" s="2901"/>
      <c r="S120" s="2870">
        <f t="shared" si="21"/>
        <v>5</v>
      </c>
    </row>
    <row r="121" spans="1:19" s="410" customFormat="1" ht="15" customHeight="1">
      <c r="A121" s="2913" t="str">
        <f>'General PNGUM'!A121</f>
        <v>Kambubu Secondary UNION</v>
      </c>
      <c r="B121" s="2914"/>
      <c r="C121" s="2915"/>
      <c r="D121" s="2867">
        <f t="shared" si="20"/>
        <v>0</v>
      </c>
      <c r="E121" s="2914"/>
      <c r="F121" s="2915"/>
      <c r="G121" s="2916"/>
      <c r="H121" s="2916"/>
      <c r="I121" s="2916"/>
      <c r="J121" s="2916"/>
      <c r="K121" s="2917"/>
      <c r="L121" s="2918"/>
      <c r="M121" s="1753"/>
      <c r="N121" s="2918"/>
      <c r="O121" s="1753"/>
      <c r="P121" s="2918"/>
      <c r="Q121" s="1753"/>
      <c r="R121" s="2918"/>
      <c r="S121" s="2870">
        <f t="shared" si="21"/>
        <v>0</v>
      </c>
    </row>
    <row r="122" spans="1:19" s="410" customFormat="1" ht="15" customHeight="1">
      <c r="A122" s="2637" t="str">
        <f>'General PNGUM'!A122</f>
        <v>Kase Adventist Primary School</v>
      </c>
      <c r="B122" s="2897">
        <v>5</v>
      </c>
      <c r="C122" s="2898"/>
      <c r="D122" s="2867">
        <f t="shared" si="20"/>
        <v>5</v>
      </c>
      <c r="E122" s="2897"/>
      <c r="F122" s="2898"/>
      <c r="G122" s="2876">
        <v>5</v>
      </c>
      <c r="H122" s="2876"/>
      <c r="I122" s="2876"/>
      <c r="J122" s="2876"/>
      <c r="K122" s="2899">
        <v>5</v>
      </c>
      <c r="L122" s="2900"/>
      <c r="M122" s="2900"/>
      <c r="N122" s="2900"/>
      <c r="O122" s="2900">
        <v>5</v>
      </c>
      <c r="P122" s="25"/>
      <c r="Q122" s="2900">
        <v>5</v>
      </c>
      <c r="R122" s="2901"/>
      <c r="S122" s="2870">
        <f t="shared" si="21"/>
        <v>5</v>
      </c>
    </row>
    <row r="123" spans="1:19" s="25" customFormat="1" ht="15" customHeight="1">
      <c r="A123" s="2637" t="str">
        <f>'General PNGUM'!A123</f>
        <v>Kavieng Primary School</v>
      </c>
      <c r="B123" s="2897">
        <v>12</v>
      </c>
      <c r="C123" s="2898"/>
      <c r="D123" s="2867">
        <f t="shared" si="20"/>
        <v>12</v>
      </c>
      <c r="E123" s="2897"/>
      <c r="F123" s="2898"/>
      <c r="G123" s="2876">
        <v>12</v>
      </c>
      <c r="H123" s="2876"/>
      <c r="I123" s="2876"/>
      <c r="J123" s="2876"/>
      <c r="K123" s="2899">
        <v>12</v>
      </c>
      <c r="L123" s="2900"/>
      <c r="M123" s="2900"/>
      <c r="N123" s="2900"/>
      <c r="O123" s="2900">
        <v>12</v>
      </c>
      <c r="Q123" s="2900">
        <v>12</v>
      </c>
      <c r="R123" s="2901"/>
      <c r="S123" s="2870">
        <f t="shared" si="21"/>
        <v>12</v>
      </c>
    </row>
    <row r="124" spans="1:19" s="25" customFormat="1" ht="15" customHeight="1">
      <c r="A124" s="2637" t="str">
        <f>'General PNGUM'!A124</f>
        <v>Kivia Primary School</v>
      </c>
      <c r="B124" s="2897">
        <v>4</v>
      </c>
      <c r="C124" s="2898"/>
      <c r="D124" s="2867">
        <f t="shared" si="20"/>
        <v>4</v>
      </c>
      <c r="E124" s="2897"/>
      <c r="F124" s="2898"/>
      <c r="G124" s="2876">
        <v>4</v>
      </c>
      <c r="H124" s="2876"/>
      <c r="I124" s="2876"/>
      <c r="J124" s="2876"/>
      <c r="K124" s="2899">
        <v>4</v>
      </c>
      <c r="L124" s="2900"/>
      <c r="M124" s="2900"/>
      <c r="N124" s="2900"/>
      <c r="O124" s="2900">
        <v>4</v>
      </c>
      <c r="P124" s="2900"/>
      <c r="Q124" s="2900">
        <v>4</v>
      </c>
      <c r="R124" s="2901"/>
      <c r="S124" s="2870">
        <f t="shared" si="21"/>
        <v>4</v>
      </c>
    </row>
    <row r="125" spans="1:19" s="25" customFormat="1" ht="15" customHeight="1">
      <c r="A125" s="2637" t="str">
        <f>'General PNGUM'!A125</f>
        <v>Konkavul Primary School</v>
      </c>
      <c r="B125" s="2897"/>
      <c r="C125" s="2898"/>
      <c r="D125" s="2867">
        <f t="shared" si="20"/>
        <v>0</v>
      </c>
      <c r="E125" s="2897"/>
      <c r="F125" s="2898"/>
      <c r="G125" s="2876"/>
      <c r="H125" s="2876"/>
      <c r="I125" s="2876"/>
      <c r="J125" s="2876"/>
      <c r="K125" s="2899"/>
      <c r="L125" s="2900"/>
      <c r="M125" s="2900"/>
      <c r="N125" s="2900"/>
      <c r="O125" s="2900"/>
      <c r="P125" s="2900"/>
      <c r="Q125" s="2900"/>
      <c r="R125" s="2901"/>
      <c r="S125" s="2870">
        <f t="shared" si="21"/>
        <v>0</v>
      </c>
    </row>
    <row r="126" spans="1:19" s="25" customFormat="1" ht="15" customHeight="1">
      <c r="A126" s="2637" t="str">
        <f>'General PNGUM'!A126</f>
        <v>Kumbuba Community School</v>
      </c>
      <c r="B126" s="2897">
        <v>2</v>
      </c>
      <c r="C126" s="2898"/>
      <c r="D126" s="2867">
        <f t="shared" si="20"/>
        <v>2</v>
      </c>
      <c r="E126" s="2897"/>
      <c r="F126" s="2898"/>
      <c r="G126" s="2876">
        <v>2</v>
      </c>
      <c r="H126" s="2876"/>
      <c r="I126" s="2876"/>
      <c r="J126" s="2876"/>
      <c r="K126" s="2899">
        <v>2</v>
      </c>
      <c r="L126" s="2900"/>
      <c r="M126" s="2900"/>
      <c r="N126" s="2900"/>
      <c r="O126" s="2900">
        <v>2</v>
      </c>
      <c r="P126" s="2900"/>
      <c r="Q126" s="2900">
        <v>2</v>
      </c>
      <c r="R126" s="2901"/>
      <c r="S126" s="2870">
        <f t="shared" si="21"/>
        <v>2</v>
      </c>
    </row>
    <row r="127" spans="1:19" s="25" customFormat="1" ht="15" customHeight="1">
      <c r="A127" s="2637" t="str">
        <f>'General PNGUM'!A127</f>
        <v>Loaua Community School</v>
      </c>
      <c r="B127" s="2897">
        <v>5</v>
      </c>
      <c r="C127" s="2898"/>
      <c r="D127" s="2867">
        <f t="shared" si="20"/>
        <v>5</v>
      </c>
      <c r="E127" s="2897"/>
      <c r="F127" s="2898"/>
      <c r="G127" s="2876">
        <v>5</v>
      </c>
      <c r="H127" s="2876"/>
      <c r="I127" s="2876"/>
      <c r="J127" s="2876"/>
      <c r="K127" s="2899">
        <v>5</v>
      </c>
      <c r="L127" s="2900"/>
      <c r="M127" s="2900">
        <v>1</v>
      </c>
      <c r="N127" s="2900"/>
      <c r="O127" s="2900">
        <v>5</v>
      </c>
      <c r="P127" s="2900"/>
      <c r="Q127" s="2900">
        <v>5</v>
      </c>
      <c r="R127" s="2901"/>
      <c r="S127" s="2870">
        <f t="shared" si="21"/>
        <v>5</v>
      </c>
    </row>
    <row r="128" spans="1:19" s="25" customFormat="1" ht="15" customHeight="1">
      <c r="A128" s="2637" t="str">
        <f>'General PNGUM'!A128</f>
        <v>Loma Adventist Primary School</v>
      </c>
      <c r="B128" s="2897">
        <v>5</v>
      </c>
      <c r="C128" s="2898"/>
      <c r="D128" s="2867">
        <f t="shared" si="20"/>
        <v>5</v>
      </c>
      <c r="E128" s="2897"/>
      <c r="F128" s="2898"/>
      <c r="G128" s="2876">
        <v>5</v>
      </c>
      <c r="H128" s="2876"/>
      <c r="I128" s="2876"/>
      <c r="J128" s="2876"/>
      <c r="K128" s="2899">
        <v>5</v>
      </c>
      <c r="L128" s="2900"/>
      <c r="M128" s="2900"/>
      <c r="N128" s="2900"/>
      <c r="O128" s="2900">
        <v>5</v>
      </c>
      <c r="P128" s="2900"/>
      <c r="Q128" s="2900">
        <v>5</v>
      </c>
      <c r="R128" s="2901"/>
      <c r="S128" s="2870">
        <f t="shared" si="21"/>
        <v>5</v>
      </c>
    </row>
    <row r="129" spans="1:22" s="25" customFormat="1" ht="15" customHeight="1">
      <c r="A129" s="2637" t="str">
        <f>'General PNGUM'!A129</f>
        <v>Lomana Community School</v>
      </c>
      <c r="B129" s="2897">
        <v>3</v>
      </c>
      <c r="C129" s="2898"/>
      <c r="D129" s="2867">
        <f t="shared" si="20"/>
        <v>3</v>
      </c>
      <c r="E129" s="2897"/>
      <c r="F129" s="2898"/>
      <c r="G129" s="2876">
        <v>3</v>
      </c>
      <c r="H129" s="2876"/>
      <c r="I129" s="2876"/>
      <c r="J129" s="2876"/>
      <c r="K129" s="2899">
        <v>3</v>
      </c>
      <c r="L129" s="2900"/>
      <c r="M129" s="2900"/>
      <c r="N129" s="2900"/>
      <c r="O129" s="2900">
        <v>3</v>
      </c>
      <c r="P129" s="2900"/>
      <c r="Q129" s="2900">
        <v>3</v>
      </c>
      <c r="R129" s="2901"/>
      <c r="S129" s="2870">
        <f t="shared" si="21"/>
        <v>3</v>
      </c>
    </row>
    <row r="130" spans="1:22" s="25" customFormat="1" ht="15" customHeight="1">
      <c r="A130" s="2637" t="str">
        <f>'General PNGUM'!A130</f>
        <v>Lovarang Community School</v>
      </c>
      <c r="B130" s="2897">
        <v>4</v>
      </c>
      <c r="C130" s="2898"/>
      <c r="D130" s="2867">
        <f t="shared" si="20"/>
        <v>4</v>
      </c>
      <c r="E130" s="2897"/>
      <c r="F130" s="2898"/>
      <c r="G130" s="2876">
        <v>4</v>
      </c>
      <c r="H130" s="2876"/>
      <c r="I130" s="2876"/>
      <c r="J130" s="2876"/>
      <c r="K130" s="2899">
        <v>4</v>
      </c>
      <c r="L130" s="2900"/>
      <c r="M130" s="2900"/>
      <c r="N130" s="2900"/>
      <c r="O130" s="2900">
        <v>4</v>
      </c>
      <c r="P130" s="2900"/>
      <c r="Q130" s="2900">
        <v>4</v>
      </c>
      <c r="R130" s="2901"/>
      <c r="S130" s="2870">
        <f t="shared" si="21"/>
        <v>4</v>
      </c>
    </row>
    <row r="131" spans="1:22" s="25" customFormat="1" ht="15" customHeight="1">
      <c r="A131" s="2637" t="str">
        <f>'General PNGUM'!A131</f>
        <v>Magean Primary School</v>
      </c>
      <c r="B131" s="2897">
        <v>4</v>
      </c>
      <c r="C131" s="2898"/>
      <c r="D131" s="2867">
        <f t="shared" si="20"/>
        <v>4</v>
      </c>
      <c r="E131" s="2897"/>
      <c r="F131" s="2898"/>
      <c r="G131" s="2876">
        <v>4</v>
      </c>
      <c r="H131" s="2876"/>
      <c r="I131" s="2876"/>
      <c r="J131" s="2876"/>
      <c r="K131" s="2899">
        <v>4</v>
      </c>
      <c r="L131" s="2900"/>
      <c r="M131" s="2900">
        <v>1</v>
      </c>
      <c r="N131" s="2900"/>
      <c r="O131" s="2900">
        <v>4</v>
      </c>
      <c r="P131" s="2900"/>
      <c r="Q131" s="2900">
        <v>4</v>
      </c>
      <c r="R131" s="2901"/>
      <c r="S131" s="2870">
        <f t="shared" si="21"/>
        <v>4</v>
      </c>
    </row>
    <row r="132" spans="1:22" s="25" customFormat="1" ht="15" customHeight="1">
      <c r="A132" s="2637" t="str">
        <f>'General PNGUM'!A132</f>
        <v>Napapar Primary School</v>
      </c>
      <c r="B132" s="2897">
        <v>9</v>
      </c>
      <c r="C132" s="2898"/>
      <c r="D132" s="2867">
        <f t="shared" si="20"/>
        <v>9</v>
      </c>
      <c r="E132" s="2897"/>
      <c r="F132" s="2898"/>
      <c r="G132" s="2876">
        <v>7</v>
      </c>
      <c r="H132" s="2876">
        <v>2</v>
      </c>
      <c r="I132" s="2876"/>
      <c r="J132" s="2876"/>
      <c r="K132" s="2899">
        <v>7</v>
      </c>
      <c r="L132" s="2900"/>
      <c r="M132" s="2900"/>
      <c r="N132" s="2900"/>
      <c r="O132" s="2900">
        <v>7</v>
      </c>
      <c r="P132" s="2900"/>
      <c r="Q132" s="2900">
        <v>7</v>
      </c>
      <c r="R132" s="2901"/>
      <c r="S132" s="2870">
        <f t="shared" si="21"/>
        <v>9</v>
      </c>
    </row>
    <row r="133" spans="1:22" s="25" customFormat="1" ht="15" customHeight="1">
      <c r="A133" s="2637" t="str">
        <f>'General PNGUM'!A133</f>
        <v>Nigilani Primary School</v>
      </c>
      <c r="B133" s="2897">
        <v>6</v>
      </c>
      <c r="C133" s="2898"/>
      <c r="D133" s="2867">
        <f t="shared" si="20"/>
        <v>6</v>
      </c>
      <c r="E133" s="2897"/>
      <c r="F133" s="2898"/>
      <c r="G133" s="2876">
        <v>6</v>
      </c>
      <c r="H133" s="2876"/>
      <c r="I133" s="2876"/>
      <c r="J133" s="2876"/>
      <c r="K133" s="2899">
        <v>6</v>
      </c>
      <c r="L133" s="2900"/>
      <c r="M133" s="2900"/>
      <c r="N133" s="2900"/>
      <c r="O133" s="2900">
        <v>6</v>
      </c>
      <c r="P133" s="2900"/>
      <c r="Q133" s="2900">
        <v>6</v>
      </c>
      <c r="R133" s="2901"/>
      <c r="S133" s="2870">
        <f t="shared" si="21"/>
        <v>6</v>
      </c>
    </row>
    <row r="134" spans="1:22" s="25" customFormat="1" ht="15" customHeight="1">
      <c r="A134" s="2637" t="str">
        <f>'General PNGUM'!A134</f>
        <v>Palakau Community School</v>
      </c>
      <c r="B134" s="2897">
        <v>5</v>
      </c>
      <c r="C134" s="2898"/>
      <c r="D134" s="2867">
        <f t="shared" si="20"/>
        <v>5</v>
      </c>
      <c r="E134" s="2897"/>
      <c r="F134" s="2898"/>
      <c r="G134" s="2876">
        <v>5</v>
      </c>
      <c r="H134" s="2876"/>
      <c r="I134" s="2876"/>
      <c r="J134" s="2876"/>
      <c r="K134" s="2899">
        <v>5</v>
      </c>
      <c r="L134" s="2900"/>
      <c r="M134" s="2900"/>
      <c r="N134" s="2900"/>
      <c r="O134" s="2900">
        <v>5</v>
      </c>
      <c r="P134" s="2900"/>
      <c r="Q134" s="2900">
        <v>5</v>
      </c>
      <c r="R134" s="2901"/>
      <c r="S134" s="2870">
        <f t="shared" si="21"/>
        <v>5</v>
      </c>
    </row>
    <row r="135" spans="1:22" s="25" customFormat="1" ht="15" customHeight="1">
      <c r="A135" s="2637" t="str">
        <f>'General PNGUM'!A135</f>
        <v>Rali - need address</v>
      </c>
      <c r="B135" s="2897"/>
      <c r="C135" s="2898"/>
      <c r="D135" s="2867">
        <f t="shared" si="20"/>
        <v>0</v>
      </c>
      <c r="E135" s="2897"/>
      <c r="F135" s="2898"/>
      <c r="G135" s="2876"/>
      <c r="H135" s="2876"/>
      <c r="I135" s="2876"/>
      <c r="J135" s="2876"/>
      <c r="K135" s="2899"/>
      <c r="L135" s="2900"/>
      <c r="M135" s="2900"/>
      <c r="N135" s="2900"/>
      <c r="O135" s="2900"/>
      <c r="P135" s="2900"/>
      <c r="Q135" s="2900"/>
      <c r="R135" s="2901"/>
      <c r="S135" s="2870">
        <f t="shared" si="21"/>
        <v>0</v>
      </c>
    </row>
    <row r="136" spans="1:22" s="25" customFormat="1" ht="15" customHeight="1">
      <c r="A136" s="2637" t="str">
        <f>'General PNGUM'!A136</f>
        <v>Rongoe Primary School</v>
      </c>
      <c r="B136" s="2897">
        <v>8</v>
      </c>
      <c r="C136" s="2898"/>
      <c r="D136" s="2867">
        <f t="shared" si="20"/>
        <v>8</v>
      </c>
      <c r="E136" s="2897"/>
      <c r="F136" s="2898"/>
      <c r="G136" s="2876">
        <v>8</v>
      </c>
      <c r="H136" s="2876"/>
      <c r="I136" s="2876"/>
      <c r="J136" s="2876"/>
      <c r="K136" s="2899">
        <v>8</v>
      </c>
      <c r="L136" s="2900"/>
      <c r="M136" s="2900"/>
      <c r="N136" s="2900"/>
      <c r="O136" s="2900">
        <v>8</v>
      </c>
      <c r="P136" s="2900"/>
      <c r="Q136" s="2900">
        <v>8</v>
      </c>
      <c r="R136" s="2901"/>
      <c r="S136" s="2870">
        <f t="shared" si="21"/>
        <v>8</v>
      </c>
    </row>
    <row r="137" spans="1:22" s="25" customFormat="1" ht="15" customHeight="1">
      <c r="A137" s="2637" t="str">
        <f>'General PNGUM'!A137</f>
        <v>Rugan Harbour Primary School</v>
      </c>
      <c r="B137" s="2897">
        <v>6</v>
      </c>
      <c r="C137" s="2898"/>
      <c r="D137" s="2867">
        <f t="shared" si="20"/>
        <v>6</v>
      </c>
      <c r="E137" s="2897"/>
      <c r="F137" s="2898"/>
      <c r="G137" s="2876">
        <v>6</v>
      </c>
      <c r="H137" s="2876"/>
      <c r="I137" s="2876"/>
      <c r="J137" s="2876"/>
      <c r="K137" s="2899">
        <v>6</v>
      </c>
      <c r="L137" s="2900"/>
      <c r="M137" s="2900"/>
      <c r="N137" s="2900"/>
      <c r="O137" s="2900">
        <v>6</v>
      </c>
      <c r="P137" s="2900"/>
      <c r="Q137" s="2900">
        <v>6</v>
      </c>
      <c r="R137" s="2901"/>
      <c r="S137" s="2870">
        <f t="shared" si="21"/>
        <v>6</v>
      </c>
    </row>
    <row r="138" spans="1:22" s="25" customFormat="1" ht="15" customHeight="1">
      <c r="A138" s="2637" t="str">
        <f>'General PNGUM'!A138</f>
        <v>Saio Community School</v>
      </c>
      <c r="B138" s="2897">
        <v>2</v>
      </c>
      <c r="C138" s="2898"/>
      <c r="D138" s="2867">
        <f t="shared" si="20"/>
        <v>2</v>
      </c>
      <c r="E138" s="2897"/>
      <c r="F138" s="2898"/>
      <c r="G138" s="2876">
        <v>2</v>
      </c>
      <c r="H138" s="2876"/>
      <c r="I138" s="2876"/>
      <c r="J138" s="2876"/>
      <c r="K138" s="2899">
        <v>2</v>
      </c>
      <c r="L138" s="2900"/>
      <c r="M138" s="2900"/>
      <c r="N138" s="2900"/>
      <c r="O138" s="2900">
        <v>2</v>
      </c>
      <c r="P138" s="2900"/>
      <c r="Q138" s="2900">
        <v>2</v>
      </c>
      <c r="R138" s="2901"/>
      <c r="S138" s="2870">
        <f t="shared" si="21"/>
        <v>2</v>
      </c>
    </row>
    <row r="139" spans="1:22" s="25" customFormat="1" ht="15" customHeight="1">
      <c r="A139" s="2637" t="str">
        <f>'General PNGUM'!A139</f>
        <v>Sonoma Primary School</v>
      </c>
      <c r="B139" s="2905">
        <v>10</v>
      </c>
      <c r="C139" s="2906"/>
      <c r="D139" s="2867">
        <f t="shared" si="20"/>
        <v>10</v>
      </c>
      <c r="E139" s="2905"/>
      <c r="F139" s="2906"/>
      <c r="G139" s="2876">
        <v>10</v>
      </c>
      <c r="H139" s="2876"/>
      <c r="I139" s="2876"/>
      <c r="J139" s="2876"/>
      <c r="K139" s="2909">
        <v>10</v>
      </c>
      <c r="L139" s="2910"/>
      <c r="M139" s="2910">
        <v>1</v>
      </c>
      <c r="N139" s="2910"/>
      <c r="O139" s="2910">
        <v>10</v>
      </c>
      <c r="P139" s="2910"/>
      <c r="Q139" s="2910">
        <v>10</v>
      </c>
      <c r="R139" s="2911"/>
      <c r="S139" s="2870">
        <f t="shared" si="21"/>
        <v>10</v>
      </c>
      <c r="V139" s="25" t="s">
        <v>271</v>
      </c>
    </row>
    <row r="140" spans="1:22" s="25" customFormat="1" ht="15" customHeight="1">
      <c r="A140" s="2637" t="str">
        <f>'General PNGUM'!A140</f>
        <v>Ulu Primary School - need address</v>
      </c>
      <c r="B140" s="2905">
        <v>4</v>
      </c>
      <c r="C140" s="2906"/>
      <c r="D140" s="2867">
        <f t="shared" si="20"/>
        <v>4</v>
      </c>
      <c r="E140" s="2905"/>
      <c r="F140" s="2906"/>
      <c r="G140" s="2876">
        <v>4</v>
      </c>
      <c r="H140" s="2876"/>
      <c r="I140" s="2876"/>
      <c r="J140" s="2876"/>
      <c r="K140" s="2909">
        <v>4</v>
      </c>
      <c r="L140" s="2910"/>
      <c r="M140" s="2910"/>
      <c r="N140" s="2910"/>
      <c r="O140" s="2910">
        <v>4</v>
      </c>
      <c r="P140" s="2910"/>
      <c r="Q140" s="2910">
        <v>4</v>
      </c>
      <c r="R140" s="2911"/>
      <c r="S140" s="2870">
        <f>SUM(G140:J140)</f>
        <v>4</v>
      </c>
    </row>
    <row r="141" spans="1:22" s="410" customFormat="1" ht="15" customHeight="1" thickBot="1">
      <c r="A141" s="2677" t="s">
        <v>41</v>
      </c>
      <c r="B141" s="2874">
        <f>SUM(B113:B140)</f>
        <v>132</v>
      </c>
      <c r="C141" s="2874">
        <f>SUM(C113:C140)</f>
        <v>12</v>
      </c>
      <c r="D141" s="2874">
        <f>SUM(D113:D140)</f>
        <v>144</v>
      </c>
      <c r="E141" s="2874">
        <f t="shared" ref="E141:F141" si="22">SUM(E115:E140)</f>
        <v>0</v>
      </c>
      <c r="F141" s="2874">
        <f t="shared" si="22"/>
        <v>0</v>
      </c>
      <c r="G141" s="2875">
        <f>SUM(G113:G140)</f>
        <v>129</v>
      </c>
      <c r="H141" s="2875">
        <f t="shared" ref="H141:R141" si="23">SUM(H113:H140)</f>
        <v>3</v>
      </c>
      <c r="I141" s="2875">
        <f t="shared" si="23"/>
        <v>11</v>
      </c>
      <c r="J141" s="2875">
        <f t="shared" si="23"/>
        <v>1</v>
      </c>
      <c r="K141" s="2875">
        <f t="shared" si="23"/>
        <v>130</v>
      </c>
      <c r="L141" s="2875">
        <f t="shared" si="23"/>
        <v>12</v>
      </c>
      <c r="M141" s="2875">
        <f t="shared" si="23"/>
        <v>4</v>
      </c>
      <c r="N141" s="2875">
        <f t="shared" si="23"/>
        <v>0</v>
      </c>
      <c r="O141" s="2875">
        <f t="shared" si="23"/>
        <v>130</v>
      </c>
      <c r="P141" s="2875">
        <f t="shared" si="23"/>
        <v>12</v>
      </c>
      <c r="Q141" s="2875">
        <f t="shared" si="23"/>
        <v>130</v>
      </c>
      <c r="R141" s="2875">
        <f t="shared" si="23"/>
        <v>12</v>
      </c>
      <c r="S141" s="2919">
        <f>SUM(S113:S140)</f>
        <v>144</v>
      </c>
    </row>
    <row r="142" spans="1:22" s="588" customFormat="1" ht="15" customHeight="1" thickTop="1" thickBot="1">
      <c r="A142" s="587"/>
      <c r="B142" s="632"/>
      <c r="C142" s="632"/>
      <c r="D142" s="632">
        <f>B141+C141</f>
        <v>144</v>
      </c>
      <c r="E142" s="632"/>
      <c r="F142" s="632"/>
      <c r="G142" s="1553"/>
      <c r="H142" s="1553"/>
      <c r="I142" s="632"/>
      <c r="J142" s="632"/>
      <c r="K142" s="1553"/>
      <c r="L142" s="1553"/>
      <c r="M142" s="1553"/>
      <c r="N142" s="1553"/>
      <c r="O142" s="1553"/>
      <c r="P142" s="1553"/>
      <c r="Q142" s="1553"/>
      <c r="R142" s="1561"/>
      <c r="S142" s="1118"/>
    </row>
    <row r="143" spans="1:22" s="24" customFormat="1" ht="12" thickBot="1">
      <c r="A143" s="1989" t="s">
        <v>272</v>
      </c>
      <c r="B143" s="1982"/>
      <c r="C143" s="1982"/>
      <c r="D143" s="1982"/>
      <c r="E143" s="1982"/>
      <c r="F143" s="1982"/>
      <c r="G143" s="1982"/>
      <c r="H143" s="1982"/>
      <c r="I143" s="1981"/>
      <c r="J143" s="1981"/>
      <c r="K143" s="1982"/>
      <c r="L143" s="1982"/>
      <c r="M143" s="1982"/>
      <c r="N143" s="1982"/>
      <c r="O143" s="1982"/>
      <c r="P143" s="1982"/>
      <c r="Q143" s="1983"/>
      <c r="R143" s="1984"/>
      <c r="S143" s="1985"/>
    </row>
    <row r="144" spans="1:22" s="1049" customFormat="1" ht="13.35" customHeight="1">
      <c r="A144" s="2920" t="str">
        <f>'General PNGUM'!A144</f>
        <v>Inonda SDA High School</v>
      </c>
      <c r="B144" s="2921"/>
      <c r="C144" s="2922">
        <v>7</v>
      </c>
      <c r="D144" s="2923">
        <f t="shared" ref="D144:D148" si="24">SUM(B144:C144)</f>
        <v>7</v>
      </c>
      <c r="E144" s="2894"/>
      <c r="F144" s="2894">
        <v>5</v>
      </c>
      <c r="G144" s="2924"/>
      <c r="H144" s="2924"/>
      <c r="I144" s="2924">
        <v>6</v>
      </c>
      <c r="J144" s="2924">
        <v>1</v>
      </c>
      <c r="K144" s="2925"/>
      <c r="L144" s="2925">
        <v>5</v>
      </c>
      <c r="M144" s="2925"/>
      <c r="N144" s="2925">
        <v>2</v>
      </c>
      <c r="O144" s="2925"/>
      <c r="P144" s="2925">
        <v>5</v>
      </c>
      <c r="Q144" s="2925"/>
      <c r="R144" s="2926">
        <v>2</v>
      </c>
      <c r="S144" s="2873">
        <f t="shared" si="21"/>
        <v>7</v>
      </c>
      <c r="T144" s="1540"/>
      <c r="U144" s="1541"/>
      <c r="V144" s="1541"/>
    </row>
    <row r="145" spans="1:19" s="410" customFormat="1" ht="13.35" customHeight="1">
      <c r="A145" s="2637" t="str">
        <f>'General PNGUM'!A145</f>
        <v>Inonda SDA Primary School</v>
      </c>
      <c r="B145" s="2921">
        <v>11</v>
      </c>
      <c r="C145" s="2922"/>
      <c r="D145" s="2867">
        <f t="shared" si="24"/>
        <v>11</v>
      </c>
      <c r="E145" s="2894"/>
      <c r="F145" s="2894"/>
      <c r="G145" s="2924">
        <v>9</v>
      </c>
      <c r="H145" s="2924">
        <v>2</v>
      </c>
      <c r="I145" s="2924"/>
      <c r="J145" s="2924"/>
      <c r="K145" s="2925">
        <v>1</v>
      </c>
      <c r="L145" s="2925"/>
      <c r="M145" s="2925">
        <v>4</v>
      </c>
      <c r="N145" s="2925"/>
      <c r="O145" s="2925">
        <v>4</v>
      </c>
      <c r="P145" s="2925"/>
      <c r="Q145" s="2925">
        <v>5</v>
      </c>
      <c r="R145" s="2926"/>
      <c r="S145" s="2870">
        <f t="shared" si="21"/>
        <v>11</v>
      </c>
    </row>
    <row r="146" spans="1:19" s="410" customFormat="1" ht="13.35" customHeight="1">
      <c r="A146" s="2637" t="str">
        <f>'General PNGUM'!A146</f>
        <v>Kaisiga SDA Primary School</v>
      </c>
      <c r="B146" s="2927"/>
      <c r="C146" s="2928"/>
      <c r="D146" s="2929">
        <f t="shared" si="24"/>
        <v>0</v>
      </c>
      <c r="E146" s="2894"/>
      <c r="F146" s="2894"/>
      <c r="G146" s="2924"/>
      <c r="H146" s="2924"/>
      <c r="I146" s="2924"/>
      <c r="J146" s="2924"/>
      <c r="K146" s="2925"/>
      <c r="L146" s="2925"/>
      <c r="M146" s="2925"/>
      <c r="N146" s="2925"/>
      <c r="O146" s="2925"/>
      <c r="P146" s="2925"/>
      <c r="Q146" s="2925"/>
      <c r="R146" s="2926"/>
      <c r="S146" s="2870">
        <f t="shared" si="21"/>
        <v>0</v>
      </c>
    </row>
    <row r="147" spans="1:19" s="410" customFormat="1" ht="13.35" customHeight="1">
      <c r="A147" s="2637" t="str">
        <f>'General PNGUM'!A147</f>
        <v>Ramaga SDA Primary School</v>
      </c>
      <c r="B147" s="2927">
        <v>8</v>
      </c>
      <c r="C147" s="2928"/>
      <c r="D147" s="2929">
        <f t="shared" si="24"/>
        <v>8</v>
      </c>
      <c r="E147" s="2894">
        <v>6</v>
      </c>
      <c r="F147" s="2894"/>
      <c r="G147" s="2924">
        <v>7</v>
      </c>
      <c r="H147" s="2924">
        <v>1</v>
      </c>
      <c r="I147" s="2924"/>
      <c r="J147" s="2924"/>
      <c r="K147" s="2925"/>
      <c r="L147" s="2925"/>
      <c r="M147" s="2925">
        <v>3</v>
      </c>
      <c r="N147" s="2925"/>
      <c r="O147" s="2925">
        <v>3</v>
      </c>
      <c r="P147" s="2925"/>
      <c r="Q147" s="2925">
        <v>2</v>
      </c>
      <c r="R147" s="2926"/>
      <c r="S147" s="2870">
        <f t="shared" si="21"/>
        <v>8</v>
      </c>
    </row>
    <row r="148" spans="1:19" s="410" customFormat="1" ht="13.35" customHeight="1">
      <c r="A148" s="2637" t="str">
        <f>'General PNGUM'!A148</f>
        <v>Toma Adventist Primary School</v>
      </c>
      <c r="B148" s="2930">
        <v>4</v>
      </c>
      <c r="C148" s="2930"/>
      <c r="D148" s="2929">
        <f t="shared" si="24"/>
        <v>4</v>
      </c>
      <c r="E148" s="2880">
        <v>6</v>
      </c>
      <c r="F148" s="2880"/>
      <c r="G148" s="2931">
        <v>2</v>
      </c>
      <c r="H148" s="2931">
        <v>2</v>
      </c>
      <c r="I148" s="2931"/>
      <c r="J148" s="2931"/>
      <c r="K148" s="2932"/>
      <c r="L148" s="2932"/>
      <c r="M148" s="2932">
        <v>2</v>
      </c>
      <c r="N148" s="2932"/>
      <c r="O148" s="2932">
        <v>1</v>
      </c>
      <c r="P148" s="2932"/>
      <c r="Q148" s="2932">
        <v>3</v>
      </c>
      <c r="R148" s="2203"/>
      <c r="S148" s="2870">
        <f t="shared" si="21"/>
        <v>4</v>
      </c>
    </row>
    <row r="149" spans="1:19" s="410" customFormat="1" ht="15" customHeight="1" thickBot="1">
      <c r="A149" s="2677" t="s">
        <v>41</v>
      </c>
      <c r="B149" s="2874">
        <f>SUM(B144:B148)</f>
        <v>23</v>
      </c>
      <c r="C149" s="2874">
        <f t="shared" ref="C149:R149" si="25">SUM(C144:C148)</f>
        <v>7</v>
      </c>
      <c r="D149" s="2874">
        <f t="shared" si="25"/>
        <v>30</v>
      </c>
      <c r="E149" s="2874">
        <f t="shared" si="25"/>
        <v>12</v>
      </c>
      <c r="F149" s="2874">
        <f t="shared" si="25"/>
        <v>5</v>
      </c>
      <c r="G149" s="2874">
        <f t="shared" si="25"/>
        <v>18</v>
      </c>
      <c r="H149" s="2874">
        <f t="shared" si="25"/>
        <v>5</v>
      </c>
      <c r="I149" s="2874">
        <f t="shared" si="25"/>
        <v>6</v>
      </c>
      <c r="J149" s="2874">
        <f t="shared" si="25"/>
        <v>1</v>
      </c>
      <c r="K149" s="2874">
        <f t="shared" si="25"/>
        <v>1</v>
      </c>
      <c r="L149" s="2874">
        <f t="shared" si="25"/>
        <v>5</v>
      </c>
      <c r="M149" s="2874">
        <f t="shared" si="25"/>
        <v>9</v>
      </c>
      <c r="N149" s="2874">
        <f t="shared" si="25"/>
        <v>2</v>
      </c>
      <c r="O149" s="2874">
        <f t="shared" si="25"/>
        <v>8</v>
      </c>
      <c r="P149" s="2874">
        <f t="shared" si="25"/>
        <v>5</v>
      </c>
      <c r="Q149" s="2874">
        <f t="shared" si="25"/>
        <v>10</v>
      </c>
      <c r="R149" s="2874">
        <f t="shared" si="25"/>
        <v>2</v>
      </c>
      <c r="S149" s="2874">
        <f>SUM(S144:S148)</f>
        <v>30</v>
      </c>
    </row>
    <row r="150" spans="1:19" s="588" customFormat="1" ht="15" customHeight="1" thickTop="1" thickBot="1">
      <c r="A150" s="587"/>
      <c r="B150" s="632"/>
      <c r="C150" s="632"/>
      <c r="D150" s="632">
        <f>B149+C149</f>
        <v>30</v>
      </c>
      <c r="E150" s="632"/>
      <c r="F150" s="632"/>
      <c r="G150" s="1553"/>
      <c r="H150" s="1553"/>
      <c r="I150" s="632"/>
      <c r="J150" s="632"/>
      <c r="K150" s="1553"/>
      <c r="L150" s="1553"/>
      <c r="M150" s="1553"/>
      <c r="N150" s="1553"/>
      <c r="O150" s="1553"/>
      <c r="P150" s="1553"/>
      <c r="Q150" s="1553"/>
      <c r="R150" s="1561"/>
      <c r="S150" s="1118"/>
    </row>
    <row r="151" spans="1:19" s="24" customFormat="1" ht="15" customHeight="1" thickBot="1">
      <c r="A151" s="1990" t="s">
        <v>152</v>
      </c>
      <c r="B151" s="1991"/>
      <c r="C151" s="1991"/>
      <c r="D151" s="1991"/>
      <c r="E151" s="1991"/>
      <c r="F151" s="1991"/>
      <c r="G151" s="1991"/>
      <c r="H151" s="1991"/>
      <c r="I151" s="1991"/>
      <c r="J151" s="1991"/>
      <c r="K151" s="1991"/>
      <c r="L151" s="1991"/>
      <c r="M151" s="1991"/>
      <c r="N151" s="1991"/>
      <c r="O151" s="1991"/>
      <c r="P151" s="1991"/>
      <c r="Q151" s="1992"/>
      <c r="R151" s="1993"/>
      <c r="S151" s="1994"/>
    </row>
    <row r="152" spans="1:19" s="410" customFormat="1" ht="12" customHeight="1">
      <c r="A152" s="2637" t="str">
        <f>'General PNGUM'!A152</f>
        <v>Ambunti SDA Primary School</v>
      </c>
      <c r="B152" s="2897">
        <v>8</v>
      </c>
      <c r="C152" s="2898"/>
      <c r="D152" s="2867">
        <f>SUM(B152:C152)</f>
        <v>8</v>
      </c>
      <c r="E152" s="2897"/>
      <c r="F152" s="2898"/>
      <c r="G152" s="2876">
        <v>7</v>
      </c>
      <c r="H152" s="2876">
        <v>1</v>
      </c>
      <c r="I152" s="2876"/>
      <c r="J152" s="2876"/>
      <c r="K152" s="2899">
        <v>2</v>
      </c>
      <c r="L152" s="2900"/>
      <c r="M152" s="2900">
        <v>2</v>
      </c>
      <c r="N152" s="2900"/>
      <c r="O152" s="2900"/>
      <c r="P152" s="2900"/>
      <c r="Q152" s="2900">
        <v>8</v>
      </c>
      <c r="R152" s="2901"/>
      <c r="S152" s="2870">
        <f t="shared" si="21"/>
        <v>8</v>
      </c>
    </row>
    <row r="153" spans="1:19" s="410" customFormat="1" ht="12" customHeight="1">
      <c r="A153" s="2637" t="str">
        <f>'General PNGUM'!A153</f>
        <v>Angoram Adventist Primary</v>
      </c>
      <c r="B153" s="2897">
        <v>7</v>
      </c>
      <c r="C153" s="2898"/>
      <c r="D153" s="2867">
        <f t="shared" ref="D153:D165" si="26">SUM(B153:C153)</f>
        <v>7</v>
      </c>
      <c r="E153" s="2897"/>
      <c r="F153" s="2898"/>
      <c r="G153" s="2876">
        <v>4</v>
      </c>
      <c r="H153" s="2876">
        <v>3</v>
      </c>
      <c r="I153" s="2876"/>
      <c r="J153" s="2876"/>
      <c r="K153" s="2899">
        <v>1</v>
      </c>
      <c r="L153" s="2900"/>
      <c r="M153" s="2900"/>
      <c r="N153" s="2900"/>
      <c r="O153" s="2900"/>
      <c r="P153" s="2900"/>
      <c r="Q153" s="2900">
        <v>7</v>
      </c>
      <c r="R153" s="2901"/>
      <c r="S153" s="2870">
        <f t="shared" si="21"/>
        <v>7</v>
      </c>
    </row>
    <row r="154" spans="1:19" s="410" customFormat="1" ht="12" customHeight="1">
      <c r="A154" s="2637" t="str">
        <f>'General PNGUM'!A154</f>
        <v xml:space="preserve">Beklam SDA Primary </v>
      </c>
      <c r="B154" s="2897">
        <v>5</v>
      </c>
      <c r="C154" s="2898"/>
      <c r="D154" s="2867">
        <f t="shared" si="26"/>
        <v>5</v>
      </c>
      <c r="E154" s="2897"/>
      <c r="F154" s="2898"/>
      <c r="G154" s="2876">
        <v>4</v>
      </c>
      <c r="H154" s="2876">
        <v>1</v>
      </c>
      <c r="I154" s="2876"/>
      <c r="J154" s="2876"/>
      <c r="K154" s="2899"/>
      <c r="L154" s="2900"/>
      <c r="M154" s="2900"/>
      <c r="N154" s="2900"/>
      <c r="O154" s="2900"/>
      <c r="P154" s="2900"/>
      <c r="Q154" s="2900">
        <v>5</v>
      </c>
      <c r="R154" s="2901"/>
      <c r="S154" s="2870">
        <f t="shared" si="21"/>
        <v>5</v>
      </c>
    </row>
    <row r="155" spans="1:19" s="410" customFormat="1" ht="12" customHeight="1">
      <c r="A155" s="2637" t="str">
        <f>'General PNGUM'!A155</f>
        <v>Bonahoi SDA Primary School</v>
      </c>
      <c r="B155" s="2897">
        <v>13</v>
      </c>
      <c r="C155" s="2898"/>
      <c r="D155" s="2867">
        <f t="shared" si="26"/>
        <v>13</v>
      </c>
      <c r="E155" s="2897"/>
      <c r="F155" s="2898"/>
      <c r="G155" s="2933">
        <v>11</v>
      </c>
      <c r="H155" s="2900">
        <v>2</v>
      </c>
      <c r="I155" s="2934"/>
      <c r="J155" s="2898"/>
      <c r="K155" s="2899">
        <v>6</v>
      </c>
      <c r="L155" s="2900"/>
      <c r="M155" s="2900">
        <v>3</v>
      </c>
      <c r="N155" s="2900"/>
      <c r="O155" s="2900"/>
      <c r="P155" s="2900"/>
      <c r="Q155" s="2900">
        <v>13</v>
      </c>
      <c r="R155" s="2901"/>
      <c r="S155" s="2870">
        <f t="shared" si="21"/>
        <v>13</v>
      </c>
    </row>
    <row r="156" spans="1:19" s="410" customFormat="1" ht="12" customHeight="1">
      <c r="A156" s="2637" t="str">
        <f>'General PNGUM'!A156</f>
        <v>Darapap SDA Primary School</v>
      </c>
      <c r="B156" s="2897">
        <v>7</v>
      </c>
      <c r="C156" s="2898"/>
      <c r="D156" s="2867">
        <f t="shared" si="26"/>
        <v>7</v>
      </c>
      <c r="E156" s="2897"/>
      <c r="F156" s="2898"/>
      <c r="G156" s="2933">
        <v>6</v>
      </c>
      <c r="H156" s="2900">
        <v>1</v>
      </c>
      <c r="I156" s="2934"/>
      <c r="J156" s="2898"/>
      <c r="K156" s="2899">
        <v>3</v>
      </c>
      <c r="L156" s="2900"/>
      <c r="M156" s="2900">
        <v>1</v>
      </c>
      <c r="N156" s="2900"/>
      <c r="O156" s="2900"/>
      <c r="P156" s="2900"/>
      <c r="Q156" s="2900">
        <v>7</v>
      </c>
      <c r="R156" s="2901"/>
      <c r="S156" s="2870">
        <f t="shared" si="21"/>
        <v>7</v>
      </c>
    </row>
    <row r="157" spans="1:19" s="1049" customFormat="1" ht="15" customHeight="1">
      <c r="A157" s="2637" t="str">
        <f>'General PNGUM'!A157</f>
        <v>Imombi SDA Primary School</v>
      </c>
      <c r="B157" s="2903">
        <v>5</v>
      </c>
      <c r="C157" s="2904"/>
      <c r="D157" s="2867">
        <f t="shared" si="26"/>
        <v>5</v>
      </c>
      <c r="E157" s="2903"/>
      <c r="F157" s="2904"/>
      <c r="G157" s="2876">
        <v>5</v>
      </c>
      <c r="H157" s="2876"/>
      <c r="I157" s="2876"/>
      <c r="J157" s="2876"/>
      <c r="K157" s="2899">
        <v>2</v>
      </c>
      <c r="L157" s="2900"/>
      <c r="M157" s="2900">
        <v>2</v>
      </c>
      <c r="N157" s="2900"/>
      <c r="O157" s="2900"/>
      <c r="P157" s="2900"/>
      <c r="Q157" s="2900">
        <v>5</v>
      </c>
      <c r="R157" s="2901"/>
      <c r="S157" s="2870">
        <f t="shared" si="21"/>
        <v>5</v>
      </c>
    </row>
    <row r="158" spans="1:19" s="1049" customFormat="1" ht="15" customHeight="1">
      <c r="A158" s="2637" t="str">
        <f>'General PNGUM'!A158</f>
        <v>Jalalap SDA Primary School</v>
      </c>
      <c r="B158" s="2903">
        <v>8</v>
      </c>
      <c r="C158" s="2904"/>
      <c r="D158" s="2867">
        <f t="shared" si="26"/>
        <v>8</v>
      </c>
      <c r="E158" s="2903"/>
      <c r="F158" s="2904"/>
      <c r="G158" s="2933">
        <v>7</v>
      </c>
      <c r="H158" s="2900">
        <v>1</v>
      </c>
      <c r="I158" s="2935"/>
      <c r="J158" s="2904"/>
      <c r="K158" s="2899"/>
      <c r="L158" s="2900"/>
      <c r="M158" s="2900">
        <v>1</v>
      </c>
      <c r="N158" s="2900"/>
      <c r="O158" s="2900"/>
      <c r="P158" s="2900"/>
      <c r="Q158" s="2900">
        <v>3</v>
      </c>
      <c r="R158" s="2901"/>
      <c r="S158" s="2870">
        <f t="shared" si="21"/>
        <v>8</v>
      </c>
    </row>
    <row r="159" spans="1:19" s="1049" customFormat="1" ht="15" customHeight="1">
      <c r="A159" s="2637" t="str">
        <f>'General PNGUM'!A159</f>
        <v>Nagum Adventist Secondary</v>
      </c>
      <c r="B159" s="2936"/>
      <c r="C159" s="2937">
        <v>18</v>
      </c>
      <c r="D159" s="2867">
        <f t="shared" si="26"/>
        <v>18</v>
      </c>
      <c r="E159" s="2936"/>
      <c r="F159" s="2937">
        <v>9</v>
      </c>
      <c r="G159" s="2876"/>
      <c r="H159" s="2876"/>
      <c r="I159" s="2876">
        <v>14</v>
      </c>
      <c r="J159" s="2876">
        <v>4</v>
      </c>
      <c r="K159" s="2909"/>
      <c r="L159" s="2910">
        <v>1</v>
      </c>
      <c r="M159" s="2910"/>
      <c r="N159" s="2910">
        <v>18</v>
      </c>
      <c r="O159" s="2910"/>
      <c r="P159" s="2910"/>
      <c r="Q159" s="2910"/>
      <c r="R159" s="2911">
        <v>18</v>
      </c>
      <c r="S159" s="2870">
        <f t="shared" si="21"/>
        <v>18</v>
      </c>
    </row>
    <row r="160" spans="1:19" s="1049" customFormat="1" ht="15" customHeight="1">
      <c r="A160" s="2637" t="str">
        <f>'General PNGUM'!A160</f>
        <v>Nindiwi Adventist Primary</v>
      </c>
      <c r="B160" s="2936">
        <v>14</v>
      </c>
      <c r="C160" s="2937"/>
      <c r="D160" s="2867">
        <f t="shared" si="26"/>
        <v>14</v>
      </c>
      <c r="E160" s="2936"/>
      <c r="F160" s="2937"/>
      <c r="G160" s="2876">
        <v>11</v>
      </c>
      <c r="H160" s="2876">
        <v>3</v>
      </c>
      <c r="I160" s="2876"/>
      <c r="J160" s="2876"/>
      <c r="K160" s="2909">
        <v>3</v>
      </c>
      <c r="L160" s="2910"/>
      <c r="M160" s="2910">
        <v>1</v>
      </c>
      <c r="N160" s="2910"/>
      <c r="O160" s="2910"/>
      <c r="P160" s="2910"/>
      <c r="Q160" s="2910">
        <v>12</v>
      </c>
      <c r="R160" s="2911"/>
      <c r="S160" s="2870">
        <f t="shared" si="21"/>
        <v>14</v>
      </c>
    </row>
    <row r="161" spans="1:19" s="1049" customFormat="1" ht="15" customHeight="1">
      <c r="A161" s="2637" t="str">
        <f>'General PNGUM'!A161</f>
        <v xml:space="preserve">Sisida Adventist Primary </v>
      </c>
      <c r="B161" s="2936">
        <v>6</v>
      </c>
      <c r="C161" s="2937"/>
      <c r="D161" s="2867">
        <f t="shared" si="26"/>
        <v>6</v>
      </c>
      <c r="E161" s="2936"/>
      <c r="F161" s="2937"/>
      <c r="G161" s="2876">
        <v>5</v>
      </c>
      <c r="H161" s="2876">
        <v>1</v>
      </c>
      <c r="I161" s="2876"/>
      <c r="J161" s="2876"/>
      <c r="K161" s="2909">
        <v>2</v>
      </c>
      <c r="L161" s="2910"/>
      <c r="M161" s="2910">
        <v>2</v>
      </c>
      <c r="N161" s="2910"/>
      <c r="O161" s="2910"/>
      <c r="P161" s="2910"/>
      <c r="Q161" s="2910">
        <v>6</v>
      </c>
      <c r="R161" s="2911"/>
      <c r="S161" s="2870">
        <f t="shared" si="21"/>
        <v>6</v>
      </c>
    </row>
    <row r="162" spans="1:19" s="410" customFormat="1" ht="15" customHeight="1">
      <c r="A162" s="2637" t="str">
        <f>'General PNGUM'!A162</f>
        <v xml:space="preserve">Wambe Adventist Primary </v>
      </c>
      <c r="B162" s="2905">
        <v>4</v>
      </c>
      <c r="C162" s="2906"/>
      <c r="D162" s="2867">
        <f t="shared" si="26"/>
        <v>4</v>
      </c>
      <c r="E162" s="2905"/>
      <c r="F162" s="2906"/>
      <c r="G162" s="2876">
        <v>2</v>
      </c>
      <c r="H162" s="2876">
        <v>2</v>
      </c>
      <c r="I162" s="2876"/>
      <c r="J162" s="2876"/>
      <c r="K162" s="2909">
        <v>1</v>
      </c>
      <c r="L162" s="2910"/>
      <c r="M162" s="2910">
        <v>1</v>
      </c>
      <c r="N162" s="2910"/>
      <c r="O162" s="2910"/>
      <c r="P162" s="2910"/>
      <c r="Q162" s="2910">
        <v>4</v>
      </c>
      <c r="R162" s="2911"/>
      <c r="S162" s="2870">
        <f t="shared" si="21"/>
        <v>4</v>
      </c>
    </row>
    <row r="163" spans="1:19" s="410" customFormat="1" ht="15" customHeight="1">
      <c r="A163" s="2637" t="str">
        <f>'General PNGUM'!A163</f>
        <v>Wewak Adventist Primary</v>
      </c>
      <c r="B163" s="2905">
        <v>17</v>
      </c>
      <c r="C163" s="2204"/>
      <c r="D163" s="2867">
        <f t="shared" si="26"/>
        <v>17</v>
      </c>
      <c r="E163" s="2905"/>
      <c r="F163" s="2204"/>
      <c r="G163" s="2938">
        <v>13</v>
      </c>
      <c r="H163" s="2909">
        <v>4</v>
      </c>
      <c r="I163" s="2939"/>
      <c r="J163" s="2204"/>
      <c r="K163" s="2909">
        <v>3</v>
      </c>
      <c r="L163" s="2909"/>
      <c r="M163" s="2909">
        <v>3</v>
      </c>
      <c r="N163" s="2909"/>
      <c r="O163" s="2909"/>
      <c r="P163" s="2909"/>
      <c r="Q163" s="2909">
        <v>17</v>
      </c>
      <c r="R163" s="1658"/>
      <c r="S163" s="2870">
        <f t="shared" si="21"/>
        <v>17</v>
      </c>
    </row>
    <row r="164" spans="1:19" s="410" customFormat="1" ht="15" customHeight="1">
      <c r="A164" s="2637" t="str">
        <f>'General PNGUM'!A164</f>
        <v>Yanmali SDA Primary</v>
      </c>
      <c r="B164" s="2905">
        <v>3</v>
      </c>
      <c r="C164" s="2204"/>
      <c r="D164" s="2867">
        <f t="shared" si="26"/>
        <v>3</v>
      </c>
      <c r="E164" s="2905"/>
      <c r="F164" s="2204"/>
      <c r="G164" s="2938">
        <v>3</v>
      </c>
      <c r="H164" s="2909"/>
      <c r="I164" s="2939"/>
      <c r="J164" s="2204"/>
      <c r="K164" s="2909"/>
      <c r="L164" s="2909"/>
      <c r="M164" s="2909">
        <v>1</v>
      </c>
      <c r="N164" s="2909"/>
      <c r="O164" s="2909"/>
      <c r="P164" s="2909"/>
      <c r="Q164" s="2909">
        <v>3</v>
      </c>
      <c r="R164" s="1658"/>
      <c r="S164" s="2870">
        <f t="shared" si="21"/>
        <v>3</v>
      </c>
    </row>
    <row r="165" spans="1:19" s="410" customFormat="1" ht="15" customHeight="1">
      <c r="A165" s="2637" t="str">
        <f>'General PNGUM'!A165</f>
        <v>Yuarti SDA Primary</v>
      </c>
      <c r="B165" s="2905">
        <v>3</v>
      </c>
      <c r="C165" s="2204"/>
      <c r="D165" s="2867">
        <f t="shared" si="26"/>
        <v>3</v>
      </c>
      <c r="E165" s="2905"/>
      <c r="F165" s="2204"/>
      <c r="G165" s="2938">
        <v>3</v>
      </c>
      <c r="H165" s="2909"/>
      <c r="I165" s="2939"/>
      <c r="J165" s="2204"/>
      <c r="K165" s="2909"/>
      <c r="L165" s="2909"/>
      <c r="M165" s="2909"/>
      <c r="N165" s="2909"/>
      <c r="O165" s="2909"/>
      <c r="P165" s="2909"/>
      <c r="Q165" s="2909">
        <v>3</v>
      </c>
      <c r="R165" s="1658"/>
      <c r="S165" s="2870">
        <f t="shared" si="21"/>
        <v>3</v>
      </c>
    </row>
    <row r="166" spans="1:19" s="410" customFormat="1" ht="15" customHeight="1" thickBot="1">
      <c r="A166" s="2677" t="s">
        <v>41</v>
      </c>
      <c r="B166" s="2874">
        <f t="shared" ref="B166:S166" si="27">SUM(B152:B165)</f>
        <v>100</v>
      </c>
      <c r="C166" s="2874">
        <f t="shared" si="27"/>
        <v>18</v>
      </c>
      <c r="D166" s="2874">
        <f t="shared" si="27"/>
        <v>118</v>
      </c>
      <c r="E166" s="2874">
        <f t="shared" si="27"/>
        <v>0</v>
      </c>
      <c r="F166" s="2874">
        <f t="shared" si="27"/>
        <v>9</v>
      </c>
      <c r="G166" s="2875">
        <f t="shared" si="27"/>
        <v>81</v>
      </c>
      <c r="H166" s="2875">
        <f t="shared" si="27"/>
        <v>19</v>
      </c>
      <c r="I166" s="2874">
        <f t="shared" si="27"/>
        <v>14</v>
      </c>
      <c r="J166" s="2874">
        <f t="shared" si="27"/>
        <v>4</v>
      </c>
      <c r="K166" s="2875">
        <f t="shared" si="27"/>
        <v>23</v>
      </c>
      <c r="L166" s="2875">
        <f t="shared" si="27"/>
        <v>1</v>
      </c>
      <c r="M166" s="2875">
        <f t="shared" si="27"/>
        <v>17</v>
      </c>
      <c r="N166" s="2875">
        <f t="shared" si="27"/>
        <v>18</v>
      </c>
      <c r="O166" s="2875">
        <f t="shared" si="27"/>
        <v>0</v>
      </c>
      <c r="P166" s="2875">
        <f t="shared" si="27"/>
        <v>0</v>
      </c>
      <c r="Q166" s="2875">
        <f t="shared" si="27"/>
        <v>93</v>
      </c>
      <c r="R166" s="2940">
        <f t="shared" si="27"/>
        <v>18</v>
      </c>
      <c r="S166" s="2919">
        <f t="shared" si="27"/>
        <v>118</v>
      </c>
    </row>
    <row r="167" spans="1:19" s="588" customFormat="1" ht="15" customHeight="1" thickTop="1" thickBot="1">
      <c r="A167" s="587"/>
      <c r="B167" s="632"/>
      <c r="C167" s="632"/>
      <c r="D167" s="632">
        <f>B166+C166</f>
        <v>118</v>
      </c>
      <c r="E167" s="632"/>
      <c r="F167" s="632"/>
      <c r="G167" s="1553"/>
      <c r="H167" s="1553"/>
      <c r="I167" s="632"/>
      <c r="J167" s="632"/>
      <c r="K167" s="1553"/>
      <c r="L167" s="1553"/>
      <c r="M167" s="1553"/>
      <c r="N167" s="1553"/>
      <c r="O167" s="1553"/>
      <c r="P167" s="1553"/>
      <c r="Q167" s="1553"/>
      <c r="R167" s="1561"/>
      <c r="S167" s="1118"/>
    </row>
    <row r="168" spans="1:19" s="24" customFormat="1" ht="15" customHeight="1" thickBot="1">
      <c r="A168" s="1995" t="s">
        <v>246</v>
      </c>
      <c r="B168" s="1996"/>
      <c r="C168" s="1996"/>
      <c r="D168" s="1996"/>
      <c r="E168" s="1996"/>
      <c r="F168" s="1996"/>
      <c r="G168" s="1982"/>
      <c r="H168" s="1982"/>
      <c r="I168" s="1981"/>
      <c r="J168" s="1981"/>
      <c r="K168" s="1982"/>
      <c r="L168" s="1982"/>
      <c r="M168" s="1982"/>
      <c r="N168" s="1982"/>
      <c r="O168" s="1982"/>
      <c r="P168" s="1982"/>
      <c r="Q168" s="1983"/>
      <c r="R168" s="1984"/>
      <c r="S168" s="1985"/>
    </row>
    <row r="169" spans="1:19" s="25" customFormat="1" ht="15" customHeight="1" thickTop="1">
      <c r="A169" s="2941" t="str">
        <f>'General PNGUM'!A169</f>
        <v>Aivau SDA Primary School</v>
      </c>
      <c r="B169" s="1675">
        <v>5</v>
      </c>
      <c r="C169" s="2735"/>
      <c r="D169" s="2867">
        <f>SUM(B169:C169)</f>
        <v>5</v>
      </c>
      <c r="E169" s="2735"/>
      <c r="F169" s="2735"/>
      <c r="G169" s="2876">
        <v>5</v>
      </c>
      <c r="H169" s="2876"/>
      <c r="I169" s="2876"/>
      <c r="J169" s="2876"/>
      <c r="K169" s="2877">
        <v>3</v>
      </c>
      <c r="L169" s="2877"/>
      <c r="M169" s="2877">
        <v>2</v>
      </c>
      <c r="N169" s="2877"/>
      <c r="O169" s="2877">
        <v>3</v>
      </c>
      <c r="P169" s="2877"/>
      <c r="Q169" s="1679">
        <v>2</v>
      </c>
      <c r="R169" s="2272"/>
      <c r="S169" s="2870">
        <f t="shared" ref="S169:S174" si="28">SUM(G169:J169)</f>
        <v>5</v>
      </c>
    </row>
    <row r="170" spans="1:19" s="25" customFormat="1" ht="15" customHeight="1">
      <c r="A170" s="2637" t="str">
        <f>'General PNGUM'!A170</f>
        <v>Kitomave SDA Primary School</v>
      </c>
      <c r="B170" s="2892">
        <v>5</v>
      </c>
      <c r="C170" s="2649"/>
      <c r="D170" s="2867">
        <f t="shared" ref="D170:D174" si="29">SUM(B170:C170)</f>
        <v>5</v>
      </c>
      <c r="E170" s="2735"/>
      <c r="F170" s="2735"/>
      <c r="G170" s="2876">
        <v>5</v>
      </c>
      <c r="H170" s="2876"/>
      <c r="I170" s="2876"/>
      <c r="J170" s="2876"/>
      <c r="K170" s="2877">
        <v>1</v>
      </c>
      <c r="L170" s="2877"/>
      <c r="M170" s="2877">
        <v>4</v>
      </c>
      <c r="N170" s="2877"/>
      <c r="O170" s="2877">
        <v>1</v>
      </c>
      <c r="P170" s="2877"/>
      <c r="Q170" s="2877">
        <v>4</v>
      </c>
      <c r="R170" s="2272"/>
      <c r="S170" s="2870">
        <f t="shared" si="28"/>
        <v>5</v>
      </c>
    </row>
    <row r="171" spans="1:19" s="25" customFormat="1" ht="15" customHeight="1">
      <c r="A171" s="2637" t="str">
        <f>'General PNGUM'!A171</f>
        <v>Komaio SDA Primary School</v>
      </c>
      <c r="B171" s="2892">
        <v>1</v>
      </c>
      <c r="C171" s="2649"/>
      <c r="D171" s="2867">
        <f t="shared" si="29"/>
        <v>1</v>
      </c>
      <c r="E171" s="2649"/>
      <c r="F171" s="2649"/>
      <c r="G171" s="2876">
        <v>1</v>
      </c>
      <c r="H171" s="2876"/>
      <c r="I171" s="2876"/>
      <c r="J171" s="2876"/>
      <c r="K171" s="2878">
        <v>0</v>
      </c>
      <c r="L171" s="2878"/>
      <c r="M171" s="2878">
        <v>1</v>
      </c>
      <c r="N171" s="2878"/>
      <c r="O171" s="2878">
        <v>0</v>
      </c>
      <c r="P171" s="2878"/>
      <c r="Q171" s="2878">
        <v>1</v>
      </c>
      <c r="R171" s="2879"/>
      <c r="S171" s="2870">
        <f t="shared" si="28"/>
        <v>1</v>
      </c>
    </row>
    <row r="172" spans="1:19" s="25" customFormat="1" ht="15" customHeight="1">
      <c r="A172" s="2637" t="str">
        <f>'General PNGUM'!A172</f>
        <v>Kukkia SDA Primary School</v>
      </c>
      <c r="B172" s="2892">
        <v>4</v>
      </c>
      <c r="C172" s="2649"/>
      <c r="D172" s="2867">
        <f t="shared" si="29"/>
        <v>4</v>
      </c>
      <c r="E172" s="2649"/>
      <c r="F172" s="2649"/>
      <c r="G172" s="2876">
        <v>4</v>
      </c>
      <c r="H172" s="2876"/>
      <c r="I172" s="2876"/>
      <c r="J172" s="2876"/>
      <c r="K172" s="2878">
        <v>2</v>
      </c>
      <c r="L172" s="2878"/>
      <c r="M172" s="2878">
        <v>2</v>
      </c>
      <c r="N172" s="2878"/>
      <c r="O172" s="2878">
        <v>2</v>
      </c>
      <c r="P172" s="2878"/>
      <c r="Q172" s="2878">
        <v>2</v>
      </c>
      <c r="R172" s="2879"/>
      <c r="S172" s="2870">
        <f t="shared" si="28"/>
        <v>4</v>
      </c>
    </row>
    <row r="173" spans="1:19" s="25" customFormat="1" ht="15" customHeight="1">
      <c r="A173" s="2637" t="str">
        <f>'General PNGUM'!A173</f>
        <v>Kuri SDA Primary School</v>
      </c>
      <c r="B173" s="2892">
        <v>2</v>
      </c>
      <c r="C173" s="2649"/>
      <c r="D173" s="2867">
        <f t="shared" si="29"/>
        <v>2</v>
      </c>
      <c r="E173" s="2649"/>
      <c r="F173" s="2649"/>
      <c r="G173" s="2876">
        <v>2</v>
      </c>
      <c r="H173" s="2876"/>
      <c r="I173" s="2876"/>
      <c r="J173" s="2876"/>
      <c r="K173" s="2878">
        <v>1</v>
      </c>
      <c r="L173" s="2878"/>
      <c r="M173" s="2878">
        <v>2</v>
      </c>
      <c r="N173" s="2878"/>
      <c r="O173" s="2878">
        <v>1</v>
      </c>
      <c r="P173" s="2878"/>
      <c r="Q173" s="2878">
        <v>2</v>
      </c>
      <c r="R173" s="2879"/>
      <c r="S173" s="2870">
        <f t="shared" si="28"/>
        <v>2</v>
      </c>
    </row>
    <row r="174" spans="1:19" s="25" customFormat="1" ht="15" customHeight="1">
      <c r="A174" s="2637" t="str">
        <f>'General PNGUM'!A174</f>
        <v>Woigi SDA Primary School</v>
      </c>
      <c r="B174" s="2892">
        <v>3</v>
      </c>
      <c r="C174" s="2649"/>
      <c r="D174" s="2867">
        <f t="shared" si="29"/>
        <v>3</v>
      </c>
      <c r="E174" s="2649"/>
      <c r="F174" s="2649"/>
      <c r="G174" s="2876">
        <v>3</v>
      </c>
      <c r="H174" s="2876"/>
      <c r="I174" s="2876"/>
      <c r="J174" s="2876"/>
      <c r="K174" s="2878">
        <v>2</v>
      </c>
      <c r="L174" s="2878"/>
      <c r="M174" s="2878">
        <v>1</v>
      </c>
      <c r="N174" s="2878"/>
      <c r="O174" s="2878">
        <v>2</v>
      </c>
      <c r="P174" s="2878"/>
      <c r="Q174" s="2878">
        <v>2</v>
      </c>
      <c r="R174" s="2879"/>
      <c r="S174" s="2870">
        <f t="shared" si="28"/>
        <v>3</v>
      </c>
    </row>
    <row r="175" spans="1:19" s="410" customFormat="1" ht="15" customHeight="1" thickBot="1">
      <c r="A175" s="2677" t="s">
        <v>41</v>
      </c>
      <c r="B175" s="2874">
        <f t="shared" ref="B175:S175" si="30">SUM(B169:B174)</f>
        <v>20</v>
      </c>
      <c r="C175" s="2886">
        <f t="shared" si="30"/>
        <v>0</v>
      </c>
      <c r="D175" s="2887">
        <f t="shared" si="30"/>
        <v>20</v>
      </c>
      <c r="E175" s="2874">
        <f t="shared" si="30"/>
        <v>0</v>
      </c>
      <c r="F175" s="2886">
        <f t="shared" si="30"/>
        <v>0</v>
      </c>
      <c r="G175" s="2875">
        <f t="shared" si="30"/>
        <v>20</v>
      </c>
      <c r="H175" s="2888">
        <f t="shared" si="30"/>
        <v>0</v>
      </c>
      <c r="I175" s="2889">
        <f t="shared" si="30"/>
        <v>0</v>
      </c>
      <c r="J175" s="2886">
        <f t="shared" si="30"/>
        <v>0</v>
      </c>
      <c r="K175" s="2890">
        <f t="shared" si="30"/>
        <v>9</v>
      </c>
      <c r="L175" s="2888">
        <f t="shared" si="30"/>
        <v>0</v>
      </c>
      <c r="M175" s="2888">
        <f t="shared" si="30"/>
        <v>12</v>
      </c>
      <c r="N175" s="2888">
        <f t="shared" si="30"/>
        <v>0</v>
      </c>
      <c r="O175" s="2888">
        <f t="shared" si="30"/>
        <v>9</v>
      </c>
      <c r="P175" s="2888">
        <f t="shared" si="30"/>
        <v>0</v>
      </c>
      <c r="Q175" s="2888">
        <f t="shared" si="30"/>
        <v>13</v>
      </c>
      <c r="R175" s="2893">
        <f t="shared" si="30"/>
        <v>0</v>
      </c>
      <c r="S175" s="2891">
        <f t="shared" si="30"/>
        <v>20</v>
      </c>
    </row>
    <row r="176" spans="1:19" s="588" customFormat="1" ht="15" customHeight="1" thickTop="1" thickBot="1">
      <c r="A176" s="587"/>
      <c r="B176" s="632"/>
      <c r="C176" s="632"/>
      <c r="D176" s="632">
        <f>B175+C175</f>
        <v>20</v>
      </c>
      <c r="E176" s="632"/>
      <c r="F176" s="632"/>
      <c r="G176" s="1553"/>
      <c r="H176" s="1553"/>
      <c r="I176" s="632"/>
      <c r="J176" s="632"/>
      <c r="K176" s="1553"/>
      <c r="L176" s="1553"/>
      <c r="M176" s="1553"/>
      <c r="N176" s="1553"/>
      <c r="O176" s="1553"/>
      <c r="P176" s="1553"/>
      <c r="Q176" s="1553"/>
      <c r="R176" s="1561"/>
      <c r="S176" s="1118"/>
    </row>
    <row r="177" spans="1:19" s="24" customFormat="1" ht="15" customHeight="1" thickBot="1">
      <c r="A177" s="1997" t="s">
        <v>273</v>
      </c>
      <c r="B177" s="1982"/>
      <c r="C177" s="1982"/>
      <c r="D177" s="1982"/>
      <c r="E177" s="1982"/>
      <c r="F177" s="1982"/>
      <c r="G177" s="1982"/>
      <c r="H177" s="1982"/>
      <c r="I177" s="1981"/>
      <c r="J177" s="1981"/>
      <c r="K177" s="1982"/>
      <c r="L177" s="1982"/>
      <c r="M177" s="1982"/>
      <c r="N177" s="1982"/>
      <c r="O177" s="1982"/>
      <c r="P177" s="1982"/>
      <c r="Q177" s="1983"/>
      <c r="R177" s="1984"/>
      <c r="S177" s="1985"/>
    </row>
    <row r="178" spans="1:19" s="410" customFormat="1" ht="15" customHeight="1" thickTop="1">
      <c r="A178" s="2637" t="str">
        <f>'General PNGUM'!A178</f>
        <v>Gretutu Adventist Primary</v>
      </c>
      <c r="B178" s="1675">
        <v>14</v>
      </c>
      <c r="C178" s="2735"/>
      <c r="D178" s="2867">
        <f>SUM(B178:C178)</f>
        <v>14</v>
      </c>
      <c r="E178" s="2735"/>
      <c r="F178" s="2942"/>
      <c r="G178" s="2876">
        <v>13</v>
      </c>
      <c r="H178" s="2876">
        <v>1</v>
      </c>
      <c r="I178" s="2876"/>
      <c r="J178" s="2876"/>
      <c r="K178" s="2877"/>
      <c r="L178" s="2877"/>
      <c r="M178" s="2877">
        <v>2</v>
      </c>
      <c r="N178" s="2877"/>
      <c r="O178" s="2877"/>
      <c r="P178" s="2877"/>
      <c r="Q178" s="1679">
        <v>1</v>
      </c>
      <c r="R178" s="2272"/>
      <c r="S178" s="2870">
        <f>SUM(G178:J178)</f>
        <v>14</v>
      </c>
    </row>
    <row r="179" spans="1:19" s="410" customFormat="1" ht="15" customHeight="1">
      <c r="A179" s="2637" t="str">
        <f>'General PNGUM'!A179</f>
        <v xml:space="preserve">Habare Aventist Primary </v>
      </c>
      <c r="B179" s="2892">
        <v>10</v>
      </c>
      <c r="C179" s="2649"/>
      <c r="D179" s="2867">
        <f t="shared" ref="D179:D207" si="31">SUM(B179:C179)</f>
        <v>10</v>
      </c>
      <c r="E179" s="2649"/>
      <c r="F179" s="2942"/>
      <c r="G179" s="2876">
        <v>9</v>
      </c>
      <c r="H179" s="2876">
        <v>1</v>
      </c>
      <c r="I179" s="2876"/>
      <c r="J179" s="2876"/>
      <c r="K179" s="2878"/>
      <c r="L179" s="2878"/>
      <c r="M179" s="2878">
        <v>2</v>
      </c>
      <c r="N179" s="2878"/>
      <c r="O179" s="2878"/>
      <c r="P179" s="2878"/>
      <c r="Q179" s="2878">
        <v>1</v>
      </c>
      <c r="R179" s="2879"/>
      <c r="S179" s="2870">
        <f t="shared" ref="S179:S206" si="32">SUM(G179:J179)</f>
        <v>10</v>
      </c>
    </row>
    <row r="180" spans="1:19" s="410" customFormat="1" ht="15" customHeight="1">
      <c r="A180" s="2637" t="str">
        <f>'General PNGUM'!A180</f>
        <v>Hadumari Adventist Primary</v>
      </c>
      <c r="B180" s="2892">
        <v>5</v>
      </c>
      <c r="C180" s="2649"/>
      <c r="D180" s="2867">
        <f t="shared" si="31"/>
        <v>5</v>
      </c>
      <c r="E180" s="2649"/>
      <c r="F180" s="2942"/>
      <c r="G180" s="2876">
        <v>2</v>
      </c>
      <c r="H180" s="2876">
        <v>3</v>
      </c>
      <c r="I180" s="2876"/>
      <c r="J180" s="2876"/>
      <c r="K180" s="2878"/>
      <c r="L180" s="2878"/>
      <c r="M180" s="2878">
        <v>5</v>
      </c>
      <c r="N180" s="2878"/>
      <c r="O180" s="2878"/>
      <c r="P180" s="2878"/>
      <c r="Q180" s="2878">
        <v>1</v>
      </c>
      <c r="R180" s="2879"/>
      <c r="S180" s="2870">
        <f t="shared" si="32"/>
        <v>5</v>
      </c>
    </row>
    <row r="181" spans="1:19" s="410" customFormat="1" ht="15" customHeight="1">
      <c r="A181" s="2637" t="str">
        <f>'General PNGUM'!A181</f>
        <v>Hela Tec Adventist  High School</v>
      </c>
      <c r="B181" s="2892"/>
      <c r="C181" s="2649">
        <v>8</v>
      </c>
      <c r="D181" s="2867">
        <f t="shared" si="31"/>
        <v>8</v>
      </c>
      <c r="E181" s="2649"/>
      <c r="F181" s="2942"/>
      <c r="G181" s="2876"/>
      <c r="H181" s="2876"/>
      <c r="I181" s="2876">
        <v>3</v>
      </c>
      <c r="J181" s="2876">
        <v>5</v>
      </c>
      <c r="K181" s="2878"/>
      <c r="L181" s="2878"/>
      <c r="M181" s="2878"/>
      <c r="N181" s="2878">
        <v>8</v>
      </c>
      <c r="O181" s="2878"/>
      <c r="P181" s="2878"/>
      <c r="Q181" s="2878"/>
      <c r="R181" s="2879">
        <v>1</v>
      </c>
      <c r="S181" s="2870">
        <f t="shared" si="32"/>
        <v>8</v>
      </c>
    </row>
    <row r="182" spans="1:19" s="410" customFormat="1" ht="15" customHeight="1">
      <c r="A182" s="2637" t="str">
        <f>'General PNGUM'!A182</f>
        <v>Kairik Adventist Primary</v>
      </c>
      <c r="B182" s="2892">
        <v>9</v>
      </c>
      <c r="C182" s="2649"/>
      <c r="D182" s="2867">
        <f t="shared" si="31"/>
        <v>9</v>
      </c>
      <c r="E182" s="2649"/>
      <c r="F182" s="2942"/>
      <c r="G182" s="2876">
        <v>7</v>
      </c>
      <c r="H182" s="2876">
        <v>2</v>
      </c>
      <c r="I182" s="2876"/>
      <c r="J182" s="2876"/>
      <c r="K182" s="2878"/>
      <c r="L182" s="2878"/>
      <c r="M182" s="2878">
        <v>9</v>
      </c>
      <c r="N182" s="2878"/>
      <c r="O182" s="2878"/>
      <c r="P182" s="2878"/>
      <c r="Q182" s="2878">
        <v>1</v>
      </c>
      <c r="R182" s="2879"/>
      <c r="S182" s="2870">
        <f t="shared" si="32"/>
        <v>9</v>
      </c>
    </row>
    <row r="183" spans="1:19" s="410" customFormat="1" ht="15" customHeight="1">
      <c r="A183" s="2637" t="str">
        <f>'General PNGUM'!A183</f>
        <v>Kiminiga Advnetist Primary</v>
      </c>
      <c r="B183" s="2892">
        <v>26</v>
      </c>
      <c r="C183" s="2649"/>
      <c r="D183" s="2867">
        <f t="shared" si="31"/>
        <v>26</v>
      </c>
      <c r="E183" s="2649"/>
      <c r="F183" s="2942"/>
      <c r="G183" s="2876">
        <v>19</v>
      </c>
      <c r="H183" s="2876">
        <v>7</v>
      </c>
      <c r="I183" s="2876"/>
      <c r="J183" s="2876"/>
      <c r="K183" s="2878"/>
      <c r="L183" s="2878"/>
      <c r="M183" s="2878">
        <v>6</v>
      </c>
      <c r="N183" s="2878"/>
      <c r="O183" s="2878"/>
      <c r="P183" s="2878"/>
      <c r="Q183" s="2878">
        <v>1</v>
      </c>
      <c r="R183" s="2879"/>
      <c r="S183" s="2870">
        <f t="shared" si="32"/>
        <v>26</v>
      </c>
    </row>
    <row r="184" spans="1:19" s="410" customFormat="1" ht="15" customHeight="1">
      <c r="A184" s="2637" t="str">
        <f>'General PNGUM'!A184</f>
        <v>Koemal Adventist Primary</v>
      </c>
      <c r="B184" s="2892">
        <v>13</v>
      </c>
      <c r="C184" s="2649"/>
      <c r="D184" s="2867">
        <f t="shared" si="31"/>
        <v>13</v>
      </c>
      <c r="E184" s="2649"/>
      <c r="F184" s="2942"/>
      <c r="G184" s="2876">
        <v>10</v>
      </c>
      <c r="H184" s="2876">
        <v>3</v>
      </c>
      <c r="I184" s="2876"/>
      <c r="J184" s="2876"/>
      <c r="K184" s="2878"/>
      <c r="L184" s="2878"/>
      <c r="M184" s="2878">
        <v>4</v>
      </c>
      <c r="N184" s="2878"/>
      <c r="O184" s="2878"/>
      <c r="P184" s="2878"/>
      <c r="Q184" s="2878">
        <v>1</v>
      </c>
      <c r="R184" s="2879"/>
      <c r="S184" s="2870">
        <f t="shared" si="32"/>
        <v>13</v>
      </c>
    </row>
    <row r="185" spans="1:19" s="410" customFormat="1" ht="15" customHeight="1">
      <c r="A185" s="2637" t="str">
        <f>'General PNGUM'!A185</f>
        <v>Komo Adventist Primary</v>
      </c>
      <c r="B185" s="2892">
        <v>7</v>
      </c>
      <c r="C185" s="2649"/>
      <c r="D185" s="2867">
        <f t="shared" si="31"/>
        <v>7</v>
      </c>
      <c r="E185" s="2649"/>
      <c r="F185" s="2942"/>
      <c r="G185" s="2876">
        <v>5</v>
      </c>
      <c r="H185" s="2876">
        <v>2</v>
      </c>
      <c r="I185" s="2876"/>
      <c r="J185" s="2876"/>
      <c r="K185" s="2878"/>
      <c r="L185" s="2878"/>
      <c r="M185" s="2878">
        <v>2</v>
      </c>
      <c r="N185" s="2878"/>
      <c r="O185" s="2878"/>
      <c r="P185" s="2878"/>
      <c r="Q185" s="2878">
        <v>1</v>
      </c>
      <c r="R185" s="2879"/>
      <c r="S185" s="2870">
        <f t="shared" si="32"/>
        <v>7</v>
      </c>
    </row>
    <row r="186" spans="1:19" s="410" customFormat="1" ht="15" customHeight="1">
      <c r="A186" s="2637" t="str">
        <f>'General PNGUM'!A186</f>
        <v xml:space="preserve">Koroka Adventist Primary </v>
      </c>
      <c r="B186" s="2892">
        <v>4</v>
      </c>
      <c r="C186" s="2649"/>
      <c r="D186" s="2867">
        <f t="shared" si="31"/>
        <v>4</v>
      </c>
      <c r="E186" s="2649"/>
      <c r="F186" s="2942"/>
      <c r="G186" s="2876">
        <v>1</v>
      </c>
      <c r="H186" s="2876">
        <v>3</v>
      </c>
      <c r="I186" s="2876"/>
      <c r="J186" s="2876"/>
      <c r="K186" s="2878"/>
      <c r="L186" s="2878"/>
      <c r="M186" s="2878">
        <v>1</v>
      </c>
      <c r="N186" s="2878"/>
      <c r="O186" s="2878"/>
      <c r="P186" s="2878"/>
      <c r="Q186" s="2878">
        <v>1</v>
      </c>
      <c r="R186" s="2879"/>
      <c r="S186" s="2870">
        <f t="shared" si="32"/>
        <v>4</v>
      </c>
    </row>
    <row r="187" spans="1:19" s="410" customFormat="1" ht="15" customHeight="1">
      <c r="A187" s="2637" t="str">
        <f>'General PNGUM'!A187</f>
        <v xml:space="preserve">Kulika Adventist Primary </v>
      </c>
      <c r="B187" s="2892">
        <v>6</v>
      </c>
      <c r="C187" s="2649"/>
      <c r="D187" s="2867">
        <f t="shared" si="31"/>
        <v>6</v>
      </c>
      <c r="E187" s="2649"/>
      <c r="F187" s="2942"/>
      <c r="G187" s="2876">
        <v>2</v>
      </c>
      <c r="H187" s="2876">
        <v>4</v>
      </c>
      <c r="I187" s="2876"/>
      <c r="J187" s="2876"/>
      <c r="K187" s="2878"/>
      <c r="L187" s="2878"/>
      <c r="M187" s="2878">
        <v>6</v>
      </c>
      <c r="N187" s="2878"/>
      <c r="O187" s="2878"/>
      <c r="P187" s="2878"/>
      <c r="Q187" s="2878">
        <v>1</v>
      </c>
      <c r="R187" s="2879"/>
      <c r="S187" s="2870">
        <f t="shared" si="32"/>
        <v>6</v>
      </c>
    </row>
    <row r="188" spans="1:19" s="410" customFormat="1" ht="15" customHeight="1">
      <c r="A188" s="2637" t="str">
        <f>'General PNGUM'!A188</f>
        <v xml:space="preserve">Kunea Adventst Primary </v>
      </c>
      <c r="B188" s="2892">
        <v>7</v>
      </c>
      <c r="C188" s="2649"/>
      <c r="D188" s="2867">
        <f t="shared" si="31"/>
        <v>7</v>
      </c>
      <c r="E188" s="2649"/>
      <c r="F188" s="2942"/>
      <c r="G188" s="2876">
        <v>2</v>
      </c>
      <c r="H188" s="2876">
        <v>5</v>
      </c>
      <c r="I188" s="2876"/>
      <c r="J188" s="2876"/>
      <c r="K188" s="2878"/>
      <c r="L188" s="2878"/>
      <c r="M188" s="2878">
        <v>2</v>
      </c>
      <c r="N188" s="2878"/>
      <c r="O188" s="2878"/>
      <c r="P188" s="2878"/>
      <c r="Q188" s="2878">
        <v>1</v>
      </c>
      <c r="R188" s="2879"/>
      <c r="S188" s="2870">
        <f t="shared" si="32"/>
        <v>7</v>
      </c>
    </row>
    <row r="189" spans="1:19" s="1049" customFormat="1" ht="15" customHeight="1">
      <c r="A189" s="2637" t="str">
        <f>'General PNGUM'!A189</f>
        <v>Maip Adventist Primary</v>
      </c>
      <c r="B189" s="2892">
        <v>6</v>
      </c>
      <c r="C189" s="2649"/>
      <c r="D189" s="2867">
        <f t="shared" si="31"/>
        <v>6</v>
      </c>
      <c r="E189" s="2649"/>
      <c r="F189" s="2942"/>
      <c r="G189" s="2876">
        <v>2</v>
      </c>
      <c r="H189" s="2876">
        <v>4</v>
      </c>
      <c r="I189" s="2876"/>
      <c r="J189" s="2876"/>
      <c r="K189" s="2878"/>
      <c r="L189" s="2878"/>
      <c r="M189" s="2878">
        <v>1</v>
      </c>
      <c r="N189" s="2878"/>
      <c r="O189" s="2878"/>
      <c r="P189" s="2878"/>
      <c r="Q189" s="2878">
        <v>1</v>
      </c>
      <c r="R189" s="2879"/>
      <c r="S189" s="2870">
        <f t="shared" si="32"/>
        <v>6</v>
      </c>
    </row>
    <row r="190" spans="1:19" s="410" customFormat="1" ht="15" customHeight="1">
      <c r="A190" s="2637" t="str">
        <f>'General PNGUM'!A190</f>
        <v>Maka Adventist Primary</v>
      </c>
      <c r="B190" s="2892">
        <v>4</v>
      </c>
      <c r="C190" s="2649"/>
      <c r="D190" s="2867">
        <f t="shared" si="31"/>
        <v>4</v>
      </c>
      <c r="E190" s="2649"/>
      <c r="F190" s="2942"/>
      <c r="G190" s="2876">
        <v>2</v>
      </c>
      <c r="H190" s="2876">
        <v>2</v>
      </c>
      <c r="I190" s="2876"/>
      <c r="J190" s="2876"/>
      <c r="K190" s="2878"/>
      <c r="L190" s="2878"/>
      <c r="M190" s="2878">
        <v>4</v>
      </c>
      <c r="N190" s="2878"/>
      <c r="O190" s="2878"/>
      <c r="P190" s="2878"/>
      <c r="Q190" s="2878">
        <v>1</v>
      </c>
      <c r="R190" s="2879"/>
      <c r="S190" s="2870">
        <f t="shared" si="32"/>
        <v>4</v>
      </c>
    </row>
    <row r="191" spans="1:19" s="410" customFormat="1" ht="15" customHeight="1">
      <c r="A191" s="2637" t="str">
        <f>'General PNGUM'!A191</f>
        <v xml:space="preserve">Mandan Advenist Primary </v>
      </c>
      <c r="B191" s="2892">
        <v>6</v>
      </c>
      <c r="C191" s="2649"/>
      <c r="D191" s="2867">
        <f t="shared" si="31"/>
        <v>6</v>
      </c>
      <c r="E191" s="2649"/>
      <c r="F191" s="2942"/>
      <c r="G191" s="2876">
        <v>3</v>
      </c>
      <c r="H191" s="2876">
        <v>3</v>
      </c>
      <c r="I191" s="2876"/>
      <c r="J191" s="2876"/>
      <c r="K191" s="2878"/>
      <c r="L191" s="2878"/>
      <c r="M191" s="2878">
        <v>6</v>
      </c>
      <c r="N191" s="2878"/>
      <c r="O191" s="2878"/>
      <c r="P191" s="2878"/>
      <c r="Q191" s="2878">
        <v>1</v>
      </c>
      <c r="R191" s="2879"/>
      <c r="S191" s="2870">
        <f t="shared" si="32"/>
        <v>6</v>
      </c>
    </row>
    <row r="192" spans="1:19" s="410" customFormat="1" ht="15" customHeight="1">
      <c r="A192" s="2637" t="str">
        <f>'General PNGUM'!A192</f>
        <v>Minamb Adventist Primary</v>
      </c>
      <c r="B192" s="2892">
        <v>13</v>
      </c>
      <c r="C192" s="2649"/>
      <c r="D192" s="2867">
        <f t="shared" si="31"/>
        <v>13</v>
      </c>
      <c r="E192" s="2649"/>
      <c r="F192" s="2942"/>
      <c r="G192" s="2876">
        <v>9</v>
      </c>
      <c r="H192" s="2876">
        <v>4</v>
      </c>
      <c r="I192" s="2876"/>
      <c r="J192" s="2876"/>
      <c r="K192" s="2878"/>
      <c r="L192" s="2878"/>
      <c r="M192" s="2878">
        <v>3</v>
      </c>
      <c r="N192" s="2878"/>
      <c r="O192" s="2878"/>
      <c r="P192" s="2878"/>
      <c r="Q192" s="2878">
        <v>1</v>
      </c>
      <c r="R192" s="2879"/>
      <c r="S192" s="2870">
        <f t="shared" si="32"/>
        <v>13</v>
      </c>
    </row>
    <row r="193" spans="1:19" s="410" customFormat="1" ht="15" customHeight="1">
      <c r="A193" s="2637" t="str">
        <f>'General PNGUM'!A193</f>
        <v xml:space="preserve">Moitemp Adventist Primary </v>
      </c>
      <c r="B193" s="2892">
        <v>9</v>
      </c>
      <c r="C193" s="2649"/>
      <c r="D193" s="2867">
        <f t="shared" si="31"/>
        <v>9</v>
      </c>
      <c r="E193" s="2649"/>
      <c r="F193" s="2942"/>
      <c r="G193" s="2876">
        <v>4</v>
      </c>
      <c r="H193" s="2876">
        <v>5</v>
      </c>
      <c r="I193" s="2876"/>
      <c r="J193" s="2876"/>
      <c r="K193" s="2878"/>
      <c r="L193" s="2878"/>
      <c r="M193" s="2878">
        <v>2</v>
      </c>
      <c r="N193" s="2878"/>
      <c r="O193" s="2878"/>
      <c r="P193" s="2878"/>
      <c r="Q193" s="2878">
        <v>1</v>
      </c>
      <c r="R193" s="2879"/>
      <c r="S193" s="2870">
        <f t="shared" si="32"/>
        <v>9</v>
      </c>
    </row>
    <row r="194" spans="1:19" s="410" customFormat="1" ht="15" customHeight="1">
      <c r="A194" s="2637" t="str">
        <f>'General PNGUM'!A194</f>
        <v>Paglum Adventist Primary</v>
      </c>
      <c r="B194" s="2892">
        <v>13</v>
      </c>
      <c r="C194" s="2649"/>
      <c r="D194" s="2867">
        <f t="shared" si="31"/>
        <v>13</v>
      </c>
      <c r="E194" s="2649"/>
      <c r="F194" s="2942"/>
      <c r="G194" s="2876">
        <v>10</v>
      </c>
      <c r="H194" s="2876">
        <v>3</v>
      </c>
      <c r="I194" s="2876"/>
      <c r="J194" s="2876"/>
      <c r="K194" s="2878"/>
      <c r="L194" s="2878"/>
      <c r="M194" s="2878">
        <v>2</v>
      </c>
      <c r="N194" s="2878"/>
      <c r="O194" s="2878"/>
      <c r="P194" s="2878"/>
      <c r="Q194" s="2878">
        <v>1</v>
      </c>
      <c r="R194" s="2878"/>
      <c r="S194" s="2870">
        <f t="shared" si="32"/>
        <v>13</v>
      </c>
    </row>
    <row r="195" spans="1:19" s="410" customFormat="1" ht="15" customHeight="1">
      <c r="A195" s="2637" t="str">
        <f>'General PNGUM'!A195</f>
        <v>Paglum Adventist Secondary</v>
      </c>
      <c r="B195" s="2892"/>
      <c r="C195" s="2649">
        <v>40</v>
      </c>
      <c r="D195" s="2867">
        <f t="shared" si="31"/>
        <v>40</v>
      </c>
      <c r="E195" s="2649"/>
      <c r="F195" s="2942"/>
      <c r="G195" s="2876"/>
      <c r="H195" s="2876"/>
      <c r="I195" s="2876">
        <v>34</v>
      </c>
      <c r="J195" s="2876">
        <v>6</v>
      </c>
      <c r="K195" s="2878"/>
      <c r="L195" s="2878">
        <v>5</v>
      </c>
      <c r="M195" s="2878"/>
      <c r="N195" s="2878">
        <v>40</v>
      </c>
      <c r="O195" s="2878"/>
      <c r="P195" s="2878"/>
      <c r="Q195" s="2878"/>
      <c r="R195" s="2878">
        <v>1</v>
      </c>
      <c r="S195" s="2870">
        <f t="shared" si="32"/>
        <v>40</v>
      </c>
    </row>
    <row r="196" spans="1:19" s="410" customFormat="1" ht="15" customHeight="1">
      <c r="A196" s="2637" t="str">
        <f>'General PNGUM'!A196</f>
        <v xml:space="preserve">Piapin Adventist Primary </v>
      </c>
      <c r="B196" s="2892">
        <v>4</v>
      </c>
      <c r="C196" s="2649"/>
      <c r="D196" s="2867">
        <f t="shared" si="31"/>
        <v>4</v>
      </c>
      <c r="E196" s="2649"/>
      <c r="F196" s="2942"/>
      <c r="G196" s="2876">
        <v>3</v>
      </c>
      <c r="H196" s="2876">
        <v>1</v>
      </c>
      <c r="I196" s="2876"/>
      <c r="J196" s="2876"/>
      <c r="K196" s="2878"/>
      <c r="L196" s="2878"/>
      <c r="M196" s="2878">
        <v>2</v>
      </c>
      <c r="N196" s="2878"/>
      <c r="O196" s="2878"/>
      <c r="P196" s="2878"/>
      <c r="Q196" s="2878">
        <v>1</v>
      </c>
      <c r="R196" s="2784"/>
      <c r="S196" s="2870">
        <f t="shared" si="32"/>
        <v>4</v>
      </c>
    </row>
    <row r="197" spans="1:19" s="410" customFormat="1" ht="15" customHeight="1">
      <c r="A197" s="2637" t="str">
        <f>'General PNGUM'!A197</f>
        <v>Pindak Adventist Primary</v>
      </c>
      <c r="B197" s="2892">
        <v>4</v>
      </c>
      <c r="C197" s="2649"/>
      <c r="D197" s="2867">
        <f t="shared" si="31"/>
        <v>4</v>
      </c>
      <c r="E197" s="2649"/>
      <c r="F197" s="2942"/>
      <c r="G197" s="2876">
        <v>2</v>
      </c>
      <c r="H197" s="2876">
        <v>2</v>
      </c>
      <c r="I197" s="2876"/>
      <c r="J197" s="2876"/>
      <c r="K197" s="2878"/>
      <c r="L197" s="2878"/>
      <c r="M197" s="2878">
        <v>4</v>
      </c>
      <c r="N197" s="2878"/>
      <c r="O197" s="2878"/>
      <c r="P197" s="2878"/>
      <c r="Q197" s="2878">
        <v>1</v>
      </c>
      <c r="R197" s="2784"/>
      <c r="S197" s="2870">
        <f t="shared" si="32"/>
        <v>4</v>
      </c>
    </row>
    <row r="198" spans="1:19" s="410" customFormat="1" ht="15" customHeight="1">
      <c r="A198" s="2637" t="str">
        <f>'General PNGUM'!A198</f>
        <v xml:space="preserve">Pipila Adventist Primary </v>
      </c>
      <c r="B198" s="2892">
        <v>6</v>
      </c>
      <c r="C198" s="2649"/>
      <c r="D198" s="2867">
        <f t="shared" si="31"/>
        <v>6</v>
      </c>
      <c r="E198" s="2649"/>
      <c r="F198" s="2942"/>
      <c r="G198" s="2876">
        <v>2</v>
      </c>
      <c r="H198" s="2876">
        <v>4</v>
      </c>
      <c r="I198" s="2876"/>
      <c r="J198" s="2876"/>
      <c r="K198" s="2878"/>
      <c r="L198" s="2878"/>
      <c r="M198" s="2878">
        <v>5</v>
      </c>
      <c r="N198" s="2878"/>
      <c r="O198" s="2878"/>
      <c r="P198" s="2878"/>
      <c r="Q198" s="2878">
        <v>1</v>
      </c>
      <c r="R198" s="2784"/>
      <c r="S198" s="2870">
        <f t="shared" si="32"/>
        <v>6</v>
      </c>
    </row>
    <row r="199" spans="1:19" s="410" customFormat="1" ht="15" customHeight="1">
      <c r="A199" s="2637" t="str">
        <f>'General PNGUM'!A199</f>
        <v>Pokamil Adventist High School</v>
      </c>
      <c r="B199" s="2892"/>
      <c r="C199" s="2649">
        <v>10</v>
      </c>
      <c r="D199" s="2867">
        <f t="shared" si="31"/>
        <v>10</v>
      </c>
      <c r="E199" s="2649"/>
      <c r="F199" s="2942"/>
      <c r="G199" s="2876"/>
      <c r="H199" s="2876"/>
      <c r="I199" s="2876">
        <v>4</v>
      </c>
      <c r="J199" s="2876">
        <v>6</v>
      </c>
      <c r="K199" s="2878"/>
      <c r="L199" s="2878"/>
      <c r="M199" s="2878"/>
      <c r="N199" s="2878">
        <v>10</v>
      </c>
      <c r="O199" s="2878"/>
      <c r="P199" s="2878"/>
      <c r="Q199" s="2878"/>
      <c r="R199" s="2784">
        <v>1</v>
      </c>
      <c r="S199" s="2870">
        <f t="shared" si="32"/>
        <v>10</v>
      </c>
    </row>
    <row r="200" spans="1:19" s="410" customFormat="1" ht="15" customHeight="1">
      <c r="A200" s="2637" t="str">
        <f>'General PNGUM'!A200</f>
        <v>Rakamanda Adventist High school</v>
      </c>
      <c r="B200" s="2892"/>
      <c r="C200" s="2649">
        <v>18</v>
      </c>
      <c r="D200" s="2867">
        <f t="shared" si="31"/>
        <v>18</v>
      </c>
      <c r="E200" s="2649"/>
      <c r="F200" s="2942"/>
      <c r="G200" s="2876"/>
      <c r="H200" s="2876"/>
      <c r="I200" s="2876">
        <v>3</v>
      </c>
      <c r="J200" s="2876">
        <v>15</v>
      </c>
      <c r="K200" s="2878"/>
      <c r="L200" s="2878"/>
      <c r="M200" s="2878"/>
      <c r="N200" s="2878">
        <v>18</v>
      </c>
      <c r="O200" s="2878"/>
      <c r="P200" s="2878"/>
      <c r="Q200" s="2878"/>
      <c r="R200" s="2784">
        <v>1</v>
      </c>
      <c r="S200" s="2870">
        <f t="shared" si="32"/>
        <v>18</v>
      </c>
    </row>
    <row r="201" spans="1:19" s="410" customFormat="1" ht="15" customHeight="1">
      <c r="A201" s="2637" t="str">
        <f>'General PNGUM'!A201</f>
        <v>Rakamanda Adventist Primary</v>
      </c>
      <c r="B201" s="2892">
        <v>6</v>
      </c>
      <c r="C201" s="2649"/>
      <c r="D201" s="2867">
        <f t="shared" si="31"/>
        <v>6</v>
      </c>
      <c r="E201" s="2649"/>
      <c r="F201" s="2942"/>
      <c r="G201" s="2876">
        <v>6</v>
      </c>
      <c r="H201" s="2876">
        <v>0</v>
      </c>
      <c r="I201" s="2876"/>
      <c r="J201" s="2876"/>
      <c r="K201" s="2878"/>
      <c r="L201" s="2878"/>
      <c r="M201" s="2878">
        <v>1</v>
      </c>
      <c r="N201" s="2878"/>
      <c r="O201" s="2878"/>
      <c r="P201" s="2878"/>
      <c r="Q201" s="2878">
        <v>1</v>
      </c>
      <c r="R201" s="2784"/>
      <c r="S201" s="2870">
        <f t="shared" si="32"/>
        <v>6</v>
      </c>
    </row>
    <row r="202" spans="1:19" s="410" customFormat="1" ht="15" customHeight="1">
      <c r="A202" s="2637" t="str">
        <f>'General PNGUM'!A202</f>
        <v xml:space="preserve">Silim Adventist Primary </v>
      </c>
      <c r="B202" s="2892">
        <v>9</v>
      </c>
      <c r="C202" s="2649"/>
      <c r="D202" s="2867">
        <f t="shared" si="31"/>
        <v>9</v>
      </c>
      <c r="E202" s="2649"/>
      <c r="F202" s="2942"/>
      <c r="G202" s="2876">
        <v>5</v>
      </c>
      <c r="H202" s="2876">
        <v>4</v>
      </c>
      <c r="I202" s="2876"/>
      <c r="J202" s="2876"/>
      <c r="K202" s="2878"/>
      <c r="L202" s="2878"/>
      <c r="M202" s="2878">
        <v>1</v>
      </c>
      <c r="N202" s="2878"/>
      <c r="O202" s="2878"/>
      <c r="P202" s="2878"/>
      <c r="Q202" s="2878">
        <v>1</v>
      </c>
      <c r="R202" s="2784"/>
      <c r="S202" s="2870">
        <f t="shared" si="32"/>
        <v>9</v>
      </c>
    </row>
    <row r="203" spans="1:19" s="410" customFormat="1" ht="15" customHeight="1">
      <c r="A203" s="2637" t="str">
        <f>'General PNGUM'!A203</f>
        <v>Sopas Adventist Primary</v>
      </c>
      <c r="B203" s="2892">
        <v>3</v>
      </c>
      <c r="C203" s="2649"/>
      <c r="D203" s="2867">
        <f t="shared" si="31"/>
        <v>3</v>
      </c>
      <c r="E203" s="2649"/>
      <c r="F203" s="2942"/>
      <c r="G203" s="2876">
        <v>3</v>
      </c>
      <c r="H203" s="2876">
        <v>0</v>
      </c>
      <c r="I203" s="2876"/>
      <c r="J203" s="2876"/>
      <c r="K203" s="2878"/>
      <c r="L203" s="2878"/>
      <c r="M203" s="2878">
        <v>3</v>
      </c>
      <c r="N203" s="2878"/>
      <c r="O203" s="2878"/>
      <c r="P203" s="2878"/>
      <c r="Q203" s="2878">
        <v>1</v>
      </c>
      <c r="R203" s="2784"/>
      <c r="S203" s="2870">
        <f t="shared" si="32"/>
        <v>3</v>
      </c>
    </row>
    <row r="204" spans="1:19" s="410" customFormat="1" ht="15" customHeight="1">
      <c r="A204" s="2637" t="str">
        <f>'General PNGUM'!A204</f>
        <v xml:space="preserve">Suwaka Adventist Primary </v>
      </c>
      <c r="B204" s="2892">
        <v>6</v>
      </c>
      <c r="C204" s="2649"/>
      <c r="D204" s="2867">
        <f t="shared" si="31"/>
        <v>6</v>
      </c>
      <c r="E204" s="2649"/>
      <c r="F204" s="2942"/>
      <c r="G204" s="2876">
        <v>3</v>
      </c>
      <c r="H204" s="2876">
        <v>3</v>
      </c>
      <c r="I204" s="2876"/>
      <c r="J204" s="2876"/>
      <c r="K204" s="2878">
        <v>1</v>
      </c>
      <c r="L204" s="2878"/>
      <c r="M204" s="2878">
        <v>5</v>
      </c>
      <c r="N204" s="2878"/>
      <c r="O204" s="2878"/>
      <c r="P204" s="2878"/>
      <c r="Q204" s="2878">
        <v>1</v>
      </c>
      <c r="R204" s="2784"/>
      <c r="S204" s="2870">
        <f t="shared" si="32"/>
        <v>6</v>
      </c>
    </row>
    <row r="205" spans="1:19" s="410" customFormat="1" ht="15" customHeight="1">
      <c r="A205" s="2637" t="str">
        <f>'General PNGUM'!A205</f>
        <v>Togoba Adventist Primary</v>
      </c>
      <c r="B205" s="2892">
        <v>24</v>
      </c>
      <c r="C205" s="2649"/>
      <c r="D205" s="2867">
        <f t="shared" si="31"/>
        <v>24</v>
      </c>
      <c r="E205" s="2649"/>
      <c r="F205" s="2942"/>
      <c r="G205" s="2876">
        <v>20</v>
      </c>
      <c r="H205" s="2876">
        <v>4</v>
      </c>
      <c r="I205" s="2876"/>
      <c r="J205" s="2876"/>
      <c r="K205" s="2878"/>
      <c r="L205" s="2878"/>
      <c r="M205" s="2878">
        <v>3</v>
      </c>
      <c r="N205" s="2878"/>
      <c r="O205" s="2878"/>
      <c r="P205" s="2878"/>
      <c r="Q205" s="2878">
        <v>1</v>
      </c>
      <c r="R205" s="2784"/>
      <c r="S205" s="2870">
        <f t="shared" si="32"/>
        <v>24</v>
      </c>
    </row>
    <row r="206" spans="1:19" s="410" customFormat="1" ht="15" customHeight="1">
      <c r="A206" s="2637" t="str">
        <f>'General PNGUM'!A206</f>
        <v xml:space="preserve">Upper Nebilyer Adventist secondary </v>
      </c>
      <c r="B206" s="2892"/>
      <c r="C206" s="2649">
        <v>30</v>
      </c>
      <c r="D206" s="2867">
        <f t="shared" si="31"/>
        <v>30</v>
      </c>
      <c r="E206" s="2649"/>
      <c r="F206" s="2942"/>
      <c r="G206" s="2876"/>
      <c r="H206" s="2876"/>
      <c r="I206" s="2876">
        <v>3</v>
      </c>
      <c r="J206" s="2876">
        <v>27</v>
      </c>
      <c r="K206" s="2878"/>
      <c r="L206" s="2878"/>
      <c r="M206" s="2878"/>
      <c r="N206" s="2878">
        <v>30</v>
      </c>
      <c r="O206" s="2878"/>
      <c r="P206" s="2878"/>
      <c r="Q206" s="2878"/>
      <c r="R206" s="2784">
        <v>1</v>
      </c>
      <c r="S206" s="2870">
        <f t="shared" si="32"/>
        <v>30</v>
      </c>
    </row>
    <row r="207" spans="1:19" s="410" customFormat="1" ht="15" customHeight="1">
      <c r="A207" s="2637" t="str">
        <f>'General PNGUM'!A207</f>
        <v>Wae Adventist Primary</v>
      </c>
      <c r="B207" s="2892">
        <v>9</v>
      </c>
      <c r="C207" s="2649"/>
      <c r="D207" s="2867">
        <f t="shared" si="31"/>
        <v>9</v>
      </c>
      <c r="E207" s="2649"/>
      <c r="F207" s="2942"/>
      <c r="G207" s="2876">
        <v>3</v>
      </c>
      <c r="H207" s="2876">
        <v>6</v>
      </c>
      <c r="I207" s="2876"/>
      <c r="J207" s="2876"/>
      <c r="K207" s="2878"/>
      <c r="L207" s="2878"/>
      <c r="M207" s="2878">
        <v>1</v>
      </c>
      <c r="N207" s="2878"/>
      <c r="O207" s="2878"/>
      <c r="P207" s="2878"/>
      <c r="Q207" s="2878">
        <v>1</v>
      </c>
      <c r="R207" s="2784"/>
      <c r="S207" s="2870">
        <f t="shared" ref="S207" si="33">SUM(G207:J207)</f>
        <v>9</v>
      </c>
    </row>
    <row r="208" spans="1:19" s="410" customFormat="1" ht="15" customHeight="1" thickBot="1">
      <c r="A208" s="2677" t="s">
        <v>41</v>
      </c>
      <c r="B208" s="2874">
        <f>SUM(B178:B207)</f>
        <v>223</v>
      </c>
      <c r="C208" s="2874">
        <f>SUM(C178:C207)</f>
        <v>106</v>
      </c>
      <c r="D208" s="2874">
        <f>SUM(D178:D207)</f>
        <v>329</v>
      </c>
      <c r="E208" s="2874">
        <f t="shared" ref="E208:S208" si="34">SUM(E178:E207)</f>
        <v>0</v>
      </c>
      <c r="F208" s="2874">
        <f t="shared" si="34"/>
        <v>0</v>
      </c>
      <c r="G208" s="2875">
        <f t="shared" si="34"/>
        <v>147</v>
      </c>
      <c r="H208" s="2875">
        <f t="shared" si="34"/>
        <v>76</v>
      </c>
      <c r="I208" s="2874">
        <f t="shared" si="34"/>
        <v>47</v>
      </c>
      <c r="J208" s="2874">
        <f t="shared" si="34"/>
        <v>59</v>
      </c>
      <c r="K208" s="2875">
        <f t="shared" si="34"/>
        <v>1</v>
      </c>
      <c r="L208" s="2875">
        <f t="shared" si="34"/>
        <v>5</v>
      </c>
      <c r="M208" s="2875">
        <f t="shared" si="34"/>
        <v>82</v>
      </c>
      <c r="N208" s="2875">
        <f t="shared" si="34"/>
        <v>106</v>
      </c>
      <c r="O208" s="2875">
        <f t="shared" si="34"/>
        <v>0</v>
      </c>
      <c r="P208" s="2875">
        <f t="shared" si="34"/>
        <v>0</v>
      </c>
      <c r="Q208" s="2875">
        <f t="shared" si="34"/>
        <v>25</v>
      </c>
      <c r="R208" s="2940">
        <f t="shared" si="34"/>
        <v>5</v>
      </c>
      <c r="S208" s="2919">
        <f t="shared" si="34"/>
        <v>329</v>
      </c>
    </row>
    <row r="209" spans="1:19" s="588" customFormat="1" ht="15" customHeight="1" thickTop="1" thickBot="1">
      <c r="A209" s="587"/>
      <c r="B209" s="632"/>
      <c r="C209" s="632"/>
      <c r="D209" s="632">
        <f>B208+C208</f>
        <v>329</v>
      </c>
      <c r="E209" s="632"/>
      <c r="F209" s="632"/>
      <c r="G209" s="1553"/>
      <c r="H209" s="1553"/>
      <c r="I209" s="632"/>
      <c r="J209" s="632"/>
      <c r="K209" s="1553"/>
      <c r="L209" s="1553"/>
      <c r="M209" s="1553"/>
      <c r="N209" s="1553"/>
      <c r="O209" s="1553"/>
      <c r="P209" s="1553"/>
      <c r="Q209" s="1553"/>
      <c r="R209" s="1561"/>
      <c r="S209" s="1118"/>
    </row>
    <row r="210" spans="1:19" s="25" customFormat="1" ht="15" customHeight="1" thickBot="1">
      <c r="A210" s="2943"/>
      <c r="B210" s="2944">
        <f t="shared" ref="B210:S210" si="35">SUM(B32+B52+B71+B82+B110+B141+B149+B166+B175+B208)</f>
        <v>1040</v>
      </c>
      <c r="C210" s="2945">
        <f t="shared" si="35"/>
        <v>270</v>
      </c>
      <c r="D210" s="2946">
        <f t="shared" si="35"/>
        <v>1310</v>
      </c>
      <c r="E210" s="2944">
        <f t="shared" si="35"/>
        <v>37</v>
      </c>
      <c r="F210" s="2947">
        <f t="shared" si="35"/>
        <v>39</v>
      </c>
      <c r="G210" s="2948">
        <f t="shared" si="35"/>
        <v>914</v>
      </c>
      <c r="H210" s="2949">
        <f t="shared" si="35"/>
        <v>126</v>
      </c>
      <c r="I210" s="2950">
        <f t="shared" si="35"/>
        <v>202</v>
      </c>
      <c r="J210" s="2947">
        <f t="shared" si="35"/>
        <v>68</v>
      </c>
      <c r="K210" s="2951">
        <f t="shared" si="35"/>
        <v>433</v>
      </c>
      <c r="L210" s="2949">
        <f t="shared" si="35"/>
        <v>62</v>
      </c>
      <c r="M210" s="2949">
        <f t="shared" si="35"/>
        <v>216</v>
      </c>
      <c r="N210" s="2949">
        <f t="shared" si="35"/>
        <v>183</v>
      </c>
      <c r="O210" s="2949">
        <f t="shared" si="35"/>
        <v>481</v>
      </c>
      <c r="P210" s="2949">
        <f t="shared" si="35"/>
        <v>130</v>
      </c>
      <c r="Q210" s="2949">
        <f t="shared" si="35"/>
        <v>739</v>
      </c>
      <c r="R210" s="2952">
        <f t="shared" si="35"/>
        <v>158</v>
      </c>
      <c r="S210" s="2946">
        <f t="shared" si="35"/>
        <v>1310</v>
      </c>
    </row>
    <row r="211" spans="1:19" s="588" customFormat="1" ht="15" customHeight="1" thickBot="1">
      <c r="A211" s="587"/>
      <c r="B211" s="589"/>
      <c r="C211" s="589"/>
      <c r="D211" s="632">
        <f>B210+C210</f>
        <v>1310</v>
      </c>
      <c r="E211" s="589"/>
      <c r="F211" s="589"/>
      <c r="G211" s="1554"/>
      <c r="H211" s="1554">
        <f>G210+H210</f>
        <v>1040</v>
      </c>
      <c r="I211" s="589"/>
      <c r="J211" s="589"/>
      <c r="K211" s="1554"/>
      <c r="L211" s="1554"/>
      <c r="M211" s="1554"/>
      <c r="N211" s="1554"/>
      <c r="O211" s="1554"/>
      <c r="P211" s="1554"/>
      <c r="Q211" s="1554"/>
      <c r="R211" s="1554"/>
      <c r="S211" s="977"/>
    </row>
    <row r="212" spans="1:19" s="25" customFormat="1" ht="12.75" customHeight="1" thickBot="1">
      <c r="A212" s="503"/>
      <c r="B212" s="61"/>
      <c r="C212" s="61"/>
      <c r="D212" s="61"/>
      <c r="E212" s="61"/>
      <c r="F212" s="1998">
        <f>J213+J214</f>
        <v>1386</v>
      </c>
      <c r="G212" s="2953" t="s">
        <v>274</v>
      </c>
      <c r="H212" s="1555"/>
      <c r="I212" s="61"/>
      <c r="J212" s="1999">
        <f>SUM(B210:C210)</f>
        <v>1310</v>
      </c>
      <c r="K212" s="2954" t="s">
        <v>275</v>
      </c>
      <c r="L212" s="2953"/>
      <c r="M212" s="1555"/>
      <c r="N212" s="1555">
        <f>J212+E210+F210</f>
        <v>1386</v>
      </c>
      <c r="O212" s="1555"/>
      <c r="P212" s="1555"/>
      <c r="Q212" s="1555"/>
      <c r="R212" s="1555"/>
      <c r="S212" s="977"/>
    </row>
    <row r="213" spans="1:19" s="25" customFormat="1" ht="12.75" customHeight="1" thickBot="1">
      <c r="A213" s="503"/>
      <c r="B213" s="61"/>
      <c r="C213" s="61"/>
      <c r="D213" s="61"/>
      <c r="E213" s="61"/>
      <c r="F213" s="1660">
        <f>E210+F210+G210+H210+I210+J210</f>
        <v>1386</v>
      </c>
      <c r="G213" s="1555"/>
      <c r="H213" s="1555"/>
      <c r="I213" s="61"/>
      <c r="J213" s="2000">
        <f>C210+F210</f>
        <v>309</v>
      </c>
      <c r="K213" s="2954" t="s">
        <v>276</v>
      </c>
      <c r="L213" s="2953"/>
      <c r="M213" s="1555"/>
      <c r="N213" s="1555"/>
      <c r="O213" s="1555"/>
      <c r="P213" s="1555"/>
      <c r="Q213" s="1555"/>
      <c r="R213" s="1555"/>
      <c r="S213" s="977"/>
    </row>
    <row r="214" spans="1:19" s="25" customFormat="1" ht="12.75" customHeight="1" thickBot="1">
      <c r="A214" s="504"/>
      <c r="B214" s="62"/>
      <c r="C214" s="62"/>
      <c r="D214" s="62"/>
      <c r="E214" s="62"/>
      <c r="F214" s="505"/>
      <c r="G214" s="1556"/>
      <c r="H214" s="1556"/>
      <c r="I214" s="62"/>
      <c r="J214" s="2001">
        <f>B210+E210</f>
        <v>1077</v>
      </c>
      <c r="K214" s="2955" t="s">
        <v>277</v>
      </c>
      <c r="L214" s="2956"/>
      <c r="M214" s="1556"/>
      <c r="N214" s="1556"/>
      <c r="O214" s="1556"/>
      <c r="P214" s="1556"/>
      <c r="Q214" s="1556"/>
      <c r="R214" s="1556"/>
      <c r="S214" s="978"/>
    </row>
    <row r="215" spans="1:19" s="28" customFormat="1" ht="24.75" customHeight="1">
      <c r="A215" s="500"/>
      <c r="B215" s="501"/>
      <c r="C215" s="501"/>
      <c r="D215" s="501"/>
      <c r="E215" s="501"/>
      <c r="F215" s="502"/>
      <c r="G215" s="4166"/>
      <c r="H215" s="4166"/>
      <c r="I215" s="4169"/>
      <c r="J215" s="4169">
        <f>J213+J214</f>
        <v>1386</v>
      </c>
      <c r="K215" s="4166"/>
      <c r="L215" s="4166"/>
      <c r="M215" s="4166"/>
      <c r="N215" s="4166"/>
      <c r="O215" s="4166"/>
      <c r="P215" s="4166"/>
      <c r="Q215" s="4166"/>
      <c r="R215" s="4166"/>
      <c r="S215" s="979"/>
    </row>
    <row r="216" spans="1:19" s="28" customFormat="1" ht="24.75" customHeight="1">
      <c r="A216" s="63"/>
      <c r="B216" s="64"/>
      <c r="C216" s="64"/>
      <c r="D216" s="64"/>
      <c r="E216" s="456"/>
      <c r="F216" s="455"/>
      <c r="G216" s="1559"/>
      <c r="H216" s="1560"/>
      <c r="I216" s="64"/>
      <c r="J216" s="455"/>
      <c r="K216" s="1559"/>
      <c r="L216" s="1560"/>
      <c r="M216" s="1559"/>
      <c r="N216" s="1560"/>
      <c r="O216" s="1559"/>
      <c r="P216" s="1560"/>
      <c r="Q216" s="1559"/>
      <c r="R216" s="1560"/>
      <c r="S216" s="980"/>
    </row>
    <row r="217" spans="1:19" s="28" customFormat="1" ht="24.75" customHeight="1">
      <c r="A217" s="63"/>
      <c r="B217" s="64"/>
      <c r="C217" s="64"/>
      <c r="D217" s="64"/>
      <c r="E217" s="456"/>
      <c r="F217" s="455"/>
      <c r="G217" s="1559"/>
      <c r="H217" s="1560"/>
      <c r="I217" s="64"/>
      <c r="J217" s="455"/>
      <c r="K217" s="1559"/>
      <c r="L217" s="1560"/>
      <c r="M217" s="1559"/>
      <c r="N217" s="1560"/>
      <c r="O217" s="1559"/>
      <c r="P217" s="1661">
        <f>J212-S210</f>
        <v>0</v>
      </c>
      <c r="Q217" s="1559"/>
      <c r="R217" s="1560"/>
      <c r="S217" s="980"/>
    </row>
  </sheetData>
  <mergeCells count="22">
    <mergeCell ref="A1:R1"/>
    <mergeCell ref="A2:R2"/>
    <mergeCell ref="A3:R3"/>
    <mergeCell ref="B5:R5"/>
    <mergeCell ref="A6:A8"/>
    <mergeCell ref="I6:J6"/>
    <mergeCell ref="K6:L6"/>
    <mergeCell ref="M6:N6"/>
    <mergeCell ref="O6:P6"/>
    <mergeCell ref="Q6:R6"/>
    <mergeCell ref="K7:L7"/>
    <mergeCell ref="O215:P215"/>
    <mergeCell ref="Q215:R215"/>
    <mergeCell ref="M7:N7"/>
    <mergeCell ref="G215:H215"/>
    <mergeCell ref="I215:J215"/>
    <mergeCell ref="K215:L215"/>
    <mergeCell ref="M215:N215"/>
    <mergeCell ref="O7:P7"/>
    <mergeCell ref="Q7:R7"/>
    <mergeCell ref="G8:H8"/>
    <mergeCell ref="I8:J8"/>
  </mergeCells>
  <printOptions horizontalCentered="1"/>
  <pageMargins left="0.31496062992125984" right="0.31496062992125984" top="0.47244094488188981" bottom="0.39370078740157483" header="0.19685039370078741" footer="0.19685039370078741"/>
  <pageSetup paperSize="9" scale="71" fitToHeight="0" orientation="landscape" r:id="rId1"/>
  <headerFooter>
    <oddHeader>&amp;L&amp;6&amp;A&amp;R&amp;6Page &amp;P of &amp;N</oddHeader>
  </headerFooter>
  <rowBreaks count="2" manualBreakCount="2">
    <brk id="53" max="18" man="1"/>
    <brk id="111" max="18" man="1"/>
  </rowBreaks>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FF"/>
  </sheetPr>
  <dimension ref="A1:IV44"/>
  <sheetViews>
    <sheetView zoomScale="85" zoomScaleNormal="85" zoomScaleSheetLayoutView="80" workbookViewId="0">
      <pane xSplit="1" ySplit="7" topLeftCell="B23" activePane="bottomRight" state="frozen"/>
      <selection pane="topRight" activeCell="B23" sqref="B23"/>
      <selection pane="bottomLeft" activeCell="B23" sqref="B23"/>
      <selection pane="bottomRight" activeCell="S40" sqref="S40"/>
    </sheetView>
  </sheetViews>
  <sheetFormatPr defaultColWidth="9.140625" defaultRowHeight="12.75"/>
  <cols>
    <col min="1" max="1" width="43.42578125" style="64" customWidth="1"/>
    <col min="2" max="3" width="23.42578125" style="64" customWidth="1"/>
    <col min="4" max="4" width="5.5703125" style="64" customWidth="1"/>
    <col min="5" max="5" width="9.42578125" style="64" customWidth="1"/>
    <col min="6" max="6" width="6.42578125" style="64" customWidth="1"/>
    <col min="7" max="7" width="7" style="64" customWidth="1"/>
    <col min="8" max="8" width="8.42578125" style="64" customWidth="1"/>
    <col min="9" max="9" width="7.42578125" style="64" customWidth="1"/>
    <col min="10" max="10" width="7" style="64" customWidth="1"/>
    <col min="11" max="11" width="6" style="64" customWidth="1"/>
    <col min="12" max="12" width="8.42578125" style="64" customWidth="1"/>
    <col min="13" max="13" width="6.5703125" style="64" customWidth="1"/>
    <col min="14" max="14" width="8.42578125" style="64" customWidth="1"/>
    <col min="15" max="15" width="9.42578125" style="64" customWidth="1"/>
    <col min="16" max="16" width="8.42578125" style="64" customWidth="1"/>
    <col min="17" max="17" width="9.42578125" style="64" customWidth="1"/>
    <col min="18" max="18" width="8.42578125" style="31" customWidth="1"/>
    <col min="19" max="19" width="9.42578125" style="31" customWidth="1"/>
    <col min="20" max="20" width="8.5703125" style="64" customWidth="1"/>
    <col min="21" max="16384" width="9.140625" style="64"/>
  </cols>
  <sheetData>
    <row r="1" spans="1:256" s="33" customFormat="1" ht="18" customHeight="1" thickBot="1">
      <c r="A1" s="2002" t="s">
        <v>0</v>
      </c>
      <c r="B1" s="2003"/>
      <c r="C1" s="2003"/>
      <c r="D1" s="2004"/>
      <c r="E1" s="2004"/>
      <c r="F1" s="2004"/>
      <c r="G1" s="2004"/>
      <c r="H1" s="2004"/>
      <c r="I1" s="2004"/>
      <c r="J1" s="2005"/>
      <c r="K1" s="2006"/>
      <c r="L1" s="2004"/>
      <c r="M1" s="2004"/>
      <c r="N1" s="2004"/>
      <c r="O1" s="2004"/>
      <c r="P1" s="2004"/>
      <c r="Q1" s="65"/>
      <c r="R1" s="66"/>
      <c r="S1" s="2007"/>
      <c r="T1" s="2008"/>
    </row>
    <row r="2" spans="1:256" s="33" customFormat="1" ht="18" customHeight="1">
      <c r="A2" s="1847" t="s">
        <v>1</v>
      </c>
      <c r="B2" s="2009"/>
      <c r="C2" s="2009"/>
      <c r="D2" s="2009"/>
      <c r="E2" s="2009"/>
      <c r="F2" s="2005"/>
      <c r="G2" s="2005"/>
      <c r="H2" s="2005"/>
      <c r="I2" s="2005"/>
      <c r="J2" s="2005"/>
      <c r="K2" s="1848"/>
      <c r="L2" s="2005"/>
      <c r="M2" s="2005"/>
      <c r="N2" s="2005"/>
      <c r="O2" s="2005"/>
      <c r="P2" s="2005"/>
      <c r="Q2" s="2010"/>
      <c r="R2" s="51"/>
      <c r="S2" s="51"/>
      <c r="T2" s="2011"/>
    </row>
    <row r="3" spans="1:256" s="33" customFormat="1" ht="18" customHeight="1">
      <c r="A3" s="6" t="s">
        <v>2</v>
      </c>
      <c r="B3" s="7"/>
      <c r="C3" s="7"/>
      <c r="D3" s="7"/>
      <c r="E3" s="7"/>
      <c r="F3" s="7"/>
      <c r="G3" s="7"/>
      <c r="H3" s="7"/>
      <c r="I3" s="7"/>
      <c r="K3" s="8"/>
      <c r="L3" s="7"/>
      <c r="M3" s="7"/>
      <c r="N3" s="7"/>
      <c r="O3" s="7"/>
      <c r="P3" s="7"/>
      <c r="Q3" s="1120"/>
      <c r="R3" s="51"/>
      <c r="S3" s="51"/>
      <c r="T3" s="2011"/>
    </row>
    <row r="4" spans="1:256" s="33" customFormat="1" ht="18" customHeight="1">
      <c r="A4" s="6"/>
      <c r="B4" s="7"/>
      <c r="C4" s="7"/>
      <c r="D4" s="8"/>
      <c r="E4" s="8"/>
      <c r="F4" s="8"/>
      <c r="G4" s="8"/>
      <c r="H4" s="8"/>
      <c r="I4" s="8"/>
      <c r="J4" s="8"/>
      <c r="K4" s="8"/>
      <c r="L4" s="8"/>
      <c r="M4" s="8"/>
      <c r="N4" s="8"/>
      <c r="O4" s="8"/>
      <c r="P4" s="8"/>
      <c r="Q4" s="1104"/>
      <c r="R4" s="51"/>
      <c r="S4" s="51"/>
      <c r="T4" s="2011"/>
    </row>
    <row r="5" spans="1:256" s="33" customFormat="1" ht="18" customHeight="1" thickBot="1">
      <c r="A5" s="11" t="s">
        <v>278</v>
      </c>
      <c r="B5" s="12"/>
      <c r="C5" s="12"/>
      <c r="D5" s="12"/>
      <c r="E5" s="985" t="s">
        <v>279</v>
      </c>
      <c r="F5" s="995"/>
      <c r="G5" s="12"/>
      <c r="H5" s="12"/>
      <c r="I5" s="68"/>
      <c r="K5" s="10"/>
      <c r="L5" s="12"/>
      <c r="M5" s="12"/>
      <c r="N5" s="12"/>
      <c r="O5" s="12"/>
      <c r="P5" s="12"/>
      <c r="Q5" s="1109"/>
      <c r="R5" s="51"/>
      <c r="S5" s="51"/>
      <c r="T5" s="2011"/>
    </row>
    <row r="6" spans="1:256" s="15" customFormat="1" ht="18" customHeight="1" thickTop="1" thickBot="1">
      <c r="A6" s="69" t="s">
        <v>4</v>
      </c>
      <c r="B6" s="70"/>
      <c r="C6" s="70"/>
      <c r="D6" s="70"/>
      <c r="E6" s="70"/>
      <c r="F6" s="4192" t="s">
        <v>5</v>
      </c>
      <c r="G6" s="4193"/>
      <c r="H6" s="4194"/>
      <c r="I6" s="4194"/>
      <c r="J6" s="4194"/>
      <c r="K6" s="4194"/>
      <c r="L6" s="4194"/>
      <c r="M6" s="4194"/>
      <c r="N6" s="4194"/>
      <c r="O6" s="4194"/>
      <c r="P6" s="4195"/>
      <c r="Q6" s="4196"/>
      <c r="R6" s="4197" t="s">
        <v>6</v>
      </c>
      <c r="S6" s="4197"/>
      <c r="T6" s="4198"/>
    </row>
    <row r="7" spans="1:256" s="71" customFormat="1" ht="26.1" customHeight="1" thickTop="1">
      <c r="A7" s="2274" t="s">
        <v>7</v>
      </c>
      <c r="B7" s="1050" t="s">
        <v>280</v>
      </c>
      <c r="C7" s="1050" t="s">
        <v>281</v>
      </c>
      <c r="D7" s="4199" t="s">
        <v>8</v>
      </c>
      <c r="E7" s="4200"/>
      <c r="F7" s="4199" t="s">
        <v>9</v>
      </c>
      <c r="G7" s="4201"/>
      <c r="H7" s="4202" t="s">
        <v>10</v>
      </c>
      <c r="I7" s="4201"/>
      <c r="J7" s="4202" t="s">
        <v>11</v>
      </c>
      <c r="K7" s="4201"/>
      <c r="L7" s="4202" t="s">
        <v>12</v>
      </c>
      <c r="M7" s="4201"/>
      <c r="N7" s="4203" t="s">
        <v>13</v>
      </c>
      <c r="O7" s="4201"/>
      <c r="P7" s="4202" t="s">
        <v>14</v>
      </c>
      <c r="Q7" s="4204"/>
      <c r="R7" s="4205" t="s">
        <v>8</v>
      </c>
      <c r="S7" s="4205"/>
      <c r="T7" s="4206"/>
    </row>
    <row r="8" spans="1:256" s="71" customFormat="1" ht="26.1" customHeight="1" thickBot="1">
      <c r="A8" s="1121"/>
      <c r="B8" s="1051"/>
      <c r="C8" s="1051"/>
      <c r="D8" s="72" t="s">
        <v>15</v>
      </c>
      <c r="E8" s="73" t="s">
        <v>16</v>
      </c>
      <c r="F8" s="72" t="s">
        <v>15</v>
      </c>
      <c r="G8" s="74" t="s">
        <v>16</v>
      </c>
      <c r="H8" s="75" t="s">
        <v>15</v>
      </c>
      <c r="I8" s="74" t="s">
        <v>16</v>
      </c>
      <c r="J8" s="75" t="s">
        <v>15</v>
      </c>
      <c r="K8" s="74" t="s">
        <v>16</v>
      </c>
      <c r="L8" s="75" t="s">
        <v>15</v>
      </c>
      <c r="M8" s="74" t="s">
        <v>16</v>
      </c>
      <c r="N8" s="75" t="s">
        <v>15</v>
      </c>
      <c r="O8" s="74" t="s">
        <v>16</v>
      </c>
      <c r="P8" s="75" t="s">
        <v>15</v>
      </c>
      <c r="Q8" s="1122" t="s">
        <v>16</v>
      </c>
      <c r="R8" s="2957" t="s">
        <v>15</v>
      </c>
      <c r="S8" s="76" t="s">
        <v>16</v>
      </c>
      <c r="T8" s="2958" t="s">
        <v>17</v>
      </c>
    </row>
    <row r="9" spans="1:256" s="77" customFormat="1" ht="16.5" customHeight="1" thickBot="1">
      <c r="A9" s="993" t="s">
        <v>282</v>
      </c>
      <c r="B9" s="1052"/>
      <c r="C9" s="1052"/>
      <c r="D9" s="994"/>
      <c r="E9" s="994"/>
      <c r="F9" s="994"/>
      <c r="G9" s="994"/>
      <c r="H9" s="994"/>
      <c r="I9" s="994"/>
      <c r="J9" s="994"/>
      <c r="K9" s="994"/>
      <c r="L9" s="994"/>
      <c r="M9" s="994"/>
      <c r="N9" s="994"/>
      <c r="O9" s="994"/>
      <c r="P9" s="994"/>
      <c r="Q9" s="1123"/>
      <c r="R9" s="994"/>
      <c r="S9" s="994"/>
      <c r="T9" s="1123"/>
    </row>
    <row r="10" spans="1:256" s="27" customFormat="1" ht="16.5" customHeight="1">
      <c r="A10" s="507" t="s">
        <v>283</v>
      </c>
      <c r="B10" s="1053" t="s">
        <v>284</v>
      </c>
      <c r="C10" s="1053" t="s">
        <v>285</v>
      </c>
      <c r="D10" s="2563">
        <v>1</v>
      </c>
      <c r="E10" s="2564">
        <v>1</v>
      </c>
      <c r="F10" s="2959">
        <v>1</v>
      </c>
      <c r="G10" s="2960">
        <v>1</v>
      </c>
      <c r="H10" s="2960">
        <v>1</v>
      </c>
      <c r="I10" s="2960">
        <v>1</v>
      </c>
      <c r="J10" s="2960">
        <v>1</v>
      </c>
      <c r="K10" s="2960">
        <v>1</v>
      </c>
      <c r="L10" s="2960"/>
      <c r="M10" s="2960"/>
      <c r="N10" s="2961"/>
      <c r="O10" s="2961"/>
      <c r="P10" s="2961">
        <v>1</v>
      </c>
      <c r="Q10" s="2962">
        <v>1</v>
      </c>
      <c r="R10" s="2963" t="str">
        <f>IF($T10=1,"-",D10)</f>
        <v>-</v>
      </c>
      <c r="S10" s="2964"/>
      <c r="T10" s="2965">
        <f>IF(D10+E10=2,1,"-")</f>
        <v>1</v>
      </c>
      <c r="U10" s="801"/>
      <c r="V10" s="79"/>
      <c r="W10" s="79"/>
      <c r="X10" s="80"/>
      <c r="Y10" s="80"/>
      <c r="Z10" s="80"/>
      <c r="AA10" s="80"/>
      <c r="AB10" s="80"/>
      <c r="AC10" s="80"/>
      <c r="AD10" s="80"/>
      <c r="AE10" s="80"/>
      <c r="AF10" s="81"/>
      <c r="AG10" s="81"/>
      <c r="AH10" s="80"/>
      <c r="AI10" s="80"/>
      <c r="AJ10" s="81"/>
      <c r="AK10" s="801"/>
      <c r="AL10" s="79"/>
      <c r="AM10" s="79"/>
      <c r="AN10" s="80"/>
      <c r="AO10" s="80"/>
      <c r="AP10" s="80"/>
      <c r="AQ10" s="80"/>
      <c r="AR10" s="80"/>
      <c r="AS10" s="80"/>
      <c r="AT10" s="80"/>
      <c r="AU10" s="80"/>
      <c r="AV10" s="81"/>
      <c r="AW10" s="81"/>
      <c r="AX10" s="80"/>
      <c r="AY10" s="80"/>
      <c r="AZ10" s="81"/>
      <c r="BA10" s="78"/>
      <c r="BB10" s="79"/>
      <c r="BC10" s="79"/>
      <c r="BD10" s="80"/>
      <c r="BE10" s="80"/>
      <c r="BF10" s="80"/>
      <c r="BG10" s="80"/>
      <c r="BH10" s="80"/>
      <c r="BI10" s="80"/>
      <c r="BJ10" s="80"/>
      <c r="BK10" s="80"/>
      <c r="BL10" s="81"/>
      <c r="BM10" s="81"/>
      <c r="BN10" s="80"/>
      <c r="BO10" s="80"/>
      <c r="BP10" s="81"/>
      <c r="BQ10" s="78"/>
      <c r="BR10" s="79"/>
      <c r="BS10" s="79"/>
      <c r="BT10" s="80"/>
      <c r="BU10" s="80"/>
      <c r="BV10" s="80"/>
      <c r="BW10" s="80"/>
      <c r="BX10" s="80"/>
      <c r="BY10" s="80"/>
      <c r="BZ10" s="80"/>
      <c r="CA10" s="80"/>
      <c r="CB10" s="81"/>
      <c r="CC10" s="81"/>
      <c r="CD10" s="80"/>
      <c r="CE10" s="80"/>
      <c r="CF10" s="81"/>
      <c r="CG10" s="78"/>
      <c r="CH10" s="79"/>
      <c r="CI10" s="79"/>
      <c r="CJ10" s="80"/>
      <c r="CK10" s="80"/>
      <c r="CL10" s="80"/>
      <c r="CM10" s="80"/>
      <c r="CN10" s="80"/>
      <c r="CO10" s="80"/>
      <c r="CP10" s="80"/>
      <c r="CQ10" s="80"/>
      <c r="CR10" s="81"/>
      <c r="CS10" s="81"/>
      <c r="CT10" s="80"/>
      <c r="CU10" s="80"/>
      <c r="CV10" s="81"/>
      <c r="CW10" s="78"/>
      <c r="CX10" s="79"/>
      <c r="CY10" s="79"/>
      <c r="CZ10" s="80"/>
      <c r="DA10" s="80"/>
      <c r="DB10" s="80"/>
      <c r="DC10" s="80"/>
      <c r="DD10" s="80"/>
      <c r="DE10" s="80"/>
      <c r="DF10" s="80"/>
      <c r="DG10" s="80"/>
      <c r="DH10" s="81"/>
      <c r="DI10" s="81"/>
      <c r="DJ10" s="80"/>
      <c r="DK10" s="80"/>
      <c r="DL10" s="81"/>
      <c r="DM10" s="78"/>
      <c r="DN10" s="79"/>
      <c r="DO10" s="79"/>
      <c r="DP10" s="80"/>
      <c r="DQ10" s="80"/>
      <c r="DR10" s="80"/>
      <c r="DS10" s="80"/>
      <c r="DT10" s="80"/>
      <c r="DU10" s="80"/>
      <c r="DV10" s="80"/>
      <c r="DW10" s="80"/>
      <c r="DX10" s="81"/>
      <c r="DY10" s="81"/>
      <c r="DZ10" s="80"/>
      <c r="EA10" s="80"/>
      <c r="EB10" s="81"/>
      <c r="EC10" s="78"/>
      <c r="ED10" s="79"/>
      <c r="EE10" s="79"/>
      <c r="EF10" s="80"/>
      <c r="EG10" s="80"/>
      <c r="EH10" s="80"/>
      <c r="EI10" s="80"/>
      <c r="EJ10" s="80"/>
      <c r="EK10" s="80"/>
      <c r="EL10" s="80"/>
      <c r="EM10" s="80"/>
      <c r="EN10" s="81"/>
      <c r="EO10" s="81"/>
      <c r="EP10" s="80"/>
      <c r="EQ10" s="80"/>
      <c r="ER10" s="81"/>
      <c r="ES10" s="78"/>
      <c r="ET10" s="79"/>
      <c r="EU10" s="79"/>
      <c r="EV10" s="80"/>
      <c r="EW10" s="80"/>
      <c r="EX10" s="80"/>
      <c r="EY10" s="80"/>
      <c r="EZ10" s="80"/>
      <c r="FA10" s="80"/>
      <c r="FB10" s="80"/>
      <c r="FC10" s="80"/>
      <c r="FD10" s="81"/>
      <c r="FE10" s="81"/>
      <c r="FF10" s="80"/>
      <c r="FG10" s="80"/>
      <c r="FH10" s="81"/>
      <c r="FI10" s="78"/>
      <c r="FJ10" s="79"/>
      <c r="FK10" s="79"/>
      <c r="FL10" s="80"/>
      <c r="FM10" s="80"/>
      <c r="FN10" s="80"/>
      <c r="FO10" s="80"/>
      <c r="FP10" s="80"/>
      <c r="FQ10" s="80"/>
      <c r="FR10" s="80"/>
      <c r="FS10" s="80"/>
      <c r="FT10" s="81"/>
      <c r="FU10" s="81"/>
      <c r="FV10" s="80"/>
      <c r="FW10" s="80"/>
      <c r="FX10" s="81"/>
      <c r="FY10" s="78"/>
      <c r="FZ10" s="79"/>
      <c r="GA10" s="79"/>
      <c r="GB10" s="80"/>
      <c r="GC10" s="80"/>
      <c r="GD10" s="80"/>
      <c r="GE10" s="80"/>
      <c r="GF10" s="80"/>
      <c r="GG10" s="80"/>
      <c r="GH10" s="80"/>
      <c r="GI10" s="80"/>
      <c r="GJ10" s="81"/>
      <c r="GK10" s="81"/>
      <c r="GL10" s="80"/>
      <c r="GM10" s="80"/>
      <c r="GN10" s="81"/>
      <c r="GO10" s="78"/>
      <c r="GP10" s="79"/>
      <c r="GQ10" s="79"/>
      <c r="GR10" s="80"/>
      <c r="GS10" s="80"/>
      <c r="GT10" s="80"/>
      <c r="GU10" s="80"/>
      <c r="GV10" s="80"/>
      <c r="GW10" s="80"/>
      <c r="GX10" s="80"/>
      <c r="GY10" s="80"/>
      <c r="GZ10" s="81"/>
      <c r="HA10" s="81"/>
      <c r="HB10" s="80"/>
      <c r="HC10" s="80"/>
      <c r="HD10" s="81"/>
      <c r="HE10" s="78"/>
      <c r="HF10" s="79"/>
      <c r="HG10" s="79"/>
      <c r="HH10" s="80"/>
      <c r="HI10" s="80"/>
      <c r="HJ10" s="80"/>
      <c r="HK10" s="80"/>
      <c r="HL10" s="80"/>
      <c r="HM10" s="80"/>
      <c r="HN10" s="80"/>
      <c r="HO10" s="80"/>
      <c r="HP10" s="81"/>
      <c r="HQ10" s="81"/>
      <c r="HR10" s="80"/>
      <c r="HS10" s="80"/>
      <c r="HT10" s="81"/>
      <c r="HU10" s="78"/>
      <c r="HV10" s="79"/>
      <c r="HW10" s="79"/>
      <c r="HX10" s="80"/>
      <c r="HY10" s="80"/>
      <c r="HZ10" s="80"/>
      <c r="IA10" s="80"/>
      <c r="IB10" s="80"/>
      <c r="IC10" s="80"/>
      <c r="ID10" s="80"/>
      <c r="IE10" s="80"/>
      <c r="IF10" s="81"/>
      <c r="IG10" s="81"/>
      <c r="IH10" s="80"/>
      <c r="II10" s="80"/>
      <c r="IJ10" s="81"/>
      <c r="IK10" s="78"/>
      <c r="IL10" s="79"/>
      <c r="IM10" s="79"/>
      <c r="IN10" s="80"/>
      <c r="IO10" s="80"/>
      <c r="IP10" s="80"/>
      <c r="IQ10" s="80"/>
      <c r="IR10" s="80"/>
      <c r="IS10" s="80"/>
      <c r="IT10" s="80"/>
      <c r="IU10" s="80"/>
      <c r="IV10" s="81"/>
    </row>
    <row r="11" spans="1:256" s="82" customFormat="1" ht="16.5" customHeight="1" thickBot="1">
      <c r="A11" s="2966" t="s">
        <v>286</v>
      </c>
      <c r="B11" s="2967"/>
      <c r="C11" s="2967"/>
      <c r="D11" s="2968">
        <f t="shared" ref="D11:T11" si="0">SUM(D10:D10)</f>
        <v>1</v>
      </c>
      <c r="E11" s="2969">
        <f t="shared" si="0"/>
        <v>1</v>
      </c>
      <c r="F11" s="2968">
        <f t="shared" si="0"/>
        <v>1</v>
      </c>
      <c r="G11" s="2970">
        <f t="shared" si="0"/>
        <v>1</v>
      </c>
      <c r="H11" s="2970">
        <f t="shared" si="0"/>
        <v>1</v>
      </c>
      <c r="I11" s="2970">
        <f t="shared" si="0"/>
        <v>1</v>
      </c>
      <c r="J11" s="2970">
        <f t="shared" si="0"/>
        <v>1</v>
      </c>
      <c r="K11" s="2970">
        <f t="shared" si="0"/>
        <v>1</v>
      </c>
      <c r="L11" s="2970">
        <f t="shared" si="0"/>
        <v>0</v>
      </c>
      <c r="M11" s="2970">
        <f t="shared" si="0"/>
        <v>0</v>
      </c>
      <c r="N11" s="2970">
        <f t="shared" si="0"/>
        <v>0</v>
      </c>
      <c r="O11" s="2970">
        <f t="shared" si="0"/>
        <v>0</v>
      </c>
      <c r="P11" s="2970">
        <f t="shared" si="0"/>
        <v>1</v>
      </c>
      <c r="Q11" s="2971">
        <f t="shared" si="0"/>
        <v>1</v>
      </c>
      <c r="R11" s="2972">
        <f t="shared" si="0"/>
        <v>0</v>
      </c>
      <c r="S11" s="2973">
        <f t="shared" si="0"/>
        <v>0</v>
      </c>
      <c r="T11" s="2974">
        <f t="shared" si="0"/>
        <v>1</v>
      </c>
    </row>
    <row r="12" spans="1:256" s="25" customFormat="1" ht="9.75" customHeight="1" thickTop="1" thickBot="1">
      <c r="A12" s="965"/>
      <c r="B12" s="582"/>
      <c r="C12" s="582"/>
      <c r="D12" s="633"/>
      <c r="E12" s="633"/>
      <c r="F12" s="634"/>
      <c r="G12" s="634"/>
      <c r="H12" s="634"/>
      <c r="I12" s="634"/>
      <c r="J12" s="634"/>
      <c r="K12" s="634"/>
      <c r="L12" s="634"/>
      <c r="M12" s="634"/>
      <c r="N12" s="634"/>
      <c r="O12" s="634"/>
      <c r="P12" s="634"/>
      <c r="Q12" s="1106"/>
      <c r="R12" s="635"/>
      <c r="S12" s="635"/>
      <c r="T12" s="635"/>
    </row>
    <row r="13" spans="1:256" s="82" customFormat="1" ht="16.5" customHeight="1" thickBot="1">
      <c r="A13" s="2012" t="s">
        <v>287</v>
      </c>
      <c r="B13" s="2013"/>
      <c r="C13" s="2013"/>
      <c r="D13" s="1302"/>
      <c r="E13" s="1302"/>
      <c r="F13" s="1302"/>
      <c r="G13" s="1302"/>
      <c r="H13" s="1302"/>
      <c r="I13" s="1302"/>
      <c r="J13" s="1302"/>
      <c r="K13" s="1302"/>
      <c r="L13" s="1302"/>
      <c r="M13" s="1302"/>
      <c r="N13" s="1302"/>
      <c r="O13" s="1302"/>
      <c r="P13" s="1302"/>
      <c r="Q13" s="2014"/>
      <c r="R13" s="1302"/>
      <c r="S13" s="1302"/>
      <c r="T13" s="2014"/>
    </row>
    <row r="14" spans="1:256" s="27" customFormat="1" ht="15" customHeight="1">
      <c r="A14" s="2975" t="s">
        <v>288</v>
      </c>
      <c r="B14" s="2976" t="s">
        <v>289</v>
      </c>
      <c r="C14" s="2976" t="s">
        <v>290</v>
      </c>
      <c r="D14" s="2610"/>
      <c r="E14" s="2263">
        <v>1</v>
      </c>
      <c r="F14" s="2610"/>
      <c r="G14" s="2735"/>
      <c r="H14" s="2735"/>
      <c r="I14" s="2735">
        <v>1</v>
      </c>
      <c r="J14" s="2735"/>
      <c r="K14" s="2735">
        <v>1</v>
      </c>
      <c r="L14" s="2735"/>
      <c r="M14" s="2735"/>
      <c r="N14" s="2649"/>
      <c r="O14" s="2649"/>
      <c r="P14" s="2649"/>
      <c r="Q14" s="2564">
        <v>1</v>
      </c>
      <c r="R14" s="2963">
        <f>IF($T14=1,"-",D14)</f>
        <v>0</v>
      </c>
      <c r="S14" s="2964">
        <f>IF($T14=1,"-",E14)</f>
        <v>1</v>
      </c>
      <c r="T14" s="2965" t="str">
        <f>IF(D14+E14=2,1,"-")</f>
        <v>-</v>
      </c>
      <c r="U14" s="801"/>
      <c r="V14" s="79"/>
      <c r="W14" s="79"/>
      <c r="X14" s="80"/>
      <c r="Y14" s="80"/>
      <c r="Z14" s="80"/>
      <c r="AA14" s="80"/>
      <c r="AB14" s="80"/>
      <c r="AC14" s="80"/>
      <c r="AD14" s="80"/>
      <c r="AE14" s="80"/>
      <c r="AF14" s="81"/>
      <c r="AG14" s="81"/>
      <c r="AH14" s="80"/>
      <c r="AI14" s="80"/>
      <c r="AJ14" s="81"/>
      <c r="AK14" s="801"/>
      <c r="AL14" s="79"/>
      <c r="AM14" s="79"/>
      <c r="AN14" s="80"/>
      <c r="AO14" s="80"/>
      <c r="AP14" s="80"/>
      <c r="AQ14" s="80"/>
      <c r="AR14" s="80"/>
      <c r="AS14" s="80"/>
      <c r="AT14" s="80"/>
      <c r="AU14" s="80"/>
      <c r="AV14" s="81"/>
      <c r="AW14" s="81"/>
      <c r="AX14" s="80"/>
      <c r="AY14" s="80"/>
      <c r="AZ14" s="81"/>
      <c r="BA14" s="78"/>
      <c r="BB14" s="79"/>
      <c r="BC14" s="79"/>
      <c r="BD14" s="80"/>
      <c r="BE14" s="80"/>
      <c r="BF14" s="80"/>
      <c r="BG14" s="80"/>
      <c r="BH14" s="80"/>
      <c r="BI14" s="80"/>
      <c r="BJ14" s="80"/>
      <c r="BK14" s="80"/>
      <c r="BL14" s="81"/>
      <c r="BM14" s="81"/>
      <c r="BN14" s="80"/>
      <c r="BO14" s="80"/>
      <c r="BP14" s="81"/>
      <c r="BQ14" s="78"/>
      <c r="BR14" s="79"/>
      <c r="BS14" s="79"/>
      <c r="BT14" s="80"/>
      <c r="BU14" s="80"/>
      <c r="BV14" s="80"/>
      <c r="BW14" s="80"/>
      <c r="BX14" s="80"/>
      <c r="BY14" s="80"/>
      <c r="BZ14" s="80"/>
      <c r="CA14" s="80"/>
      <c r="CB14" s="81"/>
      <c r="CC14" s="81"/>
      <c r="CD14" s="80"/>
      <c r="CE14" s="80"/>
      <c r="CF14" s="81"/>
      <c r="CG14" s="78"/>
      <c r="CH14" s="79"/>
      <c r="CI14" s="79"/>
      <c r="CJ14" s="80"/>
      <c r="CK14" s="80"/>
      <c r="CL14" s="80"/>
      <c r="CM14" s="80"/>
      <c r="CN14" s="80"/>
      <c r="CO14" s="80"/>
      <c r="CP14" s="80"/>
      <c r="CQ14" s="80"/>
      <c r="CR14" s="81"/>
      <c r="CS14" s="81"/>
      <c r="CT14" s="80"/>
      <c r="CU14" s="80"/>
      <c r="CV14" s="81"/>
      <c r="CW14" s="78"/>
      <c r="CX14" s="79"/>
      <c r="CY14" s="79"/>
      <c r="CZ14" s="80"/>
      <c r="DA14" s="80"/>
      <c r="DB14" s="80"/>
      <c r="DC14" s="80"/>
      <c r="DD14" s="80"/>
      <c r="DE14" s="80"/>
      <c r="DF14" s="80"/>
      <c r="DG14" s="80"/>
      <c r="DH14" s="81"/>
      <c r="DI14" s="81"/>
      <c r="DJ14" s="80"/>
      <c r="DK14" s="80"/>
      <c r="DL14" s="81"/>
      <c r="DM14" s="78"/>
      <c r="DN14" s="79"/>
      <c r="DO14" s="79"/>
      <c r="DP14" s="80"/>
      <c r="DQ14" s="80"/>
      <c r="DR14" s="80"/>
      <c r="DS14" s="80"/>
      <c r="DT14" s="80"/>
      <c r="DU14" s="80"/>
      <c r="DV14" s="80"/>
      <c r="DW14" s="80"/>
      <c r="DX14" s="81"/>
      <c r="DY14" s="81"/>
      <c r="DZ14" s="80"/>
      <c r="EA14" s="80"/>
      <c r="EB14" s="81"/>
      <c r="EC14" s="78"/>
      <c r="ED14" s="79"/>
      <c r="EE14" s="79"/>
      <c r="EF14" s="80"/>
      <c r="EG14" s="80"/>
      <c r="EH14" s="80"/>
      <c r="EI14" s="80"/>
      <c r="EJ14" s="80"/>
      <c r="EK14" s="80"/>
      <c r="EL14" s="80"/>
      <c r="EM14" s="80"/>
      <c r="EN14" s="81"/>
      <c r="EO14" s="81"/>
      <c r="EP14" s="80"/>
      <c r="EQ14" s="80"/>
      <c r="ER14" s="81"/>
      <c r="ES14" s="78"/>
      <c r="ET14" s="79"/>
      <c r="EU14" s="79"/>
      <c r="EV14" s="80"/>
      <c r="EW14" s="80"/>
      <c r="EX14" s="80"/>
      <c r="EY14" s="80"/>
      <c r="EZ14" s="80"/>
      <c r="FA14" s="80"/>
      <c r="FB14" s="80"/>
      <c r="FC14" s="80"/>
      <c r="FD14" s="81"/>
      <c r="FE14" s="81"/>
      <c r="FF14" s="80"/>
      <c r="FG14" s="80"/>
      <c r="FH14" s="81"/>
      <c r="FI14" s="78"/>
      <c r="FJ14" s="79"/>
      <c r="FK14" s="79"/>
      <c r="FL14" s="80"/>
      <c r="FM14" s="80"/>
      <c r="FN14" s="80"/>
      <c r="FO14" s="80"/>
      <c r="FP14" s="80"/>
      <c r="FQ14" s="80"/>
      <c r="FR14" s="80"/>
      <c r="FS14" s="80"/>
      <c r="FT14" s="81"/>
      <c r="FU14" s="81"/>
      <c r="FV14" s="80"/>
      <c r="FW14" s="80"/>
      <c r="FX14" s="81"/>
      <c r="FY14" s="78"/>
      <c r="FZ14" s="79"/>
      <c r="GA14" s="79"/>
      <c r="GB14" s="80"/>
      <c r="GC14" s="80"/>
      <c r="GD14" s="80"/>
      <c r="GE14" s="80"/>
      <c r="GF14" s="80"/>
      <c r="GG14" s="80"/>
      <c r="GH14" s="80"/>
      <c r="GI14" s="80"/>
      <c r="GJ14" s="81"/>
      <c r="GK14" s="81"/>
      <c r="GL14" s="80"/>
      <c r="GM14" s="80"/>
      <c r="GN14" s="81"/>
      <c r="GO14" s="78"/>
      <c r="GP14" s="79"/>
      <c r="GQ14" s="79"/>
      <c r="GR14" s="80"/>
      <c r="GS14" s="80"/>
      <c r="GT14" s="80"/>
      <c r="GU14" s="80"/>
      <c r="GV14" s="80"/>
      <c r="GW14" s="80"/>
      <c r="GX14" s="80"/>
      <c r="GY14" s="80"/>
      <c r="GZ14" s="81"/>
      <c r="HA14" s="81"/>
      <c r="HB14" s="80"/>
      <c r="HC14" s="80"/>
      <c r="HD14" s="81"/>
      <c r="HE14" s="78"/>
      <c r="HF14" s="79"/>
      <c r="HG14" s="79"/>
      <c r="HH14" s="80"/>
      <c r="HI14" s="80"/>
      <c r="HJ14" s="80"/>
      <c r="HK14" s="80"/>
      <c r="HL14" s="80"/>
      <c r="HM14" s="80"/>
      <c r="HN14" s="80"/>
      <c r="HO14" s="80"/>
      <c r="HP14" s="81"/>
      <c r="HQ14" s="81"/>
      <c r="HR14" s="80"/>
      <c r="HS14" s="80"/>
      <c r="HT14" s="81"/>
      <c r="HU14" s="78"/>
      <c r="HV14" s="79"/>
      <c r="HW14" s="79"/>
      <c r="HX14" s="80"/>
      <c r="HY14" s="80"/>
      <c r="HZ14" s="80"/>
      <c r="IA14" s="80"/>
      <c r="IB14" s="80"/>
      <c r="IC14" s="80"/>
      <c r="ID14" s="80"/>
      <c r="IE14" s="80"/>
      <c r="IF14" s="81"/>
      <c r="IG14" s="81"/>
      <c r="IH14" s="80"/>
      <c r="II14" s="80"/>
      <c r="IJ14" s="81"/>
      <c r="IK14" s="78"/>
      <c r="IL14" s="79"/>
      <c r="IM14" s="79"/>
      <c r="IN14" s="80"/>
      <c r="IO14" s="80"/>
      <c r="IP14" s="80"/>
      <c r="IQ14" s="80"/>
      <c r="IR14" s="80"/>
      <c r="IS14" s="80"/>
      <c r="IT14" s="80"/>
      <c r="IU14" s="80"/>
      <c r="IV14" s="81"/>
    </row>
    <row r="15" spans="1:256" s="27" customFormat="1" ht="15" customHeight="1">
      <c r="A15" s="2975" t="s">
        <v>291</v>
      </c>
      <c r="B15" s="2976" t="s">
        <v>292</v>
      </c>
      <c r="C15" s="2976" t="s">
        <v>293</v>
      </c>
      <c r="D15" s="2563">
        <v>1</v>
      </c>
      <c r="E15" s="2564"/>
      <c r="F15" s="2563"/>
      <c r="G15" s="2649"/>
      <c r="H15" s="2649">
        <v>1</v>
      </c>
      <c r="I15" s="2649"/>
      <c r="J15" s="2649">
        <v>1</v>
      </c>
      <c r="K15" s="2649"/>
      <c r="L15" s="2649"/>
      <c r="M15" s="2649"/>
      <c r="N15" s="2649"/>
      <c r="O15" s="2649"/>
      <c r="P15" s="2649">
        <v>1</v>
      </c>
      <c r="Q15" s="2564"/>
      <c r="R15" s="2963">
        <f t="shared" ref="R15:R26" si="1">IF($T15=1,"-",D15)</f>
        <v>1</v>
      </c>
      <c r="S15" s="2964">
        <f t="shared" ref="S15:S26" si="2">IF($T15=1,"-",E15)</f>
        <v>0</v>
      </c>
      <c r="T15" s="2965" t="str">
        <f t="shared" ref="T15:T26" si="3">IF(D15+E15=2,1,"-")</f>
        <v>-</v>
      </c>
    </row>
    <row r="16" spans="1:256" s="27" customFormat="1" ht="15" customHeight="1">
      <c r="A16" s="2975" t="s">
        <v>294</v>
      </c>
      <c r="B16" s="2976" t="s">
        <v>295</v>
      </c>
      <c r="C16" s="2976" t="s">
        <v>296</v>
      </c>
      <c r="D16" s="2563">
        <v>1</v>
      </c>
      <c r="E16" s="2564"/>
      <c r="F16" s="2563"/>
      <c r="G16" s="2649"/>
      <c r="H16" s="2649">
        <v>1</v>
      </c>
      <c r="I16" s="2649"/>
      <c r="J16" s="2649">
        <v>1</v>
      </c>
      <c r="K16" s="2649"/>
      <c r="L16" s="2649"/>
      <c r="M16" s="2649"/>
      <c r="N16" s="2649"/>
      <c r="O16" s="2649"/>
      <c r="P16" s="2649">
        <v>1</v>
      </c>
      <c r="Q16" s="2564"/>
      <c r="R16" s="2963">
        <f t="shared" si="1"/>
        <v>1</v>
      </c>
      <c r="S16" s="2964">
        <f t="shared" si="2"/>
        <v>0</v>
      </c>
      <c r="T16" s="2965" t="str">
        <f t="shared" si="3"/>
        <v>-</v>
      </c>
    </row>
    <row r="17" spans="1:20" s="27" customFormat="1" ht="15" customHeight="1">
      <c r="A17" s="2975" t="s">
        <v>297</v>
      </c>
      <c r="B17" s="2976" t="s">
        <v>298</v>
      </c>
      <c r="C17" s="2976" t="s">
        <v>299</v>
      </c>
      <c r="D17" s="2563">
        <v>1</v>
      </c>
      <c r="E17" s="2564"/>
      <c r="F17" s="2563"/>
      <c r="G17" s="2649"/>
      <c r="H17" s="2649">
        <v>1</v>
      </c>
      <c r="I17" s="2649"/>
      <c r="J17" s="2649">
        <v>1</v>
      </c>
      <c r="K17" s="2649"/>
      <c r="L17" s="2649"/>
      <c r="M17" s="2649"/>
      <c r="N17" s="2649"/>
      <c r="O17" s="2649"/>
      <c r="P17" s="2649">
        <v>1</v>
      </c>
      <c r="Q17" s="2564"/>
      <c r="R17" s="2963">
        <f t="shared" si="1"/>
        <v>1</v>
      </c>
      <c r="S17" s="2964">
        <f t="shared" si="2"/>
        <v>0</v>
      </c>
      <c r="T17" s="2965" t="str">
        <f t="shared" si="3"/>
        <v>-</v>
      </c>
    </row>
    <row r="18" spans="1:20" s="27" customFormat="1" ht="15" customHeight="1">
      <c r="A18" s="2975" t="s">
        <v>300</v>
      </c>
      <c r="B18" s="2976" t="s">
        <v>301</v>
      </c>
      <c r="C18" s="2976" t="s">
        <v>302</v>
      </c>
      <c r="D18" s="2563">
        <v>1</v>
      </c>
      <c r="E18" s="2564"/>
      <c r="F18" s="2563"/>
      <c r="G18" s="2649"/>
      <c r="H18" s="2649">
        <v>1</v>
      </c>
      <c r="I18" s="2649"/>
      <c r="J18" s="2649">
        <v>1</v>
      </c>
      <c r="K18" s="2649"/>
      <c r="L18" s="2649"/>
      <c r="M18" s="2649"/>
      <c r="N18" s="2649"/>
      <c r="O18" s="2649"/>
      <c r="P18" s="2649">
        <v>1</v>
      </c>
      <c r="Q18" s="2564"/>
      <c r="R18" s="2963">
        <f t="shared" si="1"/>
        <v>1</v>
      </c>
      <c r="S18" s="2964">
        <f t="shared" si="2"/>
        <v>0</v>
      </c>
      <c r="T18" s="2965" t="str">
        <f t="shared" si="3"/>
        <v>-</v>
      </c>
    </row>
    <row r="19" spans="1:20" s="27" customFormat="1" ht="15" customHeight="1">
      <c r="A19" s="2975" t="s">
        <v>303</v>
      </c>
      <c r="B19" s="2976" t="s">
        <v>304</v>
      </c>
      <c r="C19" s="2976" t="s">
        <v>305</v>
      </c>
      <c r="D19" s="2563">
        <v>1</v>
      </c>
      <c r="E19" s="2564"/>
      <c r="F19" s="2977"/>
      <c r="G19" s="2649"/>
      <c r="H19" s="2892">
        <v>1</v>
      </c>
      <c r="I19" s="2649"/>
      <c r="J19" s="2649">
        <v>1</v>
      </c>
      <c r="K19" s="2649"/>
      <c r="L19" s="2649"/>
      <c r="M19" s="2649"/>
      <c r="N19" s="2649"/>
      <c r="O19" s="2649"/>
      <c r="P19" s="2649">
        <v>1</v>
      </c>
      <c r="Q19" s="2564"/>
      <c r="R19" s="2963">
        <f t="shared" si="1"/>
        <v>1</v>
      </c>
      <c r="S19" s="2964">
        <f t="shared" si="2"/>
        <v>0</v>
      </c>
      <c r="T19" s="2965" t="str">
        <f t="shared" si="3"/>
        <v>-</v>
      </c>
    </row>
    <row r="20" spans="1:20" s="27" customFormat="1" ht="15" customHeight="1">
      <c r="A20" s="2975" t="s">
        <v>306</v>
      </c>
      <c r="B20" s="2976" t="s">
        <v>307</v>
      </c>
      <c r="C20" s="2976" t="s">
        <v>308</v>
      </c>
      <c r="D20" s="2563">
        <v>1</v>
      </c>
      <c r="E20" s="2564"/>
      <c r="F20" s="2563"/>
      <c r="G20" s="2649"/>
      <c r="H20" s="2649">
        <v>1</v>
      </c>
      <c r="I20" s="2649"/>
      <c r="J20" s="2649">
        <v>1</v>
      </c>
      <c r="K20" s="2649"/>
      <c r="L20" s="2649"/>
      <c r="M20" s="2649"/>
      <c r="N20" s="2649"/>
      <c r="O20" s="2649"/>
      <c r="P20" s="2649">
        <v>1</v>
      </c>
      <c r="Q20" s="2564" t="s">
        <v>309</v>
      </c>
      <c r="R20" s="2963">
        <f t="shared" si="1"/>
        <v>1</v>
      </c>
      <c r="S20" s="2964">
        <f t="shared" si="2"/>
        <v>0</v>
      </c>
      <c r="T20" s="2965" t="str">
        <f t="shared" si="3"/>
        <v>-</v>
      </c>
    </row>
    <row r="21" spans="1:20" s="27" customFormat="1" ht="15" customHeight="1">
      <c r="A21" s="2975" t="s">
        <v>310</v>
      </c>
      <c r="B21" s="2976" t="s">
        <v>311</v>
      </c>
      <c r="C21" s="2976" t="s">
        <v>312</v>
      </c>
      <c r="D21" s="2563">
        <v>1</v>
      </c>
      <c r="E21" s="2564"/>
      <c r="F21" s="2563"/>
      <c r="G21" s="2649"/>
      <c r="H21" s="2649">
        <v>1</v>
      </c>
      <c r="I21" s="2649"/>
      <c r="J21" s="2649">
        <v>1</v>
      </c>
      <c r="K21" s="2649"/>
      <c r="L21" s="2649"/>
      <c r="M21" s="2649"/>
      <c r="N21" s="2649"/>
      <c r="O21" s="2649"/>
      <c r="P21" s="2649">
        <v>1</v>
      </c>
      <c r="Q21" s="2564"/>
      <c r="R21" s="2963">
        <f t="shared" si="1"/>
        <v>1</v>
      </c>
      <c r="S21" s="2964">
        <f t="shared" si="2"/>
        <v>0</v>
      </c>
      <c r="T21" s="2965" t="str">
        <f t="shared" si="3"/>
        <v>-</v>
      </c>
    </row>
    <row r="22" spans="1:20" s="27" customFormat="1" ht="15" customHeight="1">
      <c r="A22" s="2975" t="s">
        <v>313</v>
      </c>
      <c r="B22" s="2976" t="s">
        <v>314</v>
      </c>
      <c r="C22" s="2976" t="s">
        <v>315</v>
      </c>
      <c r="D22" s="2563">
        <v>1</v>
      </c>
      <c r="E22" s="2564"/>
      <c r="F22" s="2563"/>
      <c r="G22" s="2649"/>
      <c r="H22" s="2649">
        <v>1</v>
      </c>
      <c r="I22" s="2649"/>
      <c r="J22" s="2649">
        <v>1</v>
      </c>
      <c r="K22" s="2649"/>
      <c r="L22" s="2649"/>
      <c r="M22" s="2649"/>
      <c r="N22" s="2649"/>
      <c r="O22" s="2649"/>
      <c r="P22" s="2649">
        <v>1</v>
      </c>
      <c r="Q22" s="2564"/>
      <c r="R22" s="2963">
        <f t="shared" si="1"/>
        <v>1</v>
      </c>
      <c r="S22" s="2964">
        <f t="shared" si="2"/>
        <v>0</v>
      </c>
      <c r="T22" s="2965" t="str">
        <f t="shared" si="3"/>
        <v>-</v>
      </c>
    </row>
    <row r="23" spans="1:20" s="27" customFormat="1" ht="15" customHeight="1">
      <c r="A23" s="2975" t="s">
        <v>316</v>
      </c>
      <c r="B23" s="2976" t="s">
        <v>317</v>
      </c>
      <c r="C23" s="2976" t="s">
        <v>318</v>
      </c>
      <c r="D23" s="2563">
        <v>1</v>
      </c>
      <c r="E23" s="2564"/>
      <c r="F23" s="2563"/>
      <c r="G23" s="2649"/>
      <c r="H23" s="2649">
        <v>1</v>
      </c>
      <c r="I23" s="2649"/>
      <c r="J23" s="2649">
        <v>1</v>
      </c>
      <c r="K23" s="2649"/>
      <c r="L23" s="2649"/>
      <c r="M23" s="2649"/>
      <c r="N23" s="2649"/>
      <c r="O23" s="2649"/>
      <c r="P23" s="2649">
        <v>1</v>
      </c>
      <c r="Q23" s="2564"/>
      <c r="R23" s="2963">
        <f t="shared" si="1"/>
        <v>1</v>
      </c>
      <c r="S23" s="2964">
        <f t="shared" si="2"/>
        <v>0</v>
      </c>
      <c r="T23" s="2965" t="str">
        <f t="shared" si="3"/>
        <v>-</v>
      </c>
    </row>
    <row r="24" spans="1:20" s="27" customFormat="1" ht="15" customHeight="1">
      <c r="A24" s="2975" t="s">
        <v>319</v>
      </c>
      <c r="B24" s="2976" t="s">
        <v>320</v>
      </c>
      <c r="C24" s="2976" t="s">
        <v>321</v>
      </c>
      <c r="D24" s="2563">
        <v>1</v>
      </c>
      <c r="E24" s="2564"/>
      <c r="F24" s="2563"/>
      <c r="G24" s="2649"/>
      <c r="H24" s="2649">
        <v>1</v>
      </c>
      <c r="I24" s="2649"/>
      <c r="J24" s="2649">
        <v>1</v>
      </c>
      <c r="K24" s="2649"/>
      <c r="L24" s="2649"/>
      <c r="M24" s="2649"/>
      <c r="N24" s="2649"/>
      <c r="O24" s="2649"/>
      <c r="P24" s="2649">
        <v>1</v>
      </c>
      <c r="Q24" s="2564"/>
      <c r="R24" s="2963">
        <f t="shared" si="1"/>
        <v>1</v>
      </c>
      <c r="S24" s="2964">
        <f t="shared" si="2"/>
        <v>0</v>
      </c>
      <c r="T24" s="2965" t="str">
        <f t="shared" si="3"/>
        <v>-</v>
      </c>
    </row>
    <row r="25" spans="1:20" s="27" customFormat="1" ht="15" customHeight="1">
      <c r="A25" s="2975" t="s">
        <v>322</v>
      </c>
      <c r="B25" s="2976" t="s">
        <v>323</v>
      </c>
      <c r="C25" s="2976" t="s">
        <v>324</v>
      </c>
      <c r="D25" s="2563">
        <v>1</v>
      </c>
      <c r="E25" s="2564"/>
      <c r="F25" s="2563"/>
      <c r="G25" s="2649"/>
      <c r="H25" s="2649">
        <v>1</v>
      </c>
      <c r="I25" s="2649"/>
      <c r="J25" s="2649">
        <v>1</v>
      </c>
      <c r="K25" s="2649"/>
      <c r="L25" s="2649"/>
      <c r="M25" s="2649"/>
      <c r="N25" s="2649"/>
      <c r="O25" s="2649"/>
      <c r="P25" s="2649">
        <v>1</v>
      </c>
      <c r="Q25" s="2564"/>
      <c r="R25" s="2963">
        <f t="shared" si="1"/>
        <v>1</v>
      </c>
      <c r="S25" s="2964">
        <f t="shared" si="2"/>
        <v>0</v>
      </c>
      <c r="T25" s="2965" t="str">
        <f t="shared" si="3"/>
        <v>-</v>
      </c>
    </row>
    <row r="26" spans="1:20" s="27" customFormat="1" ht="15" customHeight="1">
      <c r="A26" s="2975" t="s">
        <v>325</v>
      </c>
      <c r="B26" s="2976" t="s">
        <v>326</v>
      </c>
      <c r="C26" s="2976" t="s">
        <v>327</v>
      </c>
      <c r="D26" s="2563">
        <v>1</v>
      </c>
      <c r="E26" s="2564"/>
      <c r="F26" s="2563"/>
      <c r="G26" s="2649"/>
      <c r="H26" s="2649">
        <v>1</v>
      </c>
      <c r="I26" s="2649"/>
      <c r="J26" s="2649">
        <v>1</v>
      </c>
      <c r="K26" s="2649"/>
      <c r="L26" s="2649"/>
      <c r="M26" s="2649"/>
      <c r="N26" s="2649"/>
      <c r="O26" s="2649"/>
      <c r="P26" s="2649">
        <v>1</v>
      </c>
      <c r="Q26" s="2564"/>
      <c r="R26" s="2963">
        <f t="shared" si="1"/>
        <v>1</v>
      </c>
      <c r="S26" s="2964">
        <f t="shared" si="2"/>
        <v>0</v>
      </c>
      <c r="T26" s="2965" t="str">
        <f t="shared" si="3"/>
        <v>-</v>
      </c>
    </row>
    <row r="27" spans="1:20" s="82" customFormat="1" ht="16.5" customHeight="1" thickBot="1">
      <c r="A27" s="2966" t="s">
        <v>286</v>
      </c>
      <c r="B27" s="2967"/>
      <c r="C27" s="2967"/>
      <c r="D27" s="2978">
        <f t="shared" ref="D27:T27" si="4">SUM(D14:D26)</f>
        <v>12</v>
      </c>
      <c r="E27" s="2979">
        <f>SUM(E14:E26)</f>
        <v>1</v>
      </c>
      <c r="F27" s="2978">
        <f t="shared" si="4"/>
        <v>0</v>
      </c>
      <c r="G27" s="2980">
        <f t="shared" si="4"/>
        <v>0</v>
      </c>
      <c r="H27" s="2980">
        <f t="shared" si="4"/>
        <v>12</v>
      </c>
      <c r="I27" s="2980">
        <f t="shared" si="4"/>
        <v>1</v>
      </c>
      <c r="J27" s="2980">
        <f t="shared" si="4"/>
        <v>12</v>
      </c>
      <c r="K27" s="2980">
        <f t="shared" si="4"/>
        <v>1</v>
      </c>
      <c r="L27" s="2980">
        <f t="shared" si="4"/>
        <v>0</v>
      </c>
      <c r="M27" s="2980">
        <f t="shared" si="4"/>
        <v>0</v>
      </c>
      <c r="N27" s="2980">
        <f t="shared" si="4"/>
        <v>0</v>
      </c>
      <c r="O27" s="2980">
        <f t="shared" si="4"/>
        <v>0</v>
      </c>
      <c r="P27" s="2980">
        <f t="shared" si="4"/>
        <v>12</v>
      </c>
      <c r="Q27" s="2548">
        <f>SUM(Q14:Q26)</f>
        <v>1</v>
      </c>
      <c r="R27" s="2972">
        <f t="shared" si="4"/>
        <v>12</v>
      </c>
      <c r="S27" s="2973">
        <f>SUM(S14:S26)</f>
        <v>1</v>
      </c>
      <c r="T27" s="2974">
        <f t="shared" si="4"/>
        <v>0</v>
      </c>
    </row>
    <row r="28" spans="1:20" s="25" customFormat="1" ht="9.75" customHeight="1" thickTop="1" thickBot="1">
      <c r="A28" s="965"/>
      <c r="B28" s="582"/>
      <c r="C28" s="582"/>
      <c r="D28" s="633"/>
      <c r="E28" s="633"/>
      <c r="F28" s="634"/>
      <c r="G28" s="634"/>
      <c r="H28" s="634"/>
      <c r="I28" s="634"/>
      <c r="J28" s="634"/>
      <c r="K28" s="634"/>
      <c r="L28" s="634"/>
      <c r="M28" s="634"/>
      <c r="N28" s="634"/>
      <c r="O28" s="634"/>
      <c r="P28" s="634"/>
      <c r="Q28" s="1106"/>
      <c r="R28" s="635"/>
      <c r="S28" s="635"/>
      <c r="T28" s="635"/>
    </row>
    <row r="29" spans="1:20" s="82" customFormat="1" ht="16.5" customHeight="1" thickBot="1">
      <c r="A29" s="2012" t="s">
        <v>328</v>
      </c>
      <c r="B29" s="2013"/>
      <c r="C29" s="2013"/>
      <c r="D29" s="1302"/>
      <c r="E29" s="1302"/>
      <c r="F29" s="1302"/>
      <c r="G29" s="1302"/>
      <c r="H29" s="1302"/>
      <c r="I29" s="1302"/>
      <c r="J29" s="1302"/>
      <c r="K29" s="1302"/>
      <c r="L29" s="1302"/>
      <c r="M29" s="1302"/>
      <c r="N29" s="1302"/>
      <c r="O29" s="1302"/>
      <c r="P29" s="1302"/>
      <c r="Q29" s="2014"/>
      <c r="R29" s="1302"/>
      <c r="S29" s="1302"/>
      <c r="T29" s="2014"/>
    </row>
    <row r="30" spans="1:20" s="27" customFormat="1" ht="16.5" customHeight="1">
      <c r="A30" s="2975" t="s">
        <v>329</v>
      </c>
      <c r="B30" s="2976" t="s">
        <v>330</v>
      </c>
      <c r="C30" s="2976" t="s">
        <v>331</v>
      </c>
      <c r="D30" s="2563">
        <v>1</v>
      </c>
      <c r="E30" s="2564">
        <v>1</v>
      </c>
      <c r="F30" s="2563"/>
      <c r="G30" s="2649"/>
      <c r="H30" s="2649">
        <v>1</v>
      </c>
      <c r="I30" s="2649">
        <v>1</v>
      </c>
      <c r="J30" s="2649">
        <v>1</v>
      </c>
      <c r="K30" s="2649">
        <v>1</v>
      </c>
      <c r="L30" s="2649"/>
      <c r="M30" s="2649"/>
      <c r="N30" s="2649"/>
      <c r="O30" s="2649"/>
      <c r="P30" s="2649">
        <v>1</v>
      </c>
      <c r="Q30" s="2564">
        <v>1</v>
      </c>
      <c r="R30" s="2963"/>
      <c r="S30" s="2964" t="str">
        <f t="shared" ref="S30:S31" si="5">IF($T30=1,"-",E30)</f>
        <v>-</v>
      </c>
      <c r="T30" s="2965">
        <v>1</v>
      </c>
    </row>
    <row r="31" spans="1:20" s="27" customFormat="1" ht="16.5" customHeight="1">
      <c r="A31" s="2975" t="s">
        <v>332</v>
      </c>
      <c r="B31" s="2976" t="s">
        <v>333</v>
      </c>
      <c r="C31" s="2976" t="s">
        <v>334</v>
      </c>
      <c r="D31" s="2563">
        <v>1</v>
      </c>
      <c r="E31" s="2564"/>
      <c r="F31" s="2563"/>
      <c r="G31" s="2649"/>
      <c r="H31" s="2649">
        <v>1</v>
      </c>
      <c r="I31" s="2649"/>
      <c r="J31" s="2649">
        <v>1</v>
      </c>
      <c r="K31" s="2649"/>
      <c r="L31" s="2649"/>
      <c r="M31" s="2649"/>
      <c r="N31" s="2649"/>
      <c r="O31" s="2649"/>
      <c r="P31" s="2649">
        <v>1</v>
      </c>
      <c r="Q31" s="2564"/>
      <c r="R31" s="2963">
        <f>IF($T31=1,"-",D31)</f>
        <v>1</v>
      </c>
      <c r="S31" s="2964">
        <f t="shared" si="5"/>
        <v>0</v>
      </c>
      <c r="T31" s="2965" t="str">
        <f>IF(D31+E31=2,1,"-")</f>
        <v>-</v>
      </c>
    </row>
    <row r="32" spans="1:20" s="82" customFormat="1" ht="16.5" customHeight="1" thickBot="1">
      <c r="A32" s="2966" t="s">
        <v>286</v>
      </c>
      <c r="B32" s="2967"/>
      <c r="C32" s="2967"/>
      <c r="D32" s="2978">
        <f t="shared" ref="D32:T32" si="6">SUM(D30:D31)</f>
        <v>2</v>
      </c>
      <c r="E32" s="2979">
        <f t="shared" si="6"/>
        <v>1</v>
      </c>
      <c r="F32" s="2978">
        <f t="shared" si="6"/>
        <v>0</v>
      </c>
      <c r="G32" s="2980">
        <f t="shared" si="6"/>
        <v>0</v>
      </c>
      <c r="H32" s="2980">
        <f t="shared" si="6"/>
        <v>2</v>
      </c>
      <c r="I32" s="2980">
        <f t="shared" si="6"/>
        <v>1</v>
      </c>
      <c r="J32" s="2980">
        <f t="shared" si="6"/>
        <v>2</v>
      </c>
      <c r="K32" s="2980">
        <f t="shared" si="6"/>
        <v>1</v>
      </c>
      <c r="L32" s="2980">
        <f t="shared" si="6"/>
        <v>0</v>
      </c>
      <c r="M32" s="2980">
        <f t="shared" si="6"/>
        <v>0</v>
      </c>
      <c r="N32" s="2980">
        <f t="shared" si="6"/>
        <v>0</v>
      </c>
      <c r="O32" s="2980">
        <f t="shared" si="6"/>
        <v>0</v>
      </c>
      <c r="P32" s="2980">
        <f t="shared" si="6"/>
        <v>2</v>
      </c>
      <c r="Q32" s="2548">
        <f t="shared" si="6"/>
        <v>1</v>
      </c>
      <c r="R32" s="2972">
        <f t="shared" si="6"/>
        <v>1</v>
      </c>
      <c r="S32" s="2973">
        <f t="shared" si="6"/>
        <v>0</v>
      </c>
      <c r="T32" s="2974">
        <f t="shared" si="6"/>
        <v>1</v>
      </c>
    </row>
    <row r="33" spans="1:22" s="25" customFormat="1" ht="9.75" customHeight="1" thickTop="1" thickBot="1">
      <c r="A33" s="965"/>
      <c r="B33" s="582"/>
      <c r="C33" s="582"/>
      <c r="D33" s="633"/>
      <c r="E33" s="633"/>
      <c r="F33" s="634"/>
      <c r="G33" s="634"/>
      <c r="H33" s="634"/>
      <c r="I33" s="634"/>
      <c r="J33" s="634"/>
      <c r="K33" s="634"/>
      <c r="L33" s="634"/>
      <c r="M33" s="634"/>
      <c r="N33" s="634"/>
      <c r="O33" s="634"/>
      <c r="P33" s="634"/>
      <c r="Q33" s="1106"/>
      <c r="R33" s="635"/>
      <c r="S33" s="635"/>
      <c r="T33" s="635"/>
    </row>
    <row r="34" spans="1:22" s="82" customFormat="1" ht="16.5" customHeight="1" thickBot="1">
      <c r="A34" s="2012" t="s">
        <v>335</v>
      </c>
      <c r="B34" s="2013"/>
      <c r="C34" s="2013"/>
      <c r="D34" s="1302"/>
      <c r="E34" s="1302"/>
      <c r="F34" s="1302"/>
      <c r="G34" s="1302"/>
      <c r="H34" s="1302"/>
      <c r="I34" s="1302"/>
      <c r="J34" s="1302"/>
      <c r="K34" s="1302"/>
      <c r="L34" s="1302"/>
      <c r="M34" s="1302"/>
      <c r="N34" s="1302"/>
      <c r="O34" s="1302"/>
      <c r="P34" s="1302"/>
      <c r="Q34" s="2014"/>
      <c r="R34" s="1302"/>
      <c r="S34" s="1302"/>
      <c r="T34" s="2014"/>
    </row>
    <row r="35" spans="1:22" s="27" customFormat="1" ht="16.5" customHeight="1">
      <c r="A35" s="2975" t="s">
        <v>336</v>
      </c>
      <c r="B35" s="2976" t="s">
        <v>337</v>
      </c>
      <c r="C35" s="2976" t="s">
        <v>338</v>
      </c>
      <c r="D35" s="2563">
        <v>1</v>
      </c>
      <c r="E35" s="2564">
        <v>1</v>
      </c>
      <c r="F35" s="2563"/>
      <c r="G35" s="2649"/>
      <c r="H35" s="2649">
        <v>1</v>
      </c>
      <c r="I35" s="2649">
        <v>1</v>
      </c>
      <c r="J35" s="2649">
        <v>1</v>
      </c>
      <c r="K35" s="2649">
        <v>1</v>
      </c>
      <c r="L35" s="2649"/>
      <c r="M35" s="2649"/>
      <c r="N35" s="2649"/>
      <c r="O35" s="2649"/>
      <c r="P35" s="2649">
        <v>1</v>
      </c>
      <c r="Q35" s="2564">
        <v>1</v>
      </c>
      <c r="R35" s="2963" t="str">
        <f>IF($T35=1,"-",D35)</f>
        <v>-</v>
      </c>
      <c r="S35" s="2964" t="str">
        <f>IF($T35=1,"-",E35)</f>
        <v>-</v>
      </c>
      <c r="T35" s="2965">
        <f>IF(D35+E35=2,1,"-")</f>
        <v>1</v>
      </c>
      <c r="U35" s="801"/>
      <c r="V35" s="79"/>
    </row>
    <row r="36" spans="1:22" s="27" customFormat="1" ht="16.5" customHeight="1">
      <c r="A36" s="2975" t="s">
        <v>339</v>
      </c>
      <c r="B36" s="2976" t="s">
        <v>340</v>
      </c>
      <c r="C36" s="2976" t="s">
        <v>341</v>
      </c>
      <c r="D36" s="2563">
        <v>1</v>
      </c>
      <c r="E36" s="2564"/>
      <c r="F36" s="2563"/>
      <c r="G36" s="2649"/>
      <c r="H36" s="2649">
        <v>1</v>
      </c>
      <c r="I36" s="2649"/>
      <c r="J36" s="2649">
        <v>1</v>
      </c>
      <c r="K36" s="2649"/>
      <c r="L36" s="2649"/>
      <c r="M36" s="2649"/>
      <c r="N36" s="2649"/>
      <c r="O36" s="2649"/>
      <c r="P36" s="2649">
        <v>1</v>
      </c>
      <c r="Q36" s="2564"/>
      <c r="R36" s="2963">
        <f>IF($T36=1,"-",D36)</f>
        <v>1</v>
      </c>
      <c r="S36" s="2964">
        <f>IF($W36=1,"-",E36)</f>
        <v>0</v>
      </c>
      <c r="T36" s="2965" t="str">
        <f>IF(D36+E36=2,1,"-")</f>
        <v>-</v>
      </c>
      <c r="U36" s="801"/>
      <c r="V36" s="79"/>
    </row>
    <row r="37" spans="1:22" s="82" customFormat="1" ht="16.5" customHeight="1" thickBot="1">
      <c r="A37" s="2966" t="s">
        <v>286</v>
      </c>
      <c r="B37" s="2967"/>
      <c r="C37" s="2967"/>
      <c r="D37" s="2978">
        <f t="shared" ref="D37:T37" si="7">SUM(D35:D36)</f>
        <v>2</v>
      </c>
      <c r="E37" s="2979">
        <f t="shared" si="7"/>
        <v>1</v>
      </c>
      <c r="F37" s="2978">
        <f t="shared" si="7"/>
        <v>0</v>
      </c>
      <c r="G37" s="2980">
        <f t="shared" si="7"/>
        <v>0</v>
      </c>
      <c r="H37" s="2980">
        <f t="shared" si="7"/>
        <v>2</v>
      </c>
      <c r="I37" s="2980">
        <f t="shared" si="7"/>
        <v>1</v>
      </c>
      <c r="J37" s="2980">
        <f t="shared" si="7"/>
        <v>2</v>
      </c>
      <c r="K37" s="2980">
        <f t="shared" si="7"/>
        <v>1</v>
      </c>
      <c r="L37" s="2980">
        <f t="shared" si="7"/>
        <v>0</v>
      </c>
      <c r="M37" s="2980">
        <f t="shared" si="7"/>
        <v>0</v>
      </c>
      <c r="N37" s="2980">
        <f t="shared" si="7"/>
        <v>0</v>
      </c>
      <c r="O37" s="2980">
        <f t="shared" si="7"/>
        <v>0</v>
      </c>
      <c r="P37" s="2980">
        <f t="shared" si="7"/>
        <v>2</v>
      </c>
      <c r="Q37" s="2548">
        <f t="shared" si="7"/>
        <v>1</v>
      </c>
      <c r="R37" s="2972">
        <f t="shared" si="7"/>
        <v>1</v>
      </c>
      <c r="S37" s="2973">
        <f t="shared" si="7"/>
        <v>0</v>
      </c>
      <c r="T37" s="2974">
        <f t="shared" si="7"/>
        <v>1</v>
      </c>
    </row>
    <row r="38" spans="1:22" s="25" customFormat="1" ht="9.75" customHeight="1" thickTop="1" thickBot="1">
      <c r="A38" s="965"/>
      <c r="B38" s="582"/>
      <c r="C38" s="582"/>
      <c r="D38" s="633"/>
      <c r="E38" s="633"/>
      <c r="F38" s="634"/>
      <c r="G38" s="634"/>
      <c r="H38" s="634"/>
      <c r="I38" s="634"/>
      <c r="J38" s="634"/>
      <c r="K38" s="634"/>
      <c r="L38" s="634"/>
      <c r="M38" s="634"/>
      <c r="N38" s="634"/>
      <c r="O38" s="634"/>
      <c r="P38" s="634"/>
      <c r="Q38" s="1106"/>
      <c r="R38" s="635"/>
      <c r="S38" s="635"/>
      <c r="T38" s="635"/>
    </row>
    <row r="39" spans="1:22" s="82" customFormat="1" ht="16.5" customHeight="1" thickBot="1">
      <c r="A39" s="2012" t="s">
        <v>342</v>
      </c>
      <c r="B39" s="2013"/>
      <c r="C39" s="2013"/>
      <c r="D39" s="1302"/>
      <c r="E39" s="1302"/>
      <c r="F39" s="1302"/>
      <c r="G39" s="1302"/>
      <c r="H39" s="1302"/>
      <c r="I39" s="1302"/>
      <c r="J39" s="1302"/>
      <c r="K39" s="1302"/>
      <c r="L39" s="1302"/>
      <c r="M39" s="1302"/>
      <c r="N39" s="1302"/>
      <c r="O39" s="1302"/>
      <c r="P39" s="1302"/>
      <c r="Q39" s="2014"/>
      <c r="R39" s="1302"/>
      <c r="S39" s="1302"/>
      <c r="T39" s="2014"/>
    </row>
    <row r="40" spans="1:22" s="27" customFormat="1" ht="13.5" customHeight="1">
      <c r="A40" s="2975" t="s">
        <v>343</v>
      </c>
      <c r="B40" s="2976" t="s">
        <v>344</v>
      </c>
      <c r="C40" s="2976" t="s">
        <v>345</v>
      </c>
      <c r="D40" s="2981"/>
      <c r="E40" s="2895">
        <v>1</v>
      </c>
      <c r="F40" s="2981"/>
      <c r="G40" s="2894"/>
      <c r="H40" s="2894"/>
      <c r="I40" s="2894">
        <v>1</v>
      </c>
      <c r="J40" s="2894"/>
      <c r="K40" s="2894">
        <v>1</v>
      </c>
      <c r="L40" s="2894"/>
      <c r="M40" s="2894"/>
      <c r="N40" s="2894"/>
      <c r="O40" s="2894"/>
      <c r="P40" s="2894"/>
      <c r="Q40" s="2895">
        <v>1</v>
      </c>
      <c r="R40" s="2963">
        <f>IF($T40=1,"-",D40)</f>
        <v>0</v>
      </c>
      <c r="S40" s="2964">
        <f>IF($T40=1,"-",E40)</f>
        <v>1</v>
      </c>
      <c r="T40" s="2965" t="str">
        <f>IF(D40+E40=2,1,"-")</f>
        <v>-</v>
      </c>
      <c r="U40" s="801"/>
      <c r="V40" s="79"/>
    </row>
    <row r="41" spans="1:22" s="27" customFormat="1" ht="13.5" customHeight="1">
      <c r="A41" s="2975" t="s">
        <v>346</v>
      </c>
      <c r="B41" s="2976" t="s">
        <v>344</v>
      </c>
      <c r="C41" s="2976" t="s">
        <v>345</v>
      </c>
      <c r="D41" s="2982">
        <v>1</v>
      </c>
      <c r="E41" s="2273"/>
      <c r="F41" s="2982"/>
      <c r="G41" s="2896"/>
      <c r="H41" s="2896">
        <v>1</v>
      </c>
      <c r="I41" s="2896"/>
      <c r="J41" s="2896">
        <v>1</v>
      </c>
      <c r="K41" s="2896"/>
      <c r="L41" s="2896"/>
      <c r="M41" s="2896"/>
      <c r="N41" s="2894"/>
      <c r="O41" s="2894"/>
      <c r="P41" s="2894">
        <v>1</v>
      </c>
      <c r="Q41" s="2895"/>
      <c r="R41" s="2963">
        <f>IF($T41=1,"-",D41)</f>
        <v>1</v>
      </c>
      <c r="S41" s="2964">
        <f>IF($W41=1,"-",E41)</f>
        <v>0</v>
      </c>
      <c r="T41" s="2965" t="str">
        <f>IF(D41+E41=2,1,"-")</f>
        <v>-</v>
      </c>
      <c r="U41" s="801"/>
      <c r="V41" s="79"/>
    </row>
    <row r="42" spans="1:22" s="77" customFormat="1" ht="16.5" customHeight="1" thickBot="1">
      <c r="A42" s="2966" t="s">
        <v>286</v>
      </c>
      <c r="B42" s="2967"/>
      <c r="C42" s="2967"/>
      <c r="D42" s="2978">
        <f t="shared" ref="D42:T42" si="8">SUM(D40:D41)</f>
        <v>1</v>
      </c>
      <c r="E42" s="2979">
        <f t="shared" si="8"/>
        <v>1</v>
      </c>
      <c r="F42" s="2978">
        <f t="shared" si="8"/>
        <v>0</v>
      </c>
      <c r="G42" s="2980">
        <f t="shared" si="8"/>
        <v>0</v>
      </c>
      <c r="H42" s="2980">
        <f t="shared" si="8"/>
        <v>1</v>
      </c>
      <c r="I42" s="2980">
        <f t="shared" si="8"/>
        <v>1</v>
      </c>
      <c r="J42" s="2980">
        <f t="shared" si="8"/>
        <v>1</v>
      </c>
      <c r="K42" s="2980">
        <f t="shared" si="8"/>
        <v>1</v>
      </c>
      <c r="L42" s="2980">
        <f t="shared" si="8"/>
        <v>0</v>
      </c>
      <c r="M42" s="2980">
        <f t="shared" si="8"/>
        <v>0</v>
      </c>
      <c r="N42" s="2980">
        <f t="shared" si="8"/>
        <v>0</v>
      </c>
      <c r="O42" s="2980">
        <f t="shared" si="8"/>
        <v>0</v>
      </c>
      <c r="P42" s="2980">
        <f t="shared" si="8"/>
        <v>1</v>
      </c>
      <c r="Q42" s="2548">
        <f t="shared" si="8"/>
        <v>1</v>
      </c>
      <c r="R42" s="2972">
        <f t="shared" si="8"/>
        <v>1</v>
      </c>
      <c r="S42" s="2973">
        <f t="shared" si="8"/>
        <v>1</v>
      </c>
      <c r="T42" s="2974">
        <f t="shared" si="8"/>
        <v>0</v>
      </c>
    </row>
    <row r="43" spans="1:22" s="83" customFormat="1" ht="16.5" customHeight="1" thickTop="1" thickBot="1">
      <c r="A43" s="1124" t="s">
        <v>347</v>
      </c>
      <c r="B43" s="1125"/>
      <c r="C43" s="1125"/>
      <c r="D43" s="1126">
        <f t="shared" ref="D43:T43" si="9">+D42+D37+D32+D27+D11</f>
        <v>18</v>
      </c>
      <c r="E43" s="1127">
        <f t="shared" si="9"/>
        <v>5</v>
      </c>
      <c r="F43" s="1126">
        <f t="shared" si="9"/>
        <v>1</v>
      </c>
      <c r="G43" s="1128">
        <f t="shared" si="9"/>
        <v>1</v>
      </c>
      <c r="H43" s="1128">
        <f t="shared" si="9"/>
        <v>18</v>
      </c>
      <c r="I43" s="1128">
        <f t="shared" si="9"/>
        <v>5</v>
      </c>
      <c r="J43" s="1128">
        <f t="shared" si="9"/>
        <v>18</v>
      </c>
      <c r="K43" s="1128">
        <f t="shared" si="9"/>
        <v>5</v>
      </c>
      <c r="L43" s="1128">
        <f t="shared" si="9"/>
        <v>0</v>
      </c>
      <c r="M43" s="1128">
        <f t="shared" si="9"/>
        <v>0</v>
      </c>
      <c r="N43" s="1128">
        <f t="shared" si="9"/>
        <v>0</v>
      </c>
      <c r="O43" s="1128">
        <f t="shared" si="9"/>
        <v>0</v>
      </c>
      <c r="P43" s="1128">
        <f t="shared" si="9"/>
        <v>18</v>
      </c>
      <c r="Q43" s="2983">
        <f t="shared" si="9"/>
        <v>5</v>
      </c>
      <c r="R43" s="2972">
        <f t="shared" si="9"/>
        <v>15</v>
      </c>
      <c r="S43" s="2973">
        <f t="shared" si="9"/>
        <v>2</v>
      </c>
      <c r="T43" s="2974">
        <f t="shared" si="9"/>
        <v>3</v>
      </c>
      <c r="U43" s="77"/>
      <c r="V43" s="652">
        <f>R43+S43+(T43*2)</f>
        <v>23</v>
      </c>
    </row>
    <row r="44" spans="1:22" s="56" customFormat="1" ht="29.25" customHeight="1" thickTop="1" thickBot="1">
      <c r="A44" s="84"/>
      <c r="B44" s="1054"/>
      <c r="C44" s="1054"/>
      <c r="D44" s="85" t="s">
        <v>348</v>
      </c>
      <c r="E44" s="2015">
        <f>D43+E43</f>
        <v>23</v>
      </c>
      <c r="F44" s="86"/>
      <c r="G44" s="86"/>
      <c r="H44" s="86"/>
      <c r="I44" s="86"/>
      <c r="J44" s="86"/>
      <c r="K44" s="86"/>
      <c r="L44" s="86"/>
      <c r="M44" s="86"/>
      <c r="N44" s="86"/>
      <c r="O44" s="86"/>
      <c r="P44" s="86"/>
      <c r="Q44" s="87"/>
      <c r="R44" s="88"/>
      <c r="S44" s="89"/>
      <c r="T44" s="90" t="s">
        <v>349</v>
      </c>
    </row>
  </sheetData>
  <mergeCells count="10">
    <mergeCell ref="F6:Q6"/>
    <mergeCell ref="R6:T6"/>
    <mergeCell ref="D7:E7"/>
    <mergeCell ref="F7:G7"/>
    <mergeCell ref="H7:I7"/>
    <mergeCell ref="J7:K7"/>
    <mergeCell ref="L7:M7"/>
    <mergeCell ref="N7:O7"/>
    <mergeCell ref="P7:Q7"/>
    <mergeCell ref="R7:T7"/>
  </mergeCells>
  <conditionalFormatting sqref="V43">
    <cfRule type="cellIs" dxfId="15" priority="1" operator="equal">
      <formula>24</formula>
    </cfRule>
  </conditionalFormatting>
  <printOptions horizontalCentered="1"/>
  <pageMargins left="0.31496062992125984" right="0.31496062992125984" top="0.39370078740157483" bottom="0.39370078740157483" header="0.19685039370078741" footer="0.19685039370078741"/>
  <pageSetup paperSize="8" fitToHeight="0" orientation="landscape" r:id="rId1"/>
  <headerFooter>
    <oddHeader>&amp;L&amp;6&amp;A&amp;R&amp;6Page &amp;P of &amp;N</oddHeader>
  </headerFooter>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99FF"/>
    <pageSetUpPr fitToPage="1"/>
  </sheetPr>
  <dimension ref="A1:IX46"/>
  <sheetViews>
    <sheetView view="pageBreakPreview" zoomScaleNormal="150" zoomScaleSheetLayoutView="100" zoomScalePageLayoutView="150" workbookViewId="0">
      <pane xSplit="1" ySplit="8" topLeftCell="N41" activePane="bottomRight" state="frozen"/>
      <selection pane="topRight" activeCell="B23" sqref="B23"/>
      <selection pane="bottomLeft" activeCell="B23" sqref="B23"/>
      <selection pane="bottomRight" activeCell="AD27" sqref="AD27"/>
    </sheetView>
  </sheetViews>
  <sheetFormatPr defaultColWidth="9.140625" defaultRowHeight="12.75"/>
  <cols>
    <col min="1" max="1" width="32.5703125" style="33" customWidth="1"/>
    <col min="2" max="14" width="4.85546875" style="33" customWidth="1"/>
    <col min="15" max="15" width="5.5703125" style="33" customWidth="1"/>
    <col min="16" max="17" width="3.5703125" style="33" customWidth="1"/>
    <col min="18" max="18" width="6.42578125" style="94" customWidth="1"/>
    <col min="19" max="19" width="7" style="94" customWidth="1"/>
    <col min="20" max="20" width="6.85546875" style="94" customWidth="1"/>
    <col min="21" max="21" width="6.42578125" style="94" customWidth="1"/>
    <col min="22" max="22" width="8.42578125" style="94" customWidth="1"/>
    <col min="23" max="23" width="6.42578125" style="32" bestFit="1" customWidth="1"/>
    <col min="24" max="24" width="6" style="32" customWidth="1"/>
    <col min="25" max="25" width="6.85546875" style="32" customWidth="1"/>
    <col min="26" max="26" width="5.42578125" style="32" customWidth="1"/>
    <col min="27" max="29" width="5" style="32" customWidth="1"/>
    <col min="30" max="30" width="5.85546875" style="32" customWidth="1"/>
    <col min="31" max="31" width="5.85546875" style="96" customWidth="1"/>
    <col min="32" max="34" width="4.42578125" style="32" customWidth="1"/>
    <col min="35" max="35" width="5" style="32" customWidth="1"/>
    <col min="36" max="36" width="5.42578125" style="32" customWidth="1"/>
    <col min="37" max="16384" width="9.140625" style="33"/>
  </cols>
  <sheetData>
    <row r="1" spans="1:258" s="34" customFormat="1" ht="18" customHeight="1">
      <c r="A1" s="1969" t="s">
        <v>0</v>
      </c>
      <c r="B1" s="1970"/>
      <c r="C1" s="1970"/>
      <c r="D1" s="1970"/>
      <c r="E1" s="1970"/>
      <c r="F1" s="1970"/>
      <c r="G1" s="1970"/>
      <c r="H1" s="1970"/>
      <c r="I1" s="1884"/>
      <c r="J1" s="1970"/>
      <c r="K1" s="1884"/>
      <c r="L1" s="1970"/>
      <c r="M1" s="1970"/>
      <c r="N1" s="1970"/>
      <c r="O1" s="1970"/>
      <c r="P1" s="1970"/>
      <c r="Q1" s="1970"/>
      <c r="R1" s="2016"/>
      <c r="S1" s="2016"/>
      <c r="T1" s="2016"/>
      <c r="U1" s="2016"/>
      <c r="V1" s="2016"/>
      <c r="W1" s="2017"/>
      <c r="X1" s="2017"/>
      <c r="Y1" s="2017"/>
      <c r="Z1" s="2017"/>
      <c r="AA1" s="92"/>
      <c r="AB1" s="2017"/>
      <c r="AC1" s="2017"/>
      <c r="AD1" s="2017"/>
      <c r="AE1" s="2018"/>
      <c r="AF1" s="2018"/>
      <c r="AG1" s="2018"/>
      <c r="AH1" s="2018"/>
      <c r="AI1" s="2018"/>
      <c r="AJ1" s="2019"/>
    </row>
    <row r="2" spans="1:258" ht="18" customHeight="1" thickBot="1">
      <c r="A2" s="93"/>
      <c r="AA2" s="95"/>
      <c r="AJ2" s="2020"/>
    </row>
    <row r="3" spans="1:258" s="34" customFormat="1" ht="18" customHeight="1">
      <c r="A3" s="2021" t="s">
        <v>1</v>
      </c>
      <c r="B3" s="1884"/>
      <c r="C3" s="1884"/>
      <c r="D3" s="1884"/>
      <c r="E3" s="1884"/>
      <c r="F3" s="1884"/>
      <c r="G3" s="1884"/>
      <c r="H3" s="1884"/>
      <c r="I3" s="1884"/>
      <c r="J3" s="1884"/>
      <c r="K3" s="1884"/>
      <c r="L3" s="1884"/>
      <c r="M3" s="1884"/>
      <c r="N3" s="1884"/>
      <c r="O3" s="1884"/>
      <c r="P3" s="1884"/>
      <c r="Q3" s="1884"/>
      <c r="R3" s="2022"/>
      <c r="S3" s="2022"/>
      <c r="T3" s="2022"/>
      <c r="U3" s="2022"/>
      <c r="V3" s="2022"/>
      <c r="W3" s="2018"/>
      <c r="X3" s="2018"/>
      <c r="Y3" s="2018"/>
      <c r="Z3" s="2019"/>
      <c r="AA3" s="32"/>
      <c r="AB3" s="32"/>
      <c r="AC3" s="32"/>
      <c r="AD3" s="32"/>
      <c r="AE3" s="32"/>
      <c r="AF3" s="32"/>
      <c r="AG3" s="32"/>
      <c r="AH3" s="32"/>
      <c r="AI3" s="32"/>
      <c r="AJ3" s="2020"/>
    </row>
    <row r="4" spans="1:258" s="34" customFormat="1" ht="18" customHeight="1">
      <c r="A4" s="498" t="s">
        <v>213</v>
      </c>
      <c r="B4" s="499"/>
      <c r="C4" s="499"/>
      <c r="D4" s="499"/>
      <c r="E4" s="499"/>
      <c r="F4" s="499"/>
      <c r="G4" s="499"/>
      <c r="H4" s="499"/>
      <c r="J4" s="499"/>
      <c r="L4" s="499"/>
      <c r="M4" s="499"/>
      <c r="N4" s="499"/>
      <c r="O4" s="499"/>
      <c r="P4" s="499"/>
      <c r="Q4" s="499"/>
      <c r="R4" s="97"/>
      <c r="S4" s="97"/>
      <c r="T4" s="97"/>
      <c r="U4" s="97"/>
      <c r="V4" s="97"/>
      <c r="W4" s="5"/>
      <c r="X4" s="5"/>
      <c r="Y4" s="5"/>
      <c r="Z4" s="1129"/>
      <c r="AA4" s="5"/>
      <c r="AB4" s="5"/>
      <c r="AC4" s="5"/>
      <c r="AD4" s="5"/>
      <c r="AE4" s="32"/>
      <c r="AF4" s="32"/>
      <c r="AG4" s="32"/>
      <c r="AH4" s="32"/>
      <c r="AI4" s="32"/>
      <c r="AJ4" s="2020"/>
    </row>
    <row r="5" spans="1:258" s="98" customFormat="1" ht="18" customHeight="1" thickBot="1">
      <c r="A5" s="1105" t="s">
        <v>214</v>
      </c>
      <c r="B5" s="497"/>
      <c r="C5" s="1005" t="s">
        <v>279</v>
      </c>
      <c r="D5" s="1007"/>
      <c r="E5" s="1005"/>
      <c r="F5" s="1005"/>
      <c r="G5" s="99"/>
      <c r="H5" s="99"/>
      <c r="I5" s="99"/>
      <c r="J5" s="99"/>
      <c r="K5" s="100"/>
      <c r="L5" s="497"/>
      <c r="M5" s="497"/>
      <c r="N5" s="497"/>
      <c r="O5" s="497"/>
      <c r="P5" s="497"/>
      <c r="Q5" s="497"/>
      <c r="R5" s="101"/>
      <c r="S5" s="101"/>
      <c r="T5" s="101"/>
      <c r="U5" s="101"/>
      <c r="V5" s="101"/>
      <c r="W5" s="9"/>
      <c r="X5" s="9"/>
      <c r="Y5" s="10"/>
      <c r="Z5" s="1130"/>
      <c r="AA5" s="10"/>
      <c r="AB5" s="10"/>
      <c r="AC5" s="10"/>
      <c r="AD5" s="10"/>
      <c r="AE5" s="29"/>
      <c r="AF5" s="29"/>
      <c r="AG5" s="29"/>
      <c r="AH5" s="29"/>
      <c r="AI5" s="29"/>
      <c r="AJ5" s="2023"/>
    </row>
    <row r="6" spans="1:258" s="38" customFormat="1" ht="18" customHeight="1" thickTop="1" thickBot="1">
      <c r="A6" s="4209" t="s">
        <v>216</v>
      </c>
      <c r="B6" s="4211" t="s">
        <v>217</v>
      </c>
      <c r="C6" s="4212"/>
      <c r="D6" s="4212"/>
      <c r="E6" s="4212"/>
      <c r="F6" s="4212"/>
      <c r="G6" s="4212"/>
      <c r="H6" s="4212"/>
      <c r="I6" s="4212"/>
      <c r="J6" s="4212"/>
      <c r="K6" s="4212"/>
      <c r="L6" s="4212"/>
      <c r="M6" s="4213"/>
      <c r="N6" s="4213"/>
      <c r="O6" s="4213"/>
      <c r="P6" s="1096"/>
      <c r="Q6" s="1096"/>
      <c r="R6" s="4214" t="s">
        <v>218</v>
      </c>
      <c r="S6" s="4215"/>
      <c r="T6" s="4215"/>
      <c r="U6" s="4215"/>
      <c r="V6" s="4216"/>
      <c r="W6" s="4217" t="s">
        <v>219</v>
      </c>
      <c r="X6" s="4213"/>
      <c r="Y6" s="4225" t="s">
        <v>220</v>
      </c>
      <c r="Z6" s="4226"/>
      <c r="AA6" s="4218" t="s">
        <v>350</v>
      </c>
      <c r="AB6" s="4218"/>
      <c r="AC6" s="4218"/>
      <c r="AD6" s="4218"/>
      <c r="AE6" s="4218"/>
      <c r="AF6" s="4218"/>
      <c r="AG6" s="4218"/>
      <c r="AH6" s="4218"/>
      <c r="AI6" s="4218"/>
      <c r="AJ6" s="2024"/>
    </row>
    <row r="7" spans="1:258" s="25" customFormat="1" ht="44.25" customHeight="1" thickBot="1">
      <c r="A7" s="4210"/>
      <c r="B7" s="2984" t="s">
        <v>351</v>
      </c>
      <c r="C7" s="2985" t="s">
        <v>352</v>
      </c>
      <c r="D7" s="2985" t="s">
        <v>353</v>
      </c>
      <c r="E7" s="2985" t="s">
        <v>354</v>
      </c>
      <c r="F7" s="2985" t="s">
        <v>355</v>
      </c>
      <c r="G7" s="2985" t="s">
        <v>356</v>
      </c>
      <c r="H7" s="2985" t="s">
        <v>357</v>
      </c>
      <c r="I7" s="2985" t="s">
        <v>358</v>
      </c>
      <c r="J7" s="2985" t="s">
        <v>359</v>
      </c>
      <c r="K7" s="2986" t="s">
        <v>360</v>
      </c>
      <c r="L7" s="2986" t="s">
        <v>361</v>
      </c>
      <c r="M7" s="2987"/>
      <c r="N7" s="2986"/>
      <c r="O7" s="2986"/>
      <c r="P7" s="2986"/>
      <c r="Q7" s="2988"/>
      <c r="R7" s="4219" t="s">
        <v>224</v>
      </c>
      <c r="S7" s="4220"/>
      <c r="T7" s="4221" t="s">
        <v>225</v>
      </c>
      <c r="U7" s="4222"/>
      <c r="V7" s="2628" t="s">
        <v>41</v>
      </c>
      <c r="W7" s="4223" t="s">
        <v>226</v>
      </c>
      <c r="X7" s="4224"/>
      <c r="Y7" s="4227" t="s">
        <v>227</v>
      </c>
      <c r="Z7" s="4228"/>
      <c r="AA7" s="4138" t="s">
        <v>228</v>
      </c>
      <c r="AB7" s="4138"/>
      <c r="AC7" s="4138"/>
      <c r="AD7" s="4137" t="s">
        <v>229</v>
      </c>
      <c r="AE7" s="4138"/>
      <c r="AF7" s="4138"/>
      <c r="AG7" s="4138"/>
      <c r="AH7" s="4207" t="s">
        <v>230</v>
      </c>
      <c r="AI7" s="4208" t="s">
        <v>230</v>
      </c>
      <c r="AJ7" s="102" t="s">
        <v>231</v>
      </c>
    </row>
    <row r="8" spans="1:258" s="104" customFormat="1" ht="44.85" customHeight="1" thickTop="1" thickBot="1">
      <c r="A8" s="103" t="s">
        <v>7</v>
      </c>
      <c r="B8" s="2989" t="s">
        <v>362</v>
      </c>
      <c r="C8" s="2990">
        <v>1</v>
      </c>
      <c r="D8" s="2990">
        <v>2</v>
      </c>
      <c r="E8" s="2990">
        <v>3</v>
      </c>
      <c r="F8" s="2990">
        <v>4</v>
      </c>
      <c r="G8" s="2990">
        <v>5</v>
      </c>
      <c r="H8" s="2990">
        <v>6</v>
      </c>
      <c r="I8" s="2990">
        <v>7</v>
      </c>
      <c r="J8" s="2990">
        <v>8</v>
      </c>
      <c r="K8" s="2991">
        <v>9</v>
      </c>
      <c r="L8" s="2991">
        <v>10</v>
      </c>
      <c r="M8" s="2992">
        <v>11</v>
      </c>
      <c r="N8" s="2991">
        <v>12</v>
      </c>
      <c r="O8" s="2991">
        <v>13</v>
      </c>
      <c r="P8" s="2991"/>
      <c r="Q8" s="2993"/>
      <c r="R8" s="2994" t="s">
        <v>233</v>
      </c>
      <c r="S8" s="2995" t="s">
        <v>234</v>
      </c>
      <c r="T8" s="2994" t="s">
        <v>233</v>
      </c>
      <c r="U8" s="2995" t="s">
        <v>234</v>
      </c>
      <c r="V8" s="1008" t="s">
        <v>363</v>
      </c>
      <c r="W8" s="2996" t="s">
        <v>15</v>
      </c>
      <c r="X8" s="2997" t="s">
        <v>16</v>
      </c>
      <c r="Y8" s="2250" t="s">
        <v>15</v>
      </c>
      <c r="Z8" s="2998" t="s">
        <v>16</v>
      </c>
      <c r="AA8" s="2634" t="s">
        <v>15</v>
      </c>
      <c r="AB8" s="2635" t="s">
        <v>16</v>
      </c>
      <c r="AC8" s="2635" t="s">
        <v>236</v>
      </c>
      <c r="AD8" s="2999" t="s">
        <v>15</v>
      </c>
      <c r="AE8" s="2635" t="s">
        <v>16</v>
      </c>
      <c r="AF8" s="3000" t="s">
        <v>237</v>
      </c>
      <c r="AG8" s="2205" t="s">
        <v>238</v>
      </c>
      <c r="AH8" s="2999" t="s">
        <v>15</v>
      </c>
      <c r="AI8" s="2294" t="s">
        <v>16</v>
      </c>
      <c r="AJ8" s="1009" t="s">
        <v>239</v>
      </c>
    </row>
    <row r="9" spans="1:258" s="105" customFormat="1" ht="15.75" customHeight="1" thickBot="1">
      <c r="A9" s="2025" t="s">
        <v>282</v>
      </c>
      <c r="B9" s="2026"/>
      <c r="C9" s="2026"/>
      <c r="D9" s="2026"/>
      <c r="E9" s="2026"/>
      <c r="F9" s="2026"/>
      <c r="G9" s="2026"/>
      <c r="H9" s="2026"/>
      <c r="I9" s="2026"/>
      <c r="J9" s="2026"/>
      <c r="K9" s="2027"/>
      <c r="L9" s="2027"/>
      <c r="M9" s="2027"/>
      <c r="N9" s="2027"/>
      <c r="O9" s="2027"/>
      <c r="P9" s="2027"/>
      <c r="Q9" s="2027"/>
      <c r="R9" s="2027"/>
      <c r="S9" s="2027"/>
      <c r="T9" s="2027"/>
      <c r="U9" s="2027"/>
      <c r="V9" s="2027"/>
      <c r="W9" s="2028"/>
      <c r="X9" s="2028"/>
      <c r="Y9" s="2028"/>
      <c r="Z9" s="2029"/>
      <c r="AA9" s="2028"/>
      <c r="AB9" s="2028"/>
      <c r="AC9" s="2028"/>
      <c r="AD9" s="2028"/>
      <c r="AE9" s="2028"/>
      <c r="AF9" s="2028"/>
      <c r="AG9" s="2028"/>
      <c r="AH9" s="2028"/>
      <c r="AI9" s="2028"/>
      <c r="AJ9" s="2029"/>
    </row>
    <row r="10" spans="1:258" s="25" customFormat="1" ht="12.75" customHeight="1">
      <c r="A10" s="2275" t="str">
        <f>'General NZPUC'!A10</f>
        <v>Longburn Adventist College</v>
      </c>
      <c r="B10" s="3001">
        <v>0</v>
      </c>
      <c r="C10" s="3002">
        <v>0</v>
      </c>
      <c r="D10" s="3002">
        <v>0</v>
      </c>
      <c r="E10" s="3002">
        <v>0</v>
      </c>
      <c r="F10" s="3002">
        <v>0</v>
      </c>
      <c r="G10" s="3002">
        <v>0</v>
      </c>
      <c r="H10" s="3002">
        <v>0</v>
      </c>
      <c r="I10" s="3002">
        <v>17</v>
      </c>
      <c r="J10" s="3002">
        <v>27</v>
      </c>
      <c r="K10" s="3002">
        <v>44</v>
      </c>
      <c r="L10" s="3002">
        <v>31</v>
      </c>
      <c r="M10" s="3002">
        <v>18</v>
      </c>
      <c r="N10" s="3002">
        <v>25</v>
      </c>
      <c r="O10" s="3002">
        <v>23</v>
      </c>
      <c r="P10" s="3002"/>
      <c r="Q10" s="3003"/>
      <c r="R10" s="3004">
        <v>18</v>
      </c>
      <c r="S10" s="3005">
        <v>26</v>
      </c>
      <c r="T10" s="3006">
        <v>60</v>
      </c>
      <c r="U10" s="3007">
        <v>81</v>
      </c>
      <c r="V10" s="1669">
        <f>SUM(C10:Q10)</f>
        <v>185</v>
      </c>
      <c r="W10" s="2642"/>
      <c r="X10" s="1131"/>
      <c r="Y10" s="3008">
        <f>J10</f>
        <v>27</v>
      </c>
      <c r="Z10" s="3009">
        <f>O10</f>
        <v>23</v>
      </c>
      <c r="AA10" s="1107" t="str">
        <f>'General NZPUC'!R10</f>
        <v>-</v>
      </c>
      <c r="AB10" s="2642">
        <f>'General NZPUC'!S10</f>
        <v>0</v>
      </c>
      <c r="AC10" s="1671">
        <f>'General NZPUC'!T10</f>
        <v>1</v>
      </c>
      <c r="AD10" s="2264"/>
      <c r="AE10" s="1671"/>
      <c r="AF10" s="2642">
        <f>SUM(C10:J10)</f>
        <v>44</v>
      </c>
      <c r="AG10" s="640">
        <f>SUM(K10:Q10)</f>
        <v>141</v>
      </c>
      <c r="AH10" s="2265">
        <f>Y10</f>
        <v>27</v>
      </c>
      <c r="AI10" s="2266">
        <f>Z10</f>
        <v>23</v>
      </c>
      <c r="AJ10" s="1903">
        <f>SUM(C10:Q10)</f>
        <v>185</v>
      </c>
    </row>
    <row r="11" spans="1:258" s="591" customFormat="1" ht="15.75" customHeight="1" thickBot="1">
      <c r="A11" s="3010" t="s">
        <v>347</v>
      </c>
      <c r="B11" s="3011">
        <f t="shared" ref="B11:AJ11" si="0">SUM(B10:B10)</f>
        <v>0</v>
      </c>
      <c r="C11" s="3012">
        <f t="shared" si="0"/>
        <v>0</v>
      </c>
      <c r="D11" s="3012">
        <f t="shared" si="0"/>
        <v>0</v>
      </c>
      <c r="E11" s="3012">
        <f t="shared" si="0"/>
        <v>0</v>
      </c>
      <c r="F11" s="3012">
        <f t="shared" si="0"/>
        <v>0</v>
      </c>
      <c r="G11" s="3012">
        <f t="shared" si="0"/>
        <v>0</v>
      </c>
      <c r="H11" s="3012">
        <f t="shared" si="0"/>
        <v>0</v>
      </c>
      <c r="I11" s="3012">
        <f t="shared" si="0"/>
        <v>17</v>
      </c>
      <c r="J11" s="3012">
        <f t="shared" si="0"/>
        <v>27</v>
      </c>
      <c r="K11" s="3012">
        <f t="shared" si="0"/>
        <v>44</v>
      </c>
      <c r="L11" s="3012">
        <f t="shared" si="0"/>
        <v>31</v>
      </c>
      <c r="M11" s="3012">
        <f t="shared" si="0"/>
        <v>18</v>
      </c>
      <c r="N11" s="3012">
        <f t="shared" si="0"/>
        <v>25</v>
      </c>
      <c r="O11" s="3012">
        <f t="shared" si="0"/>
        <v>23</v>
      </c>
      <c r="P11" s="3012">
        <f t="shared" si="0"/>
        <v>0</v>
      </c>
      <c r="Q11" s="3013">
        <f t="shared" si="0"/>
        <v>0</v>
      </c>
      <c r="R11" s="3014">
        <f t="shared" si="0"/>
        <v>18</v>
      </c>
      <c r="S11" s="3015">
        <f t="shared" si="0"/>
        <v>26</v>
      </c>
      <c r="T11" s="3011">
        <f t="shared" si="0"/>
        <v>60</v>
      </c>
      <c r="U11" s="3013">
        <f t="shared" si="0"/>
        <v>81</v>
      </c>
      <c r="V11" s="3016">
        <f t="shared" si="0"/>
        <v>185</v>
      </c>
      <c r="W11" s="3017">
        <f t="shared" si="0"/>
        <v>0</v>
      </c>
      <c r="X11" s="3018">
        <f t="shared" si="0"/>
        <v>0</v>
      </c>
      <c r="Y11" s="3018">
        <f t="shared" si="0"/>
        <v>27</v>
      </c>
      <c r="Z11" s="3019">
        <f t="shared" si="0"/>
        <v>23</v>
      </c>
      <c r="AA11" s="2682">
        <f t="shared" si="0"/>
        <v>0</v>
      </c>
      <c r="AB11" s="3020">
        <f t="shared" si="0"/>
        <v>0</v>
      </c>
      <c r="AC11" s="3021">
        <f t="shared" si="0"/>
        <v>1</v>
      </c>
      <c r="AD11" s="3022">
        <f t="shared" si="0"/>
        <v>0</v>
      </c>
      <c r="AE11" s="3023">
        <f t="shared" si="0"/>
        <v>0</v>
      </c>
      <c r="AF11" s="3024">
        <f t="shared" si="0"/>
        <v>44</v>
      </c>
      <c r="AG11" s="3025">
        <f t="shared" si="0"/>
        <v>141</v>
      </c>
      <c r="AH11" s="3022">
        <f t="shared" si="0"/>
        <v>27</v>
      </c>
      <c r="AI11" s="3026">
        <f t="shared" si="0"/>
        <v>23</v>
      </c>
      <c r="AJ11" s="3027">
        <f t="shared" si="0"/>
        <v>185</v>
      </c>
      <c r="AM11" s="592"/>
      <c r="AN11" s="592"/>
      <c r="AO11" s="592"/>
      <c r="AP11" s="592"/>
      <c r="AQ11" s="592"/>
      <c r="AR11" s="592"/>
      <c r="AS11" s="592"/>
      <c r="AT11" s="592"/>
      <c r="AU11" s="592"/>
      <c r="AV11" s="592"/>
      <c r="AW11" s="592"/>
      <c r="AX11" s="592"/>
      <c r="AY11" s="592"/>
      <c r="AZ11" s="592"/>
      <c r="BA11" s="592"/>
      <c r="BB11" s="592"/>
      <c r="BC11" s="592"/>
      <c r="BD11" s="592"/>
      <c r="BE11" s="592"/>
      <c r="BF11" s="592"/>
      <c r="BG11" s="592"/>
      <c r="BH11" s="592"/>
      <c r="BI11" s="592"/>
      <c r="BJ11" s="592"/>
      <c r="BK11" s="592"/>
      <c r="BL11" s="592"/>
      <c r="BM11" s="592"/>
      <c r="BN11" s="592"/>
      <c r="BP11" s="592"/>
      <c r="BQ11" s="592"/>
      <c r="BR11" s="592"/>
      <c r="BS11" s="592"/>
      <c r="BT11" s="592"/>
      <c r="BU11" s="592"/>
      <c r="BV11" s="592"/>
      <c r="BW11" s="592"/>
      <c r="BX11" s="592"/>
      <c r="BY11" s="592"/>
      <c r="BZ11" s="592"/>
      <c r="CA11" s="592"/>
      <c r="CB11" s="592"/>
      <c r="CC11" s="592"/>
      <c r="CD11" s="592"/>
      <c r="CE11" s="592"/>
      <c r="CF11" s="592"/>
      <c r="CG11" s="592"/>
      <c r="CH11" s="592"/>
      <c r="CI11" s="592"/>
      <c r="CJ11" s="592"/>
      <c r="CK11" s="592"/>
      <c r="CL11" s="592"/>
      <c r="CM11" s="592"/>
      <c r="CN11" s="592"/>
      <c r="CO11" s="592"/>
      <c r="CP11" s="592"/>
      <c r="CQ11" s="592"/>
      <c r="CS11" s="592"/>
      <c r="CT11" s="592"/>
      <c r="CU11" s="592"/>
      <c r="CV11" s="592"/>
      <c r="CW11" s="592"/>
      <c r="CX11" s="592"/>
      <c r="CY11" s="592"/>
      <c r="CZ11" s="592"/>
      <c r="DA11" s="592"/>
      <c r="DB11" s="592"/>
      <c r="DC11" s="592"/>
      <c r="DD11" s="592"/>
      <c r="DE11" s="592"/>
      <c r="DF11" s="592"/>
      <c r="DG11" s="592"/>
      <c r="DH11" s="592"/>
      <c r="DI11" s="592"/>
      <c r="DJ11" s="592"/>
      <c r="DK11" s="592"/>
      <c r="DL11" s="592"/>
      <c r="DM11" s="592"/>
      <c r="DN11" s="592"/>
      <c r="DO11" s="592"/>
      <c r="DP11" s="592"/>
      <c r="DQ11" s="592"/>
      <c r="DR11" s="592"/>
      <c r="DS11" s="592"/>
      <c r="DT11" s="592"/>
      <c r="DV11" s="592"/>
      <c r="DW11" s="592"/>
      <c r="DX11" s="592"/>
      <c r="DY11" s="592"/>
      <c r="DZ11" s="592"/>
      <c r="EA11" s="592"/>
      <c r="EB11" s="592"/>
      <c r="EC11" s="592"/>
      <c r="ED11" s="592"/>
      <c r="EE11" s="592"/>
      <c r="EF11" s="592"/>
      <c r="EG11" s="592"/>
      <c r="EH11" s="592"/>
      <c r="EI11" s="592"/>
      <c r="EJ11" s="592"/>
      <c r="EK11" s="592"/>
      <c r="EL11" s="592"/>
      <c r="EM11" s="592"/>
      <c r="EN11" s="592"/>
      <c r="EO11" s="592"/>
      <c r="EP11" s="592"/>
      <c r="EQ11" s="592"/>
      <c r="ER11" s="592"/>
      <c r="ES11" s="592"/>
      <c r="ET11" s="592"/>
      <c r="EU11" s="592"/>
      <c r="EV11" s="592"/>
      <c r="EW11" s="592"/>
      <c r="EY11" s="592"/>
      <c r="EZ11" s="592"/>
      <c r="FA11" s="592"/>
      <c r="FB11" s="592"/>
      <c r="FC11" s="592"/>
      <c r="FD11" s="592"/>
      <c r="FE11" s="592"/>
      <c r="FF11" s="592"/>
      <c r="FG11" s="592"/>
      <c r="FH11" s="592"/>
      <c r="FI11" s="592"/>
      <c r="FJ11" s="592"/>
      <c r="FK11" s="592"/>
      <c r="FL11" s="592"/>
      <c r="FM11" s="592"/>
      <c r="FN11" s="592"/>
      <c r="FO11" s="592"/>
      <c r="FP11" s="592"/>
      <c r="FQ11" s="592"/>
      <c r="FR11" s="592"/>
      <c r="FS11" s="592"/>
      <c r="FT11" s="592"/>
      <c r="FU11" s="592"/>
      <c r="FV11" s="592"/>
      <c r="FW11" s="592"/>
      <c r="FX11" s="592"/>
      <c r="FY11" s="592"/>
      <c r="FZ11" s="592"/>
      <c r="GB11" s="592"/>
      <c r="GC11" s="592"/>
      <c r="GD11" s="592"/>
      <c r="GE11" s="592"/>
      <c r="GF11" s="592"/>
      <c r="GG11" s="592"/>
      <c r="GH11" s="592"/>
      <c r="GI11" s="592"/>
      <c r="GJ11" s="592"/>
      <c r="GK11" s="592"/>
      <c r="GL11" s="592"/>
      <c r="GM11" s="592"/>
      <c r="GN11" s="592"/>
      <c r="GO11" s="592"/>
      <c r="GP11" s="592"/>
      <c r="GQ11" s="592"/>
      <c r="GR11" s="592"/>
      <c r="GS11" s="592"/>
      <c r="GT11" s="592"/>
      <c r="GU11" s="592"/>
      <c r="GV11" s="592"/>
      <c r="GW11" s="592"/>
      <c r="GX11" s="592"/>
      <c r="GY11" s="592"/>
      <c r="GZ11" s="592"/>
      <c r="HA11" s="592"/>
      <c r="HB11" s="592"/>
      <c r="HC11" s="592"/>
      <c r="HE11" s="592"/>
      <c r="HF11" s="592"/>
      <c r="HG11" s="592"/>
      <c r="HH11" s="592"/>
      <c r="HI11" s="592"/>
      <c r="HJ11" s="592"/>
      <c r="HK11" s="592"/>
      <c r="HL11" s="592"/>
      <c r="HM11" s="592"/>
      <c r="HN11" s="592"/>
      <c r="HO11" s="592"/>
      <c r="HP11" s="592"/>
      <c r="HQ11" s="592"/>
      <c r="HR11" s="592"/>
      <c r="HS11" s="592"/>
      <c r="HT11" s="592"/>
      <c r="HU11" s="592"/>
      <c r="HV11" s="592"/>
      <c r="HW11" s="592"/>
      <c r="HX11" s="592"/>
      <c r="HY11" s="592"/>
      <c r="HZ11" s="592"/>
      <c r="IA11" s="592"/>
      <c r="IB11" s="592"/>
      <c r="IC11" s="592"/>
      <c r="ID11" s="592"/>
      <c r="IE11" s="592"/>
      <c r="IF11" s="592"/>
      <c r="IH11" s="592"/>
      <c r="II11" s="592"/>
      <c r="IJ11" s="592"/>
      <c r="IK11" s="592"/>
      <c r="IL11" s="592"/>
      <c r="IM11" s="592"/>
      <c r="IN11" s="592"/>
      <c r="IO11" s="592"/>
      <c r="IP11" s="592"/>
      <c r="IQ11" s="592"/>
      <c r="IR11" s="592"/>
      <c r="IS11" s="592"/>
      <c r="IT11" s="592"/>
      <c r="IU11" s="592"/>
      <c r="IV11" s="592"/>
      <c r="IW11" s="592"/>
      <c r="IX11" s="592"/>
    </row>
    <row r="12" spans="1:258" s="590" customFormat="1" ht="12.75" customHeight="1" thickTop="1" thickBot="1">
      <c r="A12" s="3028"/>
      <c r="B12" s="636"/>
      <c r="C12" s="636"/>
      <c r="D12" s="636"/>
      <c r="E12" s="636"/>
      <c r="F12" s="636"/>
      <c r="G12" s="636"/>
      <c r="H12" s="636"/>
      <c r="I12" s="636"/>
      <c r="J12" s="636"/>
      <c r="K12" s="636"/>
      <c r="L12" s="636"/>
      <c r="M12" s="637"/>
      <c r="N12" s="637"/>
      <c r="O12" s="637"/>
      <c r="P12" s="637"/>
      <c r="Q12" s="637"/>
      <c r="R12" s="637">
        <f>R11+S11</f>
        <v>44</v>
      </c>
      <c r="S12" s="637"/>
      <c r="T12" s="637">
        <f>T11+U11</f>
        <v>141</v>
      </c>
      <c r="U12" s="637"/>
      <c r="V12" s="637"/>
      <c r="W12" s="638"/>
      <c r="X12" s="638"/>
      <c r="Y12" s="638"/>
      <c r="Z12" s="1132"/>
      <c r="AA12" s="638"/>
      <c r="AB12" s="638"/>
      <c r="AC12" s="638"/>
      <c r="AD12" s="638"/>
      <c r="AE12" s="638"/>
      <c r="AF12" s="638"/>
      <c r="AG12" s="638"/>
      <c r="AH12" s="638"/>
      <c r="AI12" s="638"/>
      <c r="AJ12" s="1132"/>
    </row>
    <row r="13" spans="1:258" s="105" customFormat="1" ht="15.75" customHeight="1" thickBot="1">
      <c r="A13" s="2025" t="s">
        <v>287</v>
      </c>
      <c r="B13" s="2030"/>
      <c r="C13" s="2030"/>
      <c r="D13" s="2030"/>
      <c r="E13" s="2030"/>
      <c r="F13" s="2030"/>
      <c r="G13" s="2030"/>
      <c r="H13" s="2030"/>
      <c r="I13" s="2030"/>
      <c r="J13" s="2030"/>
      <c r="K13" s="2031"/>
      <c r="L13" s="2031"/>
      <c r="M13" s="2031"/>
      <c r="N13" s="2031"/>
      <c r="O13" s="2031"/>
      <c r="P13" s="2031"/>
      <c r="Q13" s="2031"/>
      <c r="R13" s="2031"/>
      <c r="S13" s="2031"/>
      <c r="T13" s="2031"/>
      <c r="U13" s="2031"/>
      <c r="V13" s="2031"/>
      <c r="W13" s="2032"/>
      <c r="X13" s="2032"/>
      <c r="Y13" s="2032"/>
      <c r="Z13" s="2033"/>
      <c r="AA13" s="2032"/>
      <c r="AB13" s="2032"/>
      <c r="AC13" s="2032"/>
      <c r="AD13" s="2032"/>
      <c r="AE13" s="2032"/>
      <c r="AF13" s="2032"/>
      <c r="AG13" s="2032"/>
      <c r="AH13" s="2032"/>
      <c r="AI13" s="2032"/>
      <c r="AJ13" s="2033"/>
    </row>
    <row r="14" spans="1:258" s="25" customFormat="1" ht="12.75" customHeight="1">
      <c r="A14" s="3029" t="str">
        <f>'General NZPUC'!A14</f>
        <v>Auckland Seventh-day Adventist High School</v>
      </c>
      <c r="B14" s="3001">
        <v>0</v>
      </c>
      <c r="C14" s="3030">
        <v>0</v>
      </c>
      <c r="D14" s="3030">
        <v>0</v>
      </c>
      <c r="E14" s="3030">
        <v>0</v>
      </c>
      <c r="F14" s="3030">
        <v>0</v>
      </c>
      <c r="G14" s="3030">
        <v>0</v>
      </c>
      <c r="H14" s="3030">
        <v>0</v>
      </c>
      <c r="I14" s="3030">
        <v>0</v>
      </c>
      <c r="J14" s="3030">
        <v>0</v>
      </c>
      <c r="K14" s="2640">
        <v>74</v>
      </c>
      <c r="L14" s="2640">
        <v>74</v>
      </c>
      <c r="M14" s="2640">
        <v>68</v>
      </c>
      <c r="N14" s="2640">
        <v>71</v>
      </c>
      <c r="O14" s="2640">
        <v>43</v>
      </c>
      <c r="P14" s="3030"/>
      <c r="Q14" s="2276"/>
      <c r="R14" s="3004">
        <v>0</v>
      </c>
      <c r="S14" s="3005">
        <v>0</v>
      </c>
      <c r="T14" s="3006">
        <v>180</v>
      </c>
      <c r="U14" s="3007">
        <v>150</v>
      </c>
      <c r="V14" s="3031">
        <f>SUM(C14:Q14)</f>
        <v>330</v>
      </c>
      <c r="W14" s="2658"/>
      <c r="X14" s="3032"/>
      <c r="Y14" s="3033">
        <v>0</v>
      </c>
      <c r="Z14" s="3034">
        <v>43</v>
      </c>
      <c r="AA14" s="2730">
        <f>'General NZPUC'!R14</f>
        <v>0</v>
      </c>
      <c r="AB14" s="2658">
        <f>'General NZPUC'!S14</f>
        <v>1</v>
      </c>
      <c r="AC14" s="2715" t="str">
        <f>'General NZPUC'!T14</f>
        <v>-</v>
      </c>
      <c r="AD14" s="2264">
        <f>SUM(C14:J14)</f>
        <v>0</v>
      </c>
      <c r="AE14" s="1671">
        <f>SUM(K14:Q14)</f>
        <v>330</v>
      </c>
      <c r="AF14" s="2658"/>
      <c r="AG14" s="2659"/>
      <c r="AH14" s="2265">
        <f t="shared" ref="AH14:AH19" si="1">Y14</f>
        <v>0</v>
      </c>
      <c r="AI14" s="2266">
        <f t="shared" ref="AI14:AI19" si="2">Z14</f>
        <v>43</v>
      </c>
      <c r="AJ14" s="2660">
        <f>SUM(C14:Q14)</f>
        <v>330</v>
      </c>
    </row>
    <row r="15" spans="1:258" s="25" customFormat="1" ht="12.75" customHeight="1">
      <c r="A15" s="3035" t="str">
        <f>'General NZPUC'!A15</f>
        <v>Balmoral Seventh-day Adventist School</v>
      </c>
      <c r="B15" s="3001">
        <v>0</v>
      </c>
      <c r="C15" s="3036">
        <v>11</v>
      </c>
      <c r="D15" s="3036">
        <v>5</v>
      </c>
      <c r="E15" s="3036">
        <v>11</v>
      </c>
      <c r="F15" s="3036">
        <v>9</v>
      </c>
      <c r="G15" s="3036">
        <v>8</v>
      </c>
      <c r="H15" s="3036">
        <v>9</v>
      </c>
      <c r="I15" s="3036">
        <v>11</v>
      </c>
      <c r="J15" s="3036">
        <v>7</v>
      </c>
      <c r="K15" s="3030">
        <v>0</v>
      </c>
      <c r="L15" s="3030">
        <v>0</v>
      </c>
      <c r="M15" s="3030">
        <v>0</v>
      </c>
      <c r="N15" s="3030">
        <v>0</v>
      </c>
      <c r="O15" s="3030">
        <v>0</v>
      </c>
      <c r="P15" s="3030"/>
      <c r="Q15" s="2276"/>
      <c r="R15" s="3004">
        <v>50</v>
      </c>
      <c r="S15" s="3005">
        <v>21</v>
      </c>
      <c r="T15" s="3006"/>
      <c r="U15" s="3007"/>
      <c r="V15" s="3031">
        <f>R15+S15+T15+U15</f>
        <v>71</v>
      </c>
      <c r="W15" s="2658"/>
      <c r="X15" s="3032"/>
      <c r="Y15" s="3033">
        <v>7</v>
      </c>
      <c r="Z15" s="3034"/>
      <c r="AA15" s="2730">
        <f>'General NZPUC'!R15</f>
        <v>1</v>
      </c>
      <c r="AB15" s="2658">
        <f>'General NZPUC'!S15</f>
        <v>0</v>
      </c>
      <c r="AC15" s="2715" t="str">
        <f>'General NZPUC'!T15</f>
        <v>-</v>
      </c>
      <c r="AD15" s="2264">
        <f t="shared" ref="AD15:AD26" si="3">SUM(C15:J15)</f>
        <v>71</v>
      </c>
      <c r="AE15" s="1671">
        <f t="shared" ref="AE15:AE26" si="4">SUM(K15:Q15)</f>
        <v>0</v>
      </c>
      <c r="AF15" s="2658"/>
      <c r="AG15" s="2659"/>
      <c r="AH15" s="2265">
        <f t="shared" si="1"/>
        <v>7</v>
      </c>
      <c r="AI15" s="2266">
        <f t="shared" si="2"/>
        <v>0</v>
      </c>
      <c r="AJ15" s="2660">
        <f t="shared" ref="AJ15:AJ25" si="5">SUM(C15:Q15)</f>
        <v>71</v>
      </c>
    </row>
    <row r="16" spans="1:258" s="25" customFormat="1" ht="12.75" customHeight="1">
      <c r="A16" s="3035" t="str">
        <f>'General NZPUC'!A16</f>
        <v>Hamilton Seventh-day Adventist School</v>
      </c>
      <c r="B16" s="3001">
        <v>0</v>
      </c>
      <c r="C16" s="3036">
        <v>16</v>
      </c>
      <c r="D16" s="3036">
        <v>9</v>
      </c>
      <c r="E16" s="3036">
        <v>13</v>
      </c>
      <c r="F16" s="3036">
        <v>14</v>
      </c>
      <c r="G16" s="3036">
        <v>9</v>
      </c>
      <c r="H16" s="3036">
        <v>13</v>
      </c>
      <c r="I16" s="3036">
        <v>9</v>
      </c>
      <c r="J16" s="3036">
        <v>10</v>
      </c>
      <c r="K16" s="3030">
        <v>0</v>
      </c>
      <c r="L16" s="3030">
        <v>0</v>
      </c>
      <c r="M16" s="3030">
        <v>0</v>
      </c>
      <c r="N16" s="3030">
        <v>0</v>
      </c>
      <c r="O16" s="3030">
        <v>0</v>
      </c>
      <c r="P16" s="3030"/>
      <c r="Q16" s="2276"/>
      <c r="R16" s="3004">
        <v>57</v>
      </c>
      <c r="S16" s="3005">
        <v>36</v>
      </c>
      <c r="T16" s="3006"/>
      <c r="U16" s="3007"/>
      <c r="V16" s="3031">
        <f t="shared" ref="V16:V26" si="6">R16+S16+T16+U16</f>
        <v>93</v>
      </c>
      <c r="W16" s="2658"/>
      <c r="X16" s="3032"/>
      <c r="Y16" s="3033">
        <v>10</v>
      </c>
      <c r="Z16" s="3034"/>
      <c r="AA16" s="2730">
        <f>'General NZPUC'!R16</f>
        <v>1</v>
      </c>
      <c r="AB16" s="2658">
        <f>'General NZPUC'!S16</f>
        <v>0</v>
      </c>
      <c r="AC16" s="2715" t="str">
        <f>'General NZPUC'!T16</f>
        <v>-</v>
      </c>
      <c r="AD16" s="2264">
        <f t="shared" si="3"/>
        <v>93</v>
      </c>
      <c r="AE16" s="1671">
        <f t="shared" si="4"/>
        <v>0</v>
      </c>
      <c r="AF16" s="2658"/>
      <c r="AG16" s="2659"/>
      <c r="AH16" s="2265">
        <f t="shared" si="1"/>
        <v>10</v>
      </c>
      <c r="AI16" s="2266">
        <f t="shared" si="2"/>
        <v>0</v>
      </c>
      <c r="AJ16" s="2660">
        <f t="shared" si="5"/>
        <v>93</v>
      </c>
    </row>
    <row r="17" spans="1:36" s="25" customFormat="1" ht="12.75" customHeight="1">
      <c r="A17" s="3035" t="str">
        <f>'General NZPUC'!A17</f>
        <v>New Plymouth Seventh-day Adventist Christian School</v>
      </c>
      <c r="B17" s="3001">
        <v>0</v>
      </c>
      <c r="C17" s="3036">
        <v>8</v>
      </c>
      <c r="D17" s="3036">
        <v>8</v>
      </c>
      <c r="E17" s="3036">
        <v>9</v>
      </c>
      <c r="F17" s="3036">
        <v>8</v>
      </c>
      <c r="G17" s="3036">
        <v>4</v>
      </c>
      <c r="H17" s="3036">
        <v>7</v>
      </c>
      <c r="I17" s="3036">
        <v>3</v>
      </c>
      <c r="J17" s="3036">
        <v>3</v>
      </c>
      <c r="K17" s="3030">
        <v>0</v>
      </c>
      <c r="L17" s="3030">
        <v>0</v>
      </c>
      <c r="M17" s="3030">
        <v>0</v>
      </c>
      <c r="N17" s="3030">
        <v>0</v>
      </c>
      <c r="O17" s="3030">
        <v>0</v>
      </c>
      <c r="P17" s="3030"/>
      <c r="Q17" s="2276"/>
      <c r="R17" s="3004">
        <v>3</v>
      </c>
      <c r="S17" s="3005">
        <v>47</v>
      </c>
      <c r="T17" s="3006"/>
      <c r="U17" s="3007"/>
      <c r="V17" s="3031">
        <f t="shared" si="6"/>
        <v>50</v>
      </c>
      <c r="W17" s="2658"/>
      <c r="X17" s="3032"/>
      <c r="Y17" s="3033">
        <v>3</v>
      </c>
      <c r="Z17" s="3034"/>
      <c r="AA17" s="2730">
        <f>'General NZPUC'!R17</f>
        <v>1</v>
      </c>
      <c r="AB17" s="2658">
        <f>'General NZPUC'!S17</f>
        <v>0</v>
      </c>
      <c r="AC17" s="2715" t="str">
        <f>'General NZPUC'!T17</f>
        <v>-</v>
      </c>
      <c r="AD17" s="2264">
        <f t="shared" si="3"/>
        <v>50</v>
      </c>
      <c r="AE17" s="1671">
        <f t="shared" si="4"/>
        <v>0</v>
      </c>
      <c r="AF17" s="2658"/>
      <c r="AG17" s="2659"/>
      <c r="AH17" s="2265">
        <f t="shared" si="1"/>
        <v>3</v>
      </c>
      <c r="AI17" s="2266">
        <f t="shared" si="2"/>
        <v>0</v>
      </c>
      <c r="AJ17" s="2660">
        <f t="shared" si="5"/>
        <v>50</v>
      </c>
    </row>
    <row r="18" spans="1:36" s="25" customFormat="1" ht="12.75" customHeight="1">
      <c r="A18" s="3035" t="str">
        <f>'General NZPUC'!A18</f>
        <v>Palmerston North Adventist Christian School</v>
      </c>
      <c r="B18" s="3001">
        <v>0</v>
      </c>
      <c r="C18" s="3036">
        <v>16</v>
      </c>
      <c r="D18" s="3036">
        <v>14</v>
      </c>
      <c r="E18" s="3036">
        <v>11</v>
      </c>
      <c r="F18" s="3036">
        <v>19</v>
      </c>
      <c r="G18" s="3036">
        <v>15</v>
      </c>
      <c r="H18" s="3036">
        <v>20</v>
      </c>
      <c r="I18" s="3036">
        <v>6</v>
      </c>
      <c r="J18" s="3036">
        <v>0</v>
      </c>
      <c r="K18" s="3030">
        <v>0</v>
      </c>
      <c r="L18" s="3030">
        <v>0</v>
      </c>
      <c r="M18" s="3030">
        <v>0</v>
      </c>
      <c r="N18" s="3030">
        <v>0</v>
      </c>
      <c r="O18" s="3030">
        <v>0</v>
      </c>
      <c r="P18" s="3030"/>
      <c r="Q18" s="2276"/>
      <c r="R18" s="3004">
        <v>38</v>
      </c>
      <c r="S18" s="3005">
        <v>63</v>
      </c>
      <c r="T18" s="3006"/>
      <c r="U18" s="3007"/>
      <c r="V18" s="3031">
        <f t="shared" si="6"/>
        <v>101</v>
      </c>
      <c r="W18" s="2658"/>
      <c r="X18" s="3032"/>
      <c r="Y18" s="3033">
        <v>6</v>
      </c>
      <c r="Z18" s="3034"/>
      <c r="AA18" s="2730">
        <f>'General NZPUC'!R18</f>
        <v>1</v>
      </c>
      <c r="AB18" s="2658">
        <f>'General NZPUC'!S18</f>
        <v>0</v>
      </c>
      <c r="AC18" s="2715" t="str">
        <f>'General NZPUC'!T18</f>
        <v>-</v>
      </c>
      <c r="AD18" s="2264">
        <f t="shared" si="3"/>
        <v>101</v>
      </c>
      <c r="AE18" s="1671">
        <f t="shared" si="4"/>
        <v>0</v>
      </c>
      <c r="AF18" s="2658"/>
      <c r="AG18" s="2659"/>
      <c r="AH18" s="2265">
        <f t="shared" si="1"/>
        <v>6</v>
      </c>
      <c r="AI18" s="2266">
        <f t="shared" si="2"/>
        <v>0</v>
      </c>
      <c r="AJ18" s="2660">
        <f t="shared" si="5"/>
        <v>101</v>
      </c>
    </row>
    <row r="19" spans="1:36" s="25" customFormat="1" ht="12.75" customHeight="1">
      <c r="A19" s="3035" t="str">
        <f>'General NZPUC'!A19</f>
        <v>Parkside Adventist Christian School</v>
      </c>
      <c r="B19" s="3001">
        <v>0</v>
      </c>
      <c r="C19" s="3036">
        <v>3</v>
      </c>
      <c r="D19" s="3036">
        <v>5</v>
      </c>
      <c r="E19" s="3036">
        <v>2</v>
      </c>
      <c r="F19" s="3036">
        <v>6</v>
      </c>
      <c r="G19" s="3036">
        <v>5</v>
      </c>
      <c r="H19" s="3036">
        <v>2</v>
      </c>
      <c r="I19" s="3036">
        <v>3</v>
      </c>
      <c r="J19" s="3036">
        <v>6</v>
      </c>
      <c r="K19" s="3030">
        <v>0</v>
      </c>
      <c r="L19" s="3030">
        <v>0</v>
      </c>
      <c r="M19" s="3030">
        <v>0</v>
      </c>
      <c r="N19" s="3030">
        <v>0</v>
      </c>
      <c r="O19" s="3030">
        <v>0</v>
      </c>
      <c r="P19" s="3030"/>
      <c r="Q19" s="2276"/>
      <c r="R19" s="3004">
        <v>14</v>
      </c>
      <c r="S19" s="3005">
        <v>18</v>
      </c>
      <c r="T19" s="3006"/>
      <c r="U19" s="3007"/>
      <c r="V19" s="3031">
        <f t="shared" si="6"/>
        <v>32</v>
      </c>
      <c r="W19" s="2658"/>
      <c r="X19" s="3032"/>
      <c r="Y19" s="3033">
        <v>6</v>
      </c>
      <c r="Z19" s="3034"/>
      <c r="AA19" s="2730">
        <f>'General NZPUC'!R19</f>
        <v>1</v>
      </c>
      <c r="AB19" s="2658">
        <f>'General NZPUC'!S19</f>
        <v>0</v>
      </c>
      <c r="AC19" s="2715" t="str">
        <f>'General NZPUC'!T19</f>
        <v>-</v>
      </c>
      <c r="AD19" s="2264">
        <f t="shared" si="3"/>
        <v>32</v>
      </c>
      <c r="AE19" s="1671">
        <f t="shared" si="4"/>
        <v>0</v>
      </c>
      <c r="AF19" s="2658"/>
      <c r="AG19" s="2659"/>
      <c r="AH19" s="2265">
        <f t="shared" si="1"/>
        <v>6</v>
      </c>
      <c r="AI19" s="2266">
        <f t="shared" si="2"/>
        <v>0</v>
      </c>
      <c r="AJ19" s="2660">
        <f t="shared" si="5"/>
        <v>32</v>
      </c>
    </row>
    <row r="20" spans="1:36" s="25" customFormat="1" ht="12.75" customHeight="1">
      <c r="A20" s="3037" t="str">
        <f>'General NZPUC'!A20</f>
        <v>Rotorua Seventh-day Adventist School</v>
      </c>
      <c r="B20" s="3001">
        <v>0</v>
      </c>
      <c r="C20" s="3036">
        <v>6</v>
      </c>
      <c r="D20" s="3036">
        <v>3</v>
      </c>
      <c r="E20" s="3036">
        <v>1</v>
      </c>
      <c r="F20" s="3036">
        <v>7</v>
      </c>
      <c r="G20" s="3036">
        <v>6</v>
      </c>
      <c r="H20" s="3036">
        <v>2</v>
      </c>
      <c r="I20" s="3036">
        <v>8</v>
      </c>
      <c r="J20" s="3036">
        <v>4</v>
      </c>
      <c r="K20" s="3030">
        <v>0</v>
      </c>
      <c r="L20" s="3030">
        <v>0</v>
      </c>
      <c r="M20" s="3030">
        <v>0</v>
      </c>
      <c r="N20" s="3030">
        <v>0</v>
      </c>
      <c r="O20" s="3030">
        <v>0</v>
      </c>
      <c r="P20" s="3030"/>
      <c r="Q20" s="2276"/>
      <c r="R20" s="3004">
        <v>15</v>
      </c>
      <c r="S20" s="3005">
        <v>22</v>
      </c>
      <c r="T20" s="3006"/>
      <c r="U20" s="3007"/>
      <c r="V20" s="3031">
        <f t="shared" si="6"/>
        <v>37</v>
      </c>
      <c r="W20" s="2658"/>
      <c r="X20" s="3032"/>
      <c r="Y20" s="3033">
        <v>4</v>
      </c>
      <c r="Z20" s="3034"/>
      <c r="AA20" s="2730">
        <f>'General NZPUC'!R20</f>
        <v>1</v>
      </c>
      <c r="AB20" s="2658">
        <f>'General NZPUC'!S20</f>
        <v>0</v>
      </c>
      <c r="AC20" s="2715" t="str">
        <f>'General NZPUC'!T20</f>
        <v>-</v>
      </c>
      <c r="AD20" s="2264">
        <f t="shared" si="3"/>
        <v>37</v>
      </c>
      <c r="AE20" s="1671">
        <f t="shared" si="4"/>
        <v>0</v>
      </c>
      <c r="AF20" s="2658"/>
      <c r="AG20" s="2659"/>
      <c r="AH20" s="2265">
        <f t="shared" ref="AH20:AH26" si="7">Y20</f>
        <v>4</v>
      </c>
      <c r="AI20" s="2266">
        <f t="shared" ref="AI20:AI26" si="8">Z20</f>
        <v>0</v>
      </c>
      <c r="AJ20" s="2660">
        <f t="shared" si="5"/>
        <v>37</v>
      </c>
    </row>
    <row r="21" spans="1:36" s="25" customFormat="1" ht="12.75" customHeight="1">
      <c r="A21" s="3037" t="str">
        <f>'General NZPUC'!A21</f>
        <v>South Auckland Seventh-day Adventist School</v>
      </c>
      <c r="B21" s="3001">
        <v>0</v>
      </c>
      <c r="C21" s="3036">
        <v>47</v>
      </c>
      <c r="D21" s="3036">
        <v>55</v>
      </c>
      <c r="E21" s="3036">
        <v>40</v>
      </c>
      <c r="F21" s="3036">
        <v>52</v>
      </c>
      <c r="G21" s="3036">
        <v>40</v>
      </c>
      <c r="H21" s="3036">
        <v>42</v>
      </c>
      <c r="I21" s="3036">
        <v>54</v>
      </c>
      <c r="J21" s="3036">
        <v>45</v>
      </c>
      <c r="K21" s="3030">
        <v>0</v>
      </c>
      <c r="L21" s="3030">
        <v>0</v>
      </c>
      <c r="M21" s="3030">
        <v>0</v>
      </c>
      <c r="N21" s="3030">
        <v>0</v>
      </c>
      <c r="O21" s="3030">
        <v>0</v>
      </c>
      <c r="P21" s="3030"/>
      <c r="Q21" s="2276"/>
      <c r="R21" s="3004">
        <v>331</v>
      </c>
      <c r="S21" s="3005">
        <v>44</v>
      </c>
      <c r="T21" s="3006"/>
      <c r="U21" s="3007"/>
      <c r="V21" s="3031">
        <f t="shared" si="6"/>
        <v>375</v>
      </c>
      <c r="W21" s="2658"/>
      <c r="X21" s="3032"/>
      <c r="Y21" s="3033">
        <v>45</v>
      </c>
      <c r="Z21" s="3034"/>
      <c r="AA21" s="2730">
        <f>'General NZPUC'!R21</f>
        <v>1</v>
      </c>
      <c r="AB21" s="2658">
        <f>'General NZPUC'!S21</f>
        <v>0</v>
      </c>
      <c r="AC21" s="2715" t="str">
        <f>'General NZPUC'!T21</f>
        <v>-</v>
      </c>
      <c r="AD21" s="2264">
        <f t="shared" si="3"/>
        <v>375</v>
      </c>
      <c r="AE21" s="1671">
        <f t="shared" si="4"/>
        <v>0</v>
      </c>
      <c r="AF21" s="2658"/>
      <c r="AG21" s="2659"/>
      <c r="AH21" s="2265">
        <f t="shared" si="7"/>
        <v>45</v>
      </c>
      <c r="AI21" s="2266">
        <f t="shared" si="8"/>
        <v>0</v>
      </c>
      <c r="AJ21" s="2660">
        <f t="shared" si="5"/>
        <v>375</v>
      </c>
    </row>
    <row r="22" spans="1:36" s="25" customFormat="1" ht="12.75" customHeight="1">
      <c r="A22" s="3037" t="str">
        <f>'General NZPUC'!A22</f>
        <v>Tauranga Adventist School</v>
      </c>
      <c r="B22" s="3001">
        <v>0</v>
      </c>
      <c r="C22" s="3036">
        <v>21</v>
      </c>
      <c r="D22" s="3036">
        <v>14</v>
      </c>
      <c r="E22" s="3036">
        <v>15</v>
      </c>
      <c r="F22" s="3036">
        <v>16</v>
      </c>
      <c r="G22" s="3036">
        <v>16</v>
      </c>
      <c r="H22" s="3036">
        <v>11</v>
      </c>
      <c r="I22" s="3036">
        <v>10</v>
      </c>
      <c r="J22" s="3036">
        <v>9</v>
      </c>
      <c r="K22" s="3030">
        <v>0</v>
      </c>
      <c r="L22" s="3030">
        <v>0</v>
      </c>
      <c r="M22" s="3030">
        <v>0</v>
      </c>
      <c r="N22" s="3030">
        <v>0</v>
      </c>
      <c r="O22" s="3030">
        <v>0</v>
      </c>
      <c r="P22" s="3030"/>
      <c r="Q22" s="2276"/>
      <c r="R22" s="3004">
        <v>19</v>
      </c>
      <c r="S22" s="3005">
        <v>93</v>
      </c>
      <c r="T22" s="3006"/>
      <c r="U22" s="3007"/>
      <c r="V22" s="3031">
        <f t="shared" si="6"/>
        <v>112</v>
      </c>
      <c r="W22" s="2658"/>
      <c r="X22" s="3032"/>
      <c r="Y22" s="3033">
        <v>9</v>
      </c>
      <c r="Z22" s="3034"/>
      <c r="AA22" s="2730">
        <f>'General NZPUC'!R22</f>
        <v>1</v>
      </c>
      <c r="AB22" s="2658">
        <f>'General NZPUC'!S22</f>
        <v>0</v>
      </c>
      <c r="AC22" s="2715" t="str">
        <f>'General NZPUC'!T22</f>
        <v>-</v>
      </c>
      <c r="AD22" s="2264">
        <f t="shared" si="3"/>
        <v>112</v>
      </c>
      <c r="AE22" s="1671">
        <f t="shared" si="4"/>
        <v>0</v>
      </c>
      <c r="AF22" s="2658"/>
      <c r="AG22" s="2659"/>
      <c r="AH22" s="2265">
        <f t="shared" si="7"/>
        <v>9</v>
      </c>
      <c r="AI22" s="2266">
        <f t="shared" si="8"/>
        <v>0</v>
      </c>
      <c r="AJ22" s="2660">
        <f t="shared" si="5"/>
        <v>112</v>
      </c>
    </row>
    <row r="23" spans="1:36" s="25" customFormat="1" ht="12.75" customHeight="1">
      <c r="A23" s="3037" t="str">
        <f>'General NZPUC'!A23</f>
        <v>Waitakere Adventist School</v>
      </c>
      <c r="B23" s="3001">
        <v>5</v>
      </c>
      <c r="C23" s="3036">
        <v>3</v>
      </c>
      <c r="D23" s="3036">
        <v>12</v>
      </c>
      <c r="E23" s="3036">
        <v>7</v>
      </c>
      <c r="F23" s="3036">
        <v>4</v>
      </c>
      <c r="G23" s="3036">
        <v>9</v>
      </c>
      <c r="H23" s="3036">
        <v>5</v>
      </c>
      <c r="I23" s="3036">
        <v>4</v>
      </c>
      <c r="J23" s="3036">
        <v>5</v>
      </c>
      <c r="K23" s="3030">
        <v>0</v>
      </c>
      <c r="L23" s="3030">
        <v>0</v>
      </c>
      <c r="M23" s="3030">
        <v>0</v>
      </c>
      <c r="N23" s="3030">
        <v>0</v>
      </c>
      <c r="O23" s="3030">
        <v>0</v>
      </c>
      <c r="P23" s="3030"/>
      <c r="Q23" s="2276"/>
      <c r="R23" s="3004">
        <v>41</v>
      </c>
      <c r="S23" s="3005">
        <v>8</v>
      </c>
      <c r="T23" s="3006"/>
      <c r="U23" s="3007"/>
      <c r="V23" s="3031">
        <f t="shared" si="6"/>
        <v>49</v>
      </c>
      <c r="W23" s="2658"/>
      <c r="X23" s="3032"/>
      <c r="Y23" s="3033">
        <v>5</v>
      </c>
      <c r="Z23" s="3034"/>
      <c r="AA23" s="2730">
        <f>'General NZPUC'!R23</f>
        <v>1</v>
      </c>
      <c r="AB23" s="2658">
        <f>'General NZPUC'!S23</f>
        <v>0</v>
      </c>
      <c r="AC23" s="2715" t="str">
        <f>'General NZPUC'!T23</f>
        <v>-</v>
      </c>
      <c r="AD23" s="2264">
        <f t="shared" si="3"/>
        <v>49</v>
      </c>
      <c r="AE23" s="1671">
        <f t="shared" si="4"/>
        <v>0</v>
      </c>
      <c r="AF23" s="2658"/>
      <c r="AG23" s="2659"/>
      <c r="AH23" s="2265">
        <f t="shared" si="7"/>
        <v>5</v>
      </c>
      <c r="AI23" s="2266">
        <f t="shared" si="8"/>
        <v>0</v>
      </c>
      <c r="AJ23" s="2660">
        <f t="shared" si="5"/>
        <v>49</v>
      </c>
    </row>
    <row r="24" spans="1:36" s="25" customFormat="1" ht="12.75" customHeight="1">
      <c r="A24" s="3037" t="str">
        <f>'General NZPUC'!A24</f>
        <v>Wellington Seventh-day Adventist School</v>
      </c>
      <c r="B24" s="3001">
        <v>0</v>
      </c>
      <c r="C24" s="3036">
        <v>12</v>
      </c>
      <c r="D24" s="3036">
        <v>11</v>
      </c>
      <c r="E24" s="3036">
        <v>13</v>
      </c>
      <c r="F24" s="3036">
        <v>12</v>
      </c>
      <c r="G24" s="3036">
        <v>15</v>
      </c>
      <c r="H24" s="3036">
        <v>15</v>
      </c>
      <c r="I24" s="3036">
        <v>9</v>
      </c>
      <c r="J24" s="3036">
        <v>12</v>
      </c>
      <c r="K24" s="3030">
        <v>0</v>
      </c>
      <c r="L24" s="3030">
        <v>0</v>
      </c>
      <c r="M24" s="3030">
        <v>0</v>
      </c>
      <c r="N24" s="3030">
        <v>0</v>
      </c>
      <c r="O24" s="3030">
        <v>0</v>
      </c>
      <c r="P24" s="3030"/>
      <c r="Q24" s="2276"/>
      <c r="R24" s="3004">
        <v>57</v>
      </c>
      <c r="S24" s="3005">
        <v>42</v>
      </c>
      <c r="T24" s="3006"/>
      <c r="U24" s="3007"/>
      <c r="V24" s="3031">
        <f t="shared" si="6"/>
        <v>99</v>
      </c>
      <c r="W24" s="2658"/>
      <c r="X24" s="3032"/>
      <c r="Y24" s="3033">
        <v>12</v>
      </c>
      <c r="Z24" s="3034"/>
      <c r="AA24" s="2730">
        <f>'General NZPUC'!R24</f>
        <v>1</v>
      </c>
      <c r="AB24" s="2658">
        <f>'General NZPUC'!S24</f>
        <v>0</v>
      </c>
      <c r="AC24" s="2715" t="str">
        <f>'General NZPUC'!T24</f>
        <v>-</v>
      </c>
      <c r="AD24" s="2264">
        <f t="shared" si="3"/>
        <v>99</v>
      </c>
      <c r="AE24" s="1671">
        <f t="shared" si="4"/>
        <v>0</v>
      </c>
      <c r="AF24" s="2658"/>
      <c r="AG24" s="2659"/>
      <c r="AH24" s="2265">
        <f t="shared" si="7"/>
        <v>12</v>
      </c>
      <c r="AI24" s="2266">
        <f t="shared" si="8"/>
        <v>0</v>
      </c>
      <c r="AJ24" s="2660">
        <f t="shared" si="5"/>
        <v>99</v>
      </c>
    </row>
    <row r="25" spans="1:36" s="25" customFormat="1" ht="12.75" customHeight="1">
      <c r="A25" s="3037" t="str">
        <f>'General NZPUC'!A25</f>
        <v>Whakatane Seventh-day Adventist School</v>
      </c>
      <c r="B25" s="3001">
        <v>0</v>
      </c>
      <c r="C25" s="3036">
        <v>6</v>
      </c>
      <c r="D25" s="3036">
        <v>5</v>
      </c>
      <c r="E25" s="3036">
        <v>5</v>
      </c>
      <c r="F25" s="3036">
        <v>3</v>
      </c>
      <c r="G25" s="3036">
        <v>4</v>
      </c>
      <c r="H25" s="3036">
        <v>6</v>
      </c>
      <c r="I25" s="3036">
        <v>6</v>
      </c>
      <c r="J25" s="3036">
        <v>2</v>
      </c>
      <c r="K25" s="3030">
        <v>0</v>
      </c>
      <c r="L25" s="3030">
        <v>0</v>
      </c>
      <c r="M25" s="3030">
        <v>0</v>
      </c>
      <c r="N25" s="3030">
        <v>0</v>
      </c>
      <c r="O25" s="3030">
        <v>0</v>
      </c>
      <c r="P25" s="3030"/>
      <c r="Q25" s="2276"/>
      <c r="R25" s="3004">
        <v>11</v>
      </c>
      <c r="S25" s="3005">
        <v>26</v>
      </c>
      <c r="T25" s="3006"/>
      <c r="U25" s="3007"/>
      <c r="V25" s="3031">
        <f t="shared" si="6"/>
        <v>37</v>
      </c>
      <c r="W25" s="2658"/>
      <c r="X25" s="3032"/>
      <c r="Y25" s="3033">
        <v>2</v>
      </c>
      <c r="Z25" s="3034"/>
      <c r="AA25" s="2730">
        <f>'General NZPUC'!R25</f>
        <v>1</v>
      </c>
      <c r="AB25" s="2658">
        <f>'General NZPUC'!S25</f>
        <v>0</v>
      </c>
      <c r="AC25" s="2715" t="str">
        <f>'General NZPUC'!T25</f>
        <v>-</v>
      </c>
      <c r="AD25" s="2264">
        <f t="shared" si="3"/>
        <v>37</v>
      </c>
      <c r="AE25" s="1671">
        <f t="shared" si="4"/>
        <v>0</v>
      </c>
      <c r="AF25" s="2658"/>
      <c r="AG25" s="2659"/>
      <c r="AH25" s="2265">
        <f t="shared" si="7"/>
        <v>2</v>
      </c>
      <c r="AI25" s="2266">
        <f t="shared" si="8"/>
        <v>0</v>
      </c>
      <c r="AJ25" s="2660">
        <f t="shared" si="5"/>
        <v>37</v>
      </c>
    </row>
    <row r="26" spans="1:36" s="25" customFormat="1" ht="12.75" customHeight="1">
      <c r="A26" s="3037" t="str">
        <f>'General NZPUC'!A26</f>
        <v>Whangarei Adventist Christian School</v>
      </c>
      <c r="B26" s="3001">
        <v>0</v>
      </c>
      <c r="C26" s="3036">
        <v>5</v>
      </c>
      <c r="D26" s="3036">
        <v>2</v>
      </c>
      <c r="E26" s="3036">
        <v>6</v>
      </c>
      <c r="F26" s="3036">
        <v>6</v>
      </c>
      <c r="G26" s="3036">
        <v>5</v>
      </c>
      <c r="H26" s="3036">
        <v>4</v>
      </c>
      <c r="I26" s="3036">
        <v>2</v>
      </c>
      <c r="J26" s="3036">
        <v>5</v>
      </c>
      <c r="K26" s="3030">
        <v>0</v>
      </c>
      <c r="L26" s="3030">
        <v>0</v>
      </c>
      <c r="M26" s="3030">
        <v>0</v>
      </c>
      <c r="N26" s="3030">
        <v>0</v>
      </c>
      <c r="O26" s="3030">
        <v>0</v>
      </c>
      <c r="P26" s="3030"/>
      <c r="Q26" s="2276"/>
      <c r="R26" s="3004">
        <v>20</v>
      </c>
      <c r="S26" s="3005">
        <v>15</v>
      </c>
      <c r="T26" s="3006"/>
      <c r="U26" s="3007"/>
      <c r="V26" s="3031">
        <f t="shared" si="6"/>
        <v>35</v>
      </c>
      <c r="W26" s="2658"/>
      <c r="X26" s="3032"/>
      <c r="Y26" s="3033">
        <v>5</v>
      </c>
      <c r="Z26" s="3034"/>
      <c r="AA26" s="2730">
        <f>'General NZPUC'!R26</f>
        <v>1</v>
      </c>
      <c r="AB26" s="2658">
        <f>'General NZPUC'!S26</f>
        <v>0</v>
      </c>
      <c r="AC26" s="2715" t="str">
        <f>'General NZPUC'!T26</f>
        <v>-</v>
      </c>
      <c r="AD26" s="2264">
        <f t="shared" si="3"/>
        <v>35</v>
      </c>
      <c r="AE26" s="1671">
        <f t="shared" si="4"/>
        <v>0</v>
      </c>
      <c r="AF26" s="2658"/>
      <c r="AG26" s="2659"/>
      <c r="AH26" s="2265">
        <f t="shared" si="7"/>
        <v>5</v>
      </c>
      <c r="AI26" s="2266">
        <f t="shared" si="8"/>
        <v>0</v>
      </c>
      <c r="AJ26" s="2660">
        <f>SUM(C26:Q26)</f>
        <v>35</v>
      </c>
    </row>
    <row r="27" spans="1:36" s="591" customFormat="1" ht="15.75" customHeight="1" thickBot="1">
      <c r="A27" s="3038" t="s">
        <v>347</v>
      </c>
      <c r="B27" s="3011">
        <f>SUM(B14:B26)</f>
        <v>5</v>
      </c>
      <c r="C27" s="3012">
        <f t="shared" ref="C27:Z27" si="9">SUM(C14:C26)</f>
        <v>154</v>
      </c>
      <c r="D27" s="3012">
        <f t="shared" si="9"/>
        <v>143</v>
      </c>
      <c r="E27" s="3012">
        <f t="shared" si="9"/>
        <v>133</v>
      </c>
      <c r="F27" s="3012">
        <f t="shared" si="9"/>
        <v>156</v>
      </c>
      <c r="G27" s="3012">
        <f t="shared" si="9"/>
        <v>136</v>
      </c>
      <c r="H27" s="3012">
        <f t="shared" si="9"/>
        <v>136</v>
      </c>
      <c r="I27" s="3012">
        <f t="shared" si="9"/>
        <v>125</v>
      </c>
      <c r="J27" s="3012">
        <f t="shared" si="9"/>
        <v>108</v>
      </c>
      <c r="K27" s="3012">
        <f t="shared" si="9"/>
        <v>74</v>
      </c>
      <c r="L27" s="3012">
        <f t="shared" si="9"/>
        <v>74</v>
      </c>
      <c r="M27" s="3012">
        <f t="shared" si="9"/>
        <v>68</v>
      </c>
      <c r="N27" s="3012">
        <f t="shared" si="9"/>
        <v>71</v>
      </c>
      <c r="O27" s="3012">
        <f t="shared" si="9"/>
        <v>43</v>
      </c>
      <c r="P27" s="3012">
        <f t="shared" si="9"/>
        <v>0</v>
      </c>
      <c r="Q27" s="3013">
        <f t="shared" si="9"/>
        <v>0</v>
      </c>
      <c r="R27" s="3014">
        <f t="shared" si="9"/>
        <v>656</v>
      </c>
      <c r="S27" s="3015">
        <f t="shared" si="9"/>
        <v>435</v>
      </c>
      <c r="T27" s="3011">
        <f t="shared" si="9"/>
        <v>180</v>
      </c>
      <c r="U27" s="3013">
        <f t="shared" si="9"/>
        <v>150</v>
      </c>
      <c r="V27" s="3016">
        <f t="shared" si="9"/>
        <v>1421</v>
      </c>
      <c r="W27" s="3017">
        <f t="shared" si="9"/>
        <v>0</v>
      </c>
      <c r="X27" s="3018">
        <f t="shared" si="9"/>
        <v>0</v>
      </c>
      <c r="Y27" s="3018">
        <f>SUM(Y14:Y26)</f>
        <v>114</v>
      </c>
      <c r="Z27" s="3019">
        <f t="shared" si="9"/>
        <v>43</v>
      </c>
      <c r="AA27" s="2682">
        <f t="shared" ref="AA27:AJ27" si="10">SUM(AA14:AA26)</f>
        <v>12</v>
      </c>
      <c r="AB27" s="3020">
        <f t="shared" si="10"/>
        <v>1</v>
      </c>
      <c r="AC27" s="3021">
        <f t="shared" si="10"/>
        <v>0</v>
      </c>
      <c r="AD27" s="3022">
        <f t="shared" si="10"/>
        <v>1091</v>
      </c>
      <c r="AE27" s="3023">
        <f t="shared" si="10"/>
        <v>330</v>
      </c>
      <c r="AF27" s="3024">
        <f t="shared" si="10"/>
        <v>0</v>
      </c>
      <c r="AG27" s="3025">
        <f t="shared" si="10"/>
        <v>0</v>
      </c>
      <c r="AH27" s="3022">
        <f>SUM(AH14:AH26)</f>
        <v>114</v>
      </c>
      <c r="AI27" s="3026">
        <f t="shared" si="10"/>
        <v>43</v>
      </c>
      <c r="AJ27" s="3027">
        <f t="shared" si="10"/>
        <v>1421</v>
      </c>
    </row>
    <row r="28" spans="1:36" s="590" customFormat="1" ht="12.75" customHeight="1" thickTop="1" thickBot="1">
      <c r="A28" s="3039"/>
      <c r="B28" s="636"/>
      <c r="C28" s="636"/>
      <c r="D28" s="636"/>
      <c r="E28" s="636"/>
      <c r="F28" s="636"/>
      <c r="G28" s="636"/>
      <c r="H28" s="636"/>
      <c r="I28" s="636"/>
      <c r="J28" s="636"/>
      <c r="K28" s="636"/>
      <c r="L28" s="636"/>
      <c r="M28" s="637"/>
      <c r="N28" s="637"/>
      <c r="O28" s="637"/>
      <c r="P28" s="637"/>
      <c r="Q28" s="637"/>
      <c r="R28" s="637">
        <f>R27+S27</f>
        <v>1091</v>
      </c>
      <c r="S28" s="637"/>
      <c r="T28" s="637">
        <f>T27+U27</f>
        <v>330</v>
      </c>
      <c r="U28" s="637"/>
      <c r="V28" s="637">
        <f>V27+V11</f>
        <v>1606</v>
      </c>
      <c r="W28" s="638"/>
      <c r="X28" s="638">
        <f>X27+W27+X11+W11</f>
        <v>0</v>
      </c>
      <c r="Y28" s="638"/>
      <c r="Z28" s="1132"/>
      <c r="AA28" s="638"/>
      <c r="AB28" s="638"/>
      <c r="AC28" s="638"/>
      <c r="AD28" s="638">
        <f>AD27+AE27+AF27+AG27</f>
        <v>1421</v>
      </c>
      <c r="AE28" s="638"/>
      <c r="AF28" s="638"/>
      <c r="AG28" s="638"/>
      <c r="AH28" s="638"/>
      <c r="AI28" s="638">
        <f>AI27+AH27+AI11+AH11</f>
        <v>207</v>
      </c>
      <c r="AJ28" s="1132"/>
    </row>
    <row r="29" spans="1:36" s="105" customFormat="1" ht="15.75" customHeight="1" thickBot="1">
      <c r="A29" s="2034" t="s">
        <v>364</v>
      </c>
      <c r="B29" s="2030"/>
      <c r="C29" s="2030"/>
      <c r="D29" s="2030"/>
      <c r="E29" s="2030"/>
      <c r="F29" s="2030"/>
      <c r="G29" s="2030"/>
      <c r="H29" s="2030"/>
      <c r="I29" s="2030"/>
      <c r="J29" s="2030"/>
      <c r="K29" s="2031"/>
      <c r="L29" s="2031"/>
      <c r="M29" s="2031"/>
      <c r="N29" s="2031"/>
      <c r="O29" s="2031"/>
      <c r="P29" s="2031"/>
      <c r="Q29" s="2031"/>
      <c r="R29" s="2031"/>
      <c r="S29" s="2031"/>
      <c r="T29" s="2031"/>
      <c r="U29" s="2031"/>
      <c r="V29" s="2031"/>
      <c r="W29" s="2032"/>
      <c r="X29" s="2032"/>
      <c r="Y29" s="2035"/>
      <c r="Z29" s="2036"/>
      <c r="AA29" s="2032"/>
      <c r="AB29" s="2032"/>
      <c r="AC29" s="2032"/>
      <c r="AD29" s="2032"/>
      <c r="AE29" s="2032"/>
      <c r="AF29" s="2032"/>
      <c r="AG29" s="2032"/>
      <c r="AH29" s="2032"/>
      <c r="AI29" s="2032"/>
      <c r="AJ29" s="2033"/>
    </row>
    <row r="30" spans="1:36" s="25" customFormat="1" ht="15.75" customHeight="1">
      <c r="A30" s="3040" t="str">
        <f>'General NZPUC'!A30</f>
        <v xml:space="preserve">Christchurch Adventist School </v>
      </c>
      <c r="B30" s="3041">
        <v>0</v>
      </c>
      <c r="C30" s="1134">
        <v>18</v>
      </c>
      <c r="D30" s="1134">
        <v>20</v>
      </c>
      <c r="E30" s="1134">
        <v>21</v>
      </c>
      <c r="F30" s="1134">
        <v>18</v>
      </c>
      <c r="G30" s="1134">
        <v>19</v>
      </c>
      <c r="H30" s="1134">
        <v>16</v>
      </c>
      <c r="I30" s="1134">
        <v>23</v>
      </c>
      <c r="J30" s="1134">
        <v>18</v>
      </c>
      <c r="K30" s="1133">
        <v>26</v>
      </c>
      <c r="L30" s="1133">
        <v>22</v>
      </c>
      <c r="M30" s="1133">
        <v>26</v>
      </c>
      <c r="N30" s="1133">
        <v>17</v>
      </c>
      <c r="O30" s="1133">
        <v>18</v>
      </c>
      <c r="P30" s="1135"/>
      <c r="Q30" s="639"/>
      <c r="R30" s="3042">
        <v>92</v>
      </c>
      <c r="S30" s="2277">
        <v>61</v>
      </c>
      <c r="T30" s="3042">
        <v>63</v>
      </c>
      <c r="U30" s="2277">
        <v>46</v>
      </c>
      <c r="V30" s="3031">
        <f>R30+S30+T30+U30</f>
        <v>262</v>
      </c>
      <c r="W30" s="3043"/>
      <c r="X30" s="2715"/>
      <c r="Y30" s="3033">
        <v>18</v>
      </c>
      <c r="Z30" s="3034">
        <v>18</v>
      </c>
      <c r="AA30" s="3044">
        <f>'General NZPUC'!R30</f>
        <v>0</v>
      </c>
      <c r="AB30" s="3045" t="str">
        <f>'General NZPUC'!S30</f>
        <v>-</v>
      </c>
      <c r="AC30" s="3046">
        <f>'General NZPUC'!T30</f>
        <v>1</v>
      </c>
      <c r="AD30" s="3047"/>
      <c r="AE30" s="2715"/>
      <c r="AF30" s="2642">
        <f>SUM(C30:J30)</f>
        <v>153</v>
      </c>
      <c r="AG30" s="640">
        <f>SUM(K30:Q30)</f>
        <v>109</v>
      </c>
      <c r="AH30" s="2265">
        <f>Y30</f>
        <v>18</v>
      </c>
      <c r="AI30" s="2266">
        <f>Z30</f>
        <v>18</v>
      </c>
      <c r="AJ30" s="2660">
        <f>SUM(C30:Q30)</f>
        <v>262</v>
      </c>
    </row>
    <row r="31" spans="1:36" s="25" customFormat="1" ht="15.75" customHeight="1">
      <c r="A31" s="3037" t="str">
        <f>'General NZPUC'!A31</f>
        <v>Southland Adventist Christian School</v>
      </c>
      <c r="B31" s="3041">
        <v>0</v>
      </c>
      <c r="C31" s="1134">
        <v>16</v>
      </c>
      <c r="D31" s="1134">
        <v>17</v>
      </c>
      <c r="E31" s="1134">
        <v>11</v>
      </c>
      <c r="F31" s="1134">
        <v>10</v>
      </c>
      <c r="G31" s="1134">
        <v>13</v>
      </c>
      <c r="H31" s="1134">
        <v>14</v>
      </c>
      <c r="I31" s="1134">
        <v>5</v>
      </c>
      <c r="J31" s="1134">
        <v>5</v>
      </c>
      <c r="K31" s="1135">
        <v>0</v>
      </c>
      <c r="L31" s="1135">
        <v>0</v>
      </c>
      <c r="M31" s="1135">
        <v>0</v>
      </c>
      <c r="N31" s="1135">
        <v>0</v>
      </c>
      <c r="O31" s="1135">
        <v>0</v>
      </c>
      <c r="P31" s="1135"/>
      <c r="Q31" s="639"/>
      <c r="R31" s="3042">
        <v>27</v>
      </c>
      <c r="S31" s="2277">
        <v>64</v>
      </c>
      <c r="T31" s="3042"/>
      <c r="U31" s="2277"/>
      <c r="V31" s="3031">
        <f>R31+S31+T31+U31</f>
        <v>91</v>
      </c>
      <c r="W31" s="2658"/>
      <c r="X31" s="3032"/>
      <c r="Y31" s="3048">
        <v>5</v>
      </c>
      <c r="Z31" s="3049"/>
      <c r="AA31" s="3044">
        <f>'General NZPUC'!R31</f>
        <v>1</v>
      </c>
      <c r="AB31" s="3045">
        <f>'General NZPUC'!S31</f>
        <v>0</v>
      </c>
      <c r="AC31" s="3046" t="str">
        <f>'General NZPUC'!T31</f>
        <v>-</v>
      </c>
      <c r="AD31" s="2264">
        <f>SUM(C31:J31)</f>
        <v>91</v>
      </c>
      <c r="AE31" s="1671">
        <f>SUM(K31:Q31)</f>
        <v>0</v>
      </c>
      <c r="AF31" s="641"/>
      <c r="AG31" s="2659"/>
      <c r="AH31" s="2265">
        <f>Y31</f>
        <v>5</v>
      </c>
      <c r="AI31" s="2266">
        <f>Z31</f>
        <v>0</v>
      </c>
      <c r="AJ31" s="2660">
        <f>SUM(C31:Q31)</f>
        <v>91</v>
      </c>
    </row>
    <row r="32" spans="1:36" s="591" customFormat="1" ht="15.75" customHeight="1" thickBot="1">
      <c r="A32" s="3038" t="s">
        <v>347</v>
      </c>
      <c r="B32" s="3011">
        <f t="shared" ref="B32:AJ32" si="11">SUM(B30:B31)</f>
        <v>0</v>
      </c>
      <c r="C32" s="3012">
        <f t="shared" si="11"/>
        <v>34</v>
      </c>
      <c r="D32" s="3012">
        <f t="shared" si="11"/>
        <v>37</v>
      </c>
      <c r="E32" s="3012">
        <f t="shared" si="11"/>
        <v>32</v>
      </c>
      <c r="F32" s="3012">
        <f t="shared" si="11"/>
        <v>28</v>
      </c>
      <c r="G32" s="3012">
        <f t="shared" si="11"/>
        <v>32</v>
      </c>
      <c r="H32" s="3012">
        <f t="shared" si="11"/>
        <v>30</v>
      </c>
      <c r="I32" s="3012">
        <f t="shared" si="11"/>
        <v>28</v>
      </c>
      <c r="J32" s="3012">
        <f t="shared" si="11"/>
        <v>23</v>
      </c>
      <c r="K32" s="3012">
        <f t="shared" si="11"/>
        <v>26</v>
      </c>
      <c r="L32" s="3012">
        <f t="shared" si="11"/>
        <v>22</v>
      </c>
      <c r="M32" s="3012">
        <f t="shared" si="11"/>
        <v>26</v>
      </c>
      <c r="N32" s="3012">
        <f t="shared" si="11"/>
        <v>17</v>
      </c>
      <c r="O32" s="3012">
        <f t="shared" si="11"/>
        <v>18</v>
      </c>
      <c r="P32" s="3012">
        <f t="shared" si="11"/>
        <v>0</v>
      </c>
      <c r="Q32" s="3013">
        <f t="shared" si="11"/>
        <v>0</v>
      </c>
      <c r="R32" s="3014">
        <f t="shared" si="11"/>
        <v>119</v>
      </c>
      <c r="S32" s="3015">
        <f t="shared" si="11"/>
        <v>125</v>
      </c>
      <c r="T32" s="3011">
        <f t="shared" si="11"/>
        <v>63</v>
      </c>
      <c r="U32" s="3013">
        <f t="shared" si="11"/>
        <v>46</v>
      </c>
      <c r="V32" s="3016">
        <f t="shared" si="11"/>
        <v>353</v>
      </c>
      <c r="W32" s="3017">
        <f t="shared" si="11"/>
        <v>0</v>
      </c>
      <c r="X32" s="3018">
        <f t="shared" si="11"/>
        <v>0</v>
      </c>
      <c r="Y32" s="3018">
        <f t="shared" si="11"/>
        <v>23</v>
      </c>
      <c r="Z32" s="3019">
        <f t="shared" si="11"/>
        <v>18</v>
      </c>
      <c r="AA32" s="2682">
        <f t="shared" si="11"/>
        <v>1</v>
      </c>
      <c r="AB32" s="3020">
        <f t="shared" si="11"/>
        <v>0</v>
      </c>
      <c r="AC32" s="3021">
        <f t="shared" si="11"/>
        <v>1</v>
      </c>
      <c r="AD32" s="3022">
        <f t="shared" si="11"/>
        <v>91</v>
      </c>
      <c r="AE32" s="3023">
        <f t="shared" si="11"/>
        <v>0</v>
      </c>
      <c r="AF32" s="3024">
        <f t="shared" si="11"/>
        <v>153</v>
      </c>
      <c r="AG32" s="3025">
        <f t="shared" si="11"/>
        <v>109</v>
      </c>
      <c r="AH32" s="3022">
        <f t="shared" si="11"/>
        <v>23</v>
      </c>
      <c r="AI32" s="3026">
        <f t="shared" si="11"/>
        <v>18</v>
      </c>
      <c r="AJ32" s="3027">
        <f t="shared" si="11"/>
        <v>353</v>
      </c>
    </row>
    <row r="33" spans="1:36" s="590" customFormat="1" ht="12.75" customHeight="1" thickTop="1" thickBot="1">
      <c r="A33" s="3039"/>
      <c r="B33" s="636"/>
      <c r="C33" s="636"/>
      <c r="D33" s="636"/>
      <c r="E33" s="636"/>
      <c r="F33" s="636"/>
      <c r="G33" s="636"/>
      <c r="H33" s="636"/>
      <c r="I33" s="636"/>
      <c r="J33" s="636"/>
      <c r="K33" s="636"/>
      <c r="L33" s="636"/>
      <c r="M33" s="637"/>
      <c r="N33" s="637"/>
      <c r="O33" s="637"/>
      <c r="P33" s="637"/>
      <c r="Q33" s="637"/>
      <c r="R33" s="637">
        <f>R32+S32</f>
        <v>244</v>
      </c>
      <c r="S33" s="637"/>
      <c r="T33" s="637">
        <f>T32+U32</f>
        <v>109</v>
      </c>
      <c r="U33" s="637"/>
      <c r="V33" s="637"/>
      <c r="W33" s="638"/>
      <c r="X33" s="638">
        <f>W32+X32</f>
        <v>0</v>
      </c>
      <c r="Y33" s="638"/>
      <c r="Z33" s="1132"/>
      <c r="AA33" s="638"/>
      <c r="AB33" s="638"/>
      <c r="AC33" s="638"/>
      <c r="AD33" s="638">
        <f>AD32+AE32+AF32+AG32</f>
        <v>353</v>
      </c>
      <c r="AE33" s="638"/>
      <c r="AF33" s="638"/>
      <c r="AG33" s="638"/>
      <c r="AH33" s="638"/>
      <c r="AI33" s="638">
        <f>AI32+AH32</f>
        <v>41</v>
      </c>
      <c r="AJ33" s="1132"/>
    </row>
    <row r="34" spans="1:36" s="105" customFormat="1" ht="15.75" customHeight="1" thickBot="1">
      <c r="A34" s="2037" t="s">
        <v>335</v>
      </c>
      <c r="B34" s="2030"/>
      <c r="C34" s="2030"/>
      <c r="D34" s="2030"/>
      <c r="E34" s="2030"/>
      <c r="F34" s="2030"/>
      <c r="G34" s="2030"/>
      <c r="H34" s="2030"/>
      <c r="I34" s="2030"/>
      <c r="J34" s="2030"/>
      <c r="K34" s="2031"/>
      <c r="L34" s="2031"/>
      <c r="M34" s="2031"/>
      <c r="N34" s="2031"/>
      <c r="O34" s="2031"/>
      <c r="P34" s="2031"/>
      <c r="Q34" s="2031"/>
      <c r="R34" s="2031"/>
      <c r="S34" s="2031"/>
      <c r="T34" s="2031"/>
      <c r="U34" s="2031"/>
      <c r="V34" s="2031"/>
      <c r="W34" s="2032"/>
      <c r="X34" s="2032"/>
      <c r="Y34" s="2032"/>
      <c r="Z34" s="2032"/>
      <c r="AA34" s="2032"/>
      <c r="AB34" s="2032"/>
      <c r="AC34" s="2032"/>
      <c r="AD34" s="2032"/>
      <c r="AE34" s="2032"/>
      <c r="AF34" s="2032"/>
      <c r="AG34" s="2032"/>
      <c r="AH34" s="2032"/>
      <c r="AI34" s="2032"/>
      <c r="AJ34" s="2033"/>
    </row>
    <row r="35" spans="1:36" s="25" customFormat="1" ht="15.75" customHeight="1">
      <c r="A35" s="3040" t="str">
        <f>'General NZPUC'!A35</f>
        <v>Papaaroa Adventist College</v>
      </c>
      <c r="B35" s="2610">
        <v>13</v>
      </c>
      <c r="C35" s="2735">
        <v>4</v>
      </c>
      <c r="D35" s="2735">
        <v>21</v>
      </c>
      <c r="E35" s="2735">
        <v>13</v>
      </c>
      <c r="F35" s="2735">
        <v>10</v>
      </c>
      <c r="G35" s="2735">
        <v>17</v>
      </c>
      <c r="H35" s="2735">
        <v>8</v>
      </c>
      <c r="I35" s="2735">
        <v>11</v>
      </c>
      <c r="J35" s="2735">
        <v>13</v>
      </c>
      <c r="K35" s="2735">
        <v>9</v>
      </c>
      <c r="L35" s="2735">
        <v>5</v>
      </c>
      <c r="M35" s="3050">
        <v>0</v>
      </c>
      <c r="N35" s="3050">
        <v>0</v>
      </c>
      <c r="O35" s="3050">
        <v>0</v>
      </c>
      <c r="P35" s="3050"/>
      <c r="Q35" s="3051"/>
      <c r="R35" s="3042">
        <v>51</v>
      </c>
      <c r="S35" s="2277">
        <v>46</v>
      </c>
      <c r="T35" s="3042">
        <v>10</v>
      </c>
      <c r="U35" s="2277">
        <v>4</v>
      </c>
      <c r="V35" s="3031">
        <f>R35+S35+T35+U35</f>
        <v>111</v>
      </c>
      <c r="W35" s="2658"/>
      <c r="X35" s="3032"/>
      <c r="Y35" s="3033">
        <v>13</v>
      </c>
      <c r="Z35" s="3034">
        <v>5</v>
      </c>
      <c r="AA35" s="3044" t="str">
        <f>'General NZPUC'!R35</f>
        <v>-</v>
      </c>
      <c r="AB35" s="3045" t="str">
        <f>'General NZPUC'!S35</f>
        <v>-</v>
      </c>
      <c r="AC35" s="3046">
        <f>'General NZPUC'!T35</f>
        <v>1</v>
      </c>
      <c r="AD35" s="3047"/>
      <c r="AE35" s="2715"/>
      <c r="AF35" s="2642">
        <f>SUM(C35:J35)</f>
        <v>97</v>
      </c>
      <c r="AG35" s="640">
        <f>SUM(K35:Q35)</f>
        <v>14</v>
      </c>
      <c r="AH35" s="2265">
        <f>Y35</f>
        <v>13</v>
      </c>
      <c r="AI35" s="2266">
        <f>Z35</f>
        <v>5</v>
      </c>
      <c r="AJ35" s="2660">
        <f>SUM(C35:Q35)</f>
        <v>111</v>
      </c>
    </row>
    <row r="36" spans="1:36" s="25" customFormat="1" ht="15.75" customHeight="1">
      <c r="A36" s="3037" t="str">
        <f>'General NZPUC'!A36</f>
        <v>Tekaaroa Adventist School</v>
      </c>
      <c r="B36" s="2563">
        <v>22</v>
      </c>
      <c r="C36" s="2649">
        <v>19</v>
      </c>
      <c r="D36" s="2649">
        <v>10</v>
      </c>
      <c r="E36" s="2649">
        <v>10</v>
      </c>
      <c r="F36" s="2649">
        <v>8</v>
      </c>
      <c r="G36" s="2649">
        <v>10</v>
      </c>
      <c r="H36" s="2649">
        <v>9</v>
      </c>
      <c r="I36" s="2649">
        <v>0</v>
      </c>
      <c r="J36" s="2649">
        <v>0</v>
      </c>
      <c r="K36" s="2649">
        <v>0</v>
      </c>
      <c r="L36" s="2649">
        <v>0</v>
      </c>
      <c r="M36" s="1135">
        <v>0</v>
      </c>
      <c r="N36" s="1135">
        <v>0</v>
      </c>
      <c r="O36" s="1135">
        <v>0</v>
      </c>
      <c r="P36" s="1135"/>
      <c r="Q36" s="639"/>
      <c r="R36" s="3042">
        <v>25</v>
      </c>
      <c r="S36" s="2277">
        <v>41</v>
      </c>
      <c r="T36" s="3042">
        <v>0</v>
      </c>
      <c r="U36" s="2277">
        <v>0</v>
      </c>
      <c r="V36" s="3031">
        <f>R36+S36+T36+U36</f>
        <v>66</v>
      </c>
      <c r="W36" s="2658"/>
      <c r="X36" s="3032"/>
      <c r="Y36" s="3033">
        <v>9</v>
      </c>
      <c r="Z36" s="3034"/>
      <c r="AA36" s="3044">
        <f>'General NZPUC'!R36</f>
        <v>1</v>
      </c>
      <c r="AB36" s="3045">
        <f>'General NZPUC'!S36</f>
        <v>0</v>
      </c>
      <c r="AC36" s="3046" t="str">
        <f>'General NZPUC'!T36</f>
        <v>-</v>
      </c>
      <c r="AD36" s="3047">
        <f>SUM(C36:J36)</f>
        <v>66</v>
      </c>
      <c r="AE36" s="2715">
        <v>0</v>
      </c>
      <c r="AF36" s="641"/>
      <c r="AG36" s="2659"/>
      <c r="AH36" s="2265">
        <f>Y36</f>
        <v>9</v>
      </c>
      <c r="AI36" s="2266">
        <f>Z36</f>
        <v>0</v>
      </c>
      <c r="AJ36" s="2660">
        <f>SUM(C36:Q36)</f>
        <v>66</v>
      </c>
    </row>
    <row r="37" spans="1:36" s="591" customFormat="1" ht="15.75" customHeight="1" thickBot="1">
      <c r="A37" s="3038" t="s">
        <v>347</v>
      </c>
      <c r="B37" s="3011">
        <f t="shared" ref="B37:AJ37" si="12">SUM(B35:B36)</f>
        <v>35</v>
      </c>
      <c r="C37" s="3012">
        <f t="shared" si="12"/>
        <v>23</v>
      </c>
      <c r="D37" s="3012">
        <f t="shared" si="12"/>
        <v>31</v>
      </c>
      <c r="E37" s="3012">
        <f t="shared" si="12"/>
        <v>23</v>
      </c>
      <c r="F37" s="3012">
        <f t="shared" si="12"/>
        <v>18</v>
      </c>
      <c r="G37" s="3012">
        <f t="shared" si="12"/>
        <v>27</v>
      </c>
      <c r="H37" s="3012">
        <f t="shared" si="12"/>
        <v>17</v>
      </c>
      <c r="I37" s="3012">
        <f t="shared" si="12"/>
        <v>11</v>
      </c>
      <c r="J37" s="3012">
        <f t="shared" si="12"/>
        <v>13</v>
      </c>
      <c r="K37" s="3012">
        <f t="shared" si="12"/>
        <v>9</v>
      </c>
      <c r="L37" s="3012">
        <f t="shared" si="12"/>
        <v>5</v>
      </c>
      <c r="M37" s="3012">
        <f t="shared" si="12"/>
        <v>0</v>
      </c>
      <c r="N37" s="3012">
        <f t="shared" si="12"/>
        <v>0</v>
      </c>
      <c r="O37" s="3012">
        <f t="shared" si="12"/>
        <v>0</v>
      </c>
      <c r="P37" s="3012">
        <f t="shared" si="12"/>
        <v>0</v>
      </c>
      <c r="Q37" s="3013">
        <f t="shared" si="12"/>
        <v>0</v>
      </c>
      <c r="R37" s="3014">
        <f t="shared" si="12"/>
        <v>76</v>
      </c>
      <c r="S37" s="3015">
        <f t="shared" si="12"/>
        <v>87</v>
      </c>
      <c r="T37" s="3011">
        <f t="shared" si="12"/>
        <v>10</v>
      </c>
      <c r="U37" s="3013">
        <f t="shared" si="12"/>
        <v>4</v>
      </c>
      <c r="V37" s="3016">
        <f t="shared" si="12"/>
        <v>177</v>
      </c>
      <c r="W37" s="3017">
        <f t="shared" si="12"/>
        <v>0</v>
      </c>
      <c r="X37" s="3018">
        <f t="shared" si="12"/>
        <v>0</v>
      </c>
      <c r="Y37" s="3018">
        <f t="shared" si="12"/>
        <v>22</v>
      </c>
      <c r="Z37" s="3019">
        <f t="shared" si="12"/>
        <v>5</v>
      </c>
      <c r="AA37" s="2682">
        <f t="shared" si="12"/>
        <v>1</v>
      </c>
      <c r="AB37" s="3020">
        <f t="shared" si="12"/>
        <v>0</v>
      </c>
      <c r="AC37" s="3021">
        <f t="shared" si="12"/>
        <v>1</v>
      </c>
      <c r="AD37" s="3022">
        <f>SUM(AD35:AD36)</f>
        <v>66</v>
      </c>
      <c r="AE37" s="3023">
        <f t="shared" si="12"/>
        <v>0</v>
      </c>
      <c r="AF37" s="3024">
        <f>SUM(AF35:AF36)</f>
        <v>97</v>
      </c>
      <c r="AG37" s="3025">
        <f t="shared" si="12"/>
        <v>14</v>
      </c>
      <c r="AH37" s="3022">
        <f t="shared" si="12"/>
        <v>22</v>
      </c>
      <c r="AI37" s="3026">
        <f t="shared" si="12"/>
        <v>5</v>
      </c>
      <c r="AJ37" s="3027">
        <f t="shared" si="12"/>
        <v>177</v>
      </c>
    </row>
    <row r="38" spans="1:36" s="590" customFormat="1" ht="12.75" customHeight="1" thickTop="1" thickBot="1">
      <c r="A38" s="3039"/>
      <c r="B38" s="636"/>
      <c r="C38" s="636"/>
      <c r="D38" s="636"/>
      <c r="E38" s="636"/>
      <c r="F38" s="636"/>
      <c r="G38" s="636"/>
      <c r="H38" s="636"/>
      <c r="I38" s="636"/>
      <c r="J38" s="636"/>
      <c r="K38" s="636"/>
      <c r="L38" s="636"/>
      <c r="M38" s="637"/>
      <c r="N38" s="637"/>
      <c r="O38" s="637"/>
      <c r="P38" s="637"/>
      <c r="Q38" s="637"/>
      <c r="R38" s="637">
        <f>R37+S37</f>
        <v>163</v>
      </c>
      <c r="S38" s="637"/>
      <c r="T38" s="637">
        <f>T37+U37</f>
        <v>14</v>
      </c>
      <c r="U38" s="637"/>
      <c r="V38" s="637"/>
      <c r="W38" s="638"/>
      <c r="X38" s="638">
        <f>W37+X37</f>
        <v>0</v>
      </c>
      <c r="Y38" s="638"/>
      <c r="Z38" s="1132"/>
      <c r="AA38" s="638"/>
      <c r="AB38" s="638"/>
      <c r="AC38" s="638"/>
      <c r="AD38" s="638">
        <f>AD37+AE37+AF37+AG37</f>
        <v>177</v>
      </c>
      <c r="AE38" s="638"/>
      <c r="AF38" s="638"/>
      <c r="AG38" s="638"/>
      <c r="AH38" s="638"/>
      <c r="AI38" s="638">
        <f>AI37+AH37</f>
        <v>27</v>
      </c>
      <c r="AJ38" s="1132"/>
    </row>
    <row r="39" spans="1:36" s="105" customFormat="1" ht="15.75" customHeight="1" thickBot="1">
      <c r="A39" s="2037" t="s">
        <v>342</v>
      </c>
      <c r="B39" s="2030"/>
      <c r="C39" s="2030"/>
      <c r="D39" s="2030"/>
      <c r="E39" s="2030"/>
      <c r="F39" s="2030"/>
      <c r="G39" s="2030"/>
      <c r="H39" s="2030"/>
      <c r="I39" s="2030"/>
      <c r="J39" s="2030"/>
      <c r="K39" s="2031"/>
      <c r="L39" s="2031"/>
      <c r="M39" s="2031"/>
      <c r="N39" s="2031"/>
      <c r="O39" s="2031"/>
      <c r="P39" s="2031"/>
      <c r="Q39" s="2031"/>
      <c r="R39" s="2031"/>
      <c r="S39" s="2031"/>
      <c r="T39" s="2031"/>
      <c r="U39" s="2031"/>
      <c r="V39" s="2031"/>
      <c r="W39" s="2032"/>
      <c r="X39" s="2032"/>
      <c r="Y39" s="2035"/>
      <c r="Z39" s="2036"/>
      <c r="AA39" s="2032"/>
      <c r="AB39" s="2032"/>
      <c r="AC39" s="2032"/>
      <c r="AD39" s="2032"/>
      <c r="AE39" s="2032"/>
      <c r="AF39" s="2032"/>
      <c r="AG39" s="2032"/>
      <c r="AH39" s="2032"/>
      <c r="AI39" s="2032"/>
      <c r="AJ39" s="2033"/>
    </row>
    <row r="40" spans="1:36" s="25" customFormat="1" ht="15.75" customHeight="1">
      <c r="A40" s="3037" t="str">
        <f>'General NZPUC'!A41</f>
        <v>Ecole Tiarama</v>
      </c>
      <c r="B40" s="3052">
        <v>40</v>
      </c>
      <c r="C40" s="3050">
        <v>15</v>
      </c>
      <c r="D40" s="3050">
        <v>22</v>
      </c>
      <c r="E40" s="3050">
        <v>26</v>
      </c>
      <c r="F40" s="3050">
        <v>28</v>
      </c>
      <c r="G40" s="3050">
        <v>33</v>
      </c>
      <c r="H40" s="3050">
        <v>23</v>
      </c>
      <c r="I40" s="3050">
        <v>27</v>
      </c>
      <c r="J40" s="3050"/>
      <c r="K40" s="3053"/>
      <c r="L40" s="3053"/>
      <c r="M40" s="3050"/>
      <c r="N40" s="3050"/>
      <c r="O40" s="3050"/>
      <c r="P40" s="3050"/>
      <c r="Q40" s="3051"/>
      <c r="R40" s="2576">
        <v>76</v>
      </c>
      <c r="S40" s="3003">
        <v>98</v>
      </c>
      <c r="T40" s="3054">
        <v>0</v>
      </c>
      <c r="U40" s="3055">
        <v>0</v>
      </c>
      <c r="V40" s="3031">
        <f>R40+S40+T40+U40</f>
        <v>174</v>
      </c>
      <c r="W40" s="3056"/>
      <c r="X40" s="3056"/>
      <c r="Y40" s="2876">
        <v>27</v>
      </c>
      <c r="Z40" s="2876"/>
      <c r="AA40" s="3044">
        <f>'General NZPUC'!R41</f>
        <v>1</v>
      </c>
      <c r="AB40" s="3045">
        <f>'General NZPUC'!S41</f>
        <v>0</v>
      </c>
      <c r="AC40" s="3046" t="str">
        <f>'General NZPUC'!T41</f>
        <v>-</v>
      </c>
      <c r="AD40" s="3047">
        <f>SUM(C40:I40)</f>
        <v>174</v>
      </c>
      <c r="AE40" s="2715"/>
      <c r="AF40" s="2642"/>
      <c r="AG40" s="640">
        <f>SUM(J40:Q40)</f>
        <v>0</v>
      </c>
      <c r="AH40" s="2265">
        <f>Y40</f>
        <v>27</v>
      </c>
      <c r="AI40" s="2266">
        <f>Z40</f>
        <v>0</v>
      </c>
      <c r="AJ40" s="2660">
        <f>SUM(C40:Q40)</f>
        <v>174</v>
      </c>
    </row>
    <row r="41" spans="1:36" s="25" customFormat="1" ht="15.75" customHeight="1">
      <c r="A41" s="3040" t="str">
        <f>'General NZPUC'!A40</f>
        <v>Collège Adventiste Tiarama (Secondary Phase)</v>
      </c>
      <c r="B41" s="3041"/>
      <c r="C41" s="3057"/>
      <c r="D41" s="3057"/>
      <c r="E41" s="3057"/>
      <c r="F41" s="3057"/>
      <c r="G41" s="3057"/>
      <c r="H41" s="3057"/>
      <c r="I41" s="3057"/>
      <c r="J41" s="3057">
        <v>57</v>
      </c>
      <c r="K41" s="3050">
        <v>55</v>
      </c>
      <c r="L41" s="3050">
        <v>50</v>
      </c>
      <c r="M41" s="1135">
        <v>46</v>
      </c>
      <c r="N41" s="1135"/>
      <c r="O41" s="1135"/>
      <c r="P41" s="1135"/>
      <c r="Q41" s="1135"/>
      <c r="R41" s="2876"/>
      <c r="S41" s="2876"/>
      <c r="T41" s="2876">
        <v>71</v>
      </c>
      <c r="U41" s="2876">
        <v>137</v>
      </c>
      <c r="V41" s="3031">
        <f>R41+S41+T41+U41</f>
        <v>208</v>
      </c>
      <c r="W41" s="3056"/>
      <c r="X41" s="3056">
        <v>8</v>
      </c>
      <c r="Y41" s="2876"/>
      <c r="Z41" s="2876">
        <v>46</v>
      </c>
      <c r="AA41" s="3044">
        <f>'General NZPUC'!R40</f>
        <v>0</v>
      </c>
      <c r="AB41" s="3045">
        <f>'General NZPUC'!S40</f>
        <v>1</v>
      </c>
      <c r="AC41" s="3046" t="str">
        <f>'General NZPUC'!T40</f>
        <v>-</v>
      </c>
      <c r="AD41" s="3047">
        <f>SUM(C41:I41)</f>
        <v>0</v>
      </c>
      <c r="AE41" s="2715">
        <f>SUM(J41:Q41)</f>
        <v>208</v>
      </c>
      <c r="AF41" s="2642"/>
      <c r="AG41" s="640"/>
      <c r="AH41" s="2265">
        <f>Y41</f>
        <v>0</v>
      </c>
      <c r="AI41" s="2266">
        <f>Z41</f>
        <v>46</v>
      </c>
      <c r="AJ41" s="2660">
        <f>SUM(C41:Q41)</f>
        <v>208</v>
      </c>
    </row>
    <row r="42" spans="1:36" s="591" customFormat="1" ht="15.75" customHeight="1">
      <c r="A42" s="3058" t="s">
        <v>347</v>
      </c>
      <c r="B42" s="3059">
        <f t="shared" ref="B42:G42" si="13">SUM(B40:B41)</f>
        <v>40</v>
      </c>
      <c r="C42" s="3059">
        <f t="shared" si="13"/>
        <v>15</v>
      </c>
      <c r="D42" s="3059">
        <f t="shared" si="13"/>
        <v>22</v>
      </c>
      <c r="E42" s="3059">
        <f t="shared" si="13"/>
        <v>26</v>
      </c>
      <c r="F42" s="3059">
        <f t="shared" si="13"/>
        <v>28</v>
      </c>
      <c r="G42" s="3059">
        <f t="shared" si="13"/>
        <v>33</v>
      </c>
      <c r="H42" s="3059">
        <f t="shared" ref="H42:AI42" si="14">SUM(H40:H41)</f>
        <v>23</v>
      </c>
      <c r="I42" s="3059">
        <f t="shared" si="14"/>
        <v>27</v>
      </c>
      <c r="J42" s="3059">
        <f t="shared" si="14"/>
        <v>57</v>
      </c>
      <c r="K42" s="3059">
        <f t="shared" si="14"/>
        <v>55</v>
      </c>
      <c r="L42" s="3059">
        <f t="shared" si="14"/>
        <v>50</v>
      </c>
      <c r="M42" s="3059">
        <f t="shared" si="14"/>
        <v>46</v>
      </c>
      <c r="N42" s="3059">
        <f t="shared" si="14"/>
        <v>0</v>
      </c>
      <c r="O42" s="3059">
        <f t="shared" si="14"/>
        <v>0</v>
      </c>
      <c r="P42" s="3059">
        <f t="shared" si="14"/>
        <v>0</v>
      </c>
      <c r="Q42" s="3059">
        <f t="shared" si="14"/>
        <v>0</v>
      </c>
      <c r="R42" s="3059">
        <f t="shared" si="14"/>
        <v>76</v>
      </c>
      <c r="S42" s="3059">
        <f t="shared" si="14"/>
        <v>98</v>
      </c>
      <c r="T42" s="3059">
        <f t="shared" si="14"/>
        <v>71</v>
      </c>
      <c r="U42" s="3059">
        <f t="shared" si="14"/>
        <v>137</v>
      </c>
      <c r="V42" s="3059">
        <f t="shared" si="14"/>
        <v>382</v>
      </c>
      <c r="W42" s="3059">
        <f t="shared" si="14"/>
        <v>0</v>
      </c>
      <c r="X42" s="3060">
        <f>SUM(X40:X41)</f>
        <v>8</v>
      </c>
      <c r="Y42" s="3060">
        <f>SUM(Y40:Y41)</f>
        <v>27</v>
      </c>
      <c r="Z42" s="3061">
        <f>SUM(Z40:Z41)</f>
        <v>46</v>
      </c>
      <c r="AA42" s="3062">
        <f t="shared" si="14"/>
        <v>1</v>
      </c>
      <c r="AB42" s="3063">
        <f t="shared" si="14"/>
        <v>1</v>
      </c>
      <c r="AC42" s="3063">
        <f t="shared" si="14"/>
        <v>0</v>
      </c>
      <c r="AD42" s="3060">
        <f>SUM(AD40:AD41)</f>
        <v>174</v>
      </c>
      <c r="AE42" s="3060">
        <f t="shared" si="14"/>
        <v>208</v>
      </c>
      <c r="AF42" s="3060">
        <f>SUM(AF40:AF41)</f>
        <v>0</v>
      </c>
      <c r="AG42" s="3063">
        <f t="shared" si="14"/>
        <v>0</v>
      </c>
      <c r="AH42" s="3060">
        <f t="shared" si="14"/>
        <v>27</v>
      </c>
      <c r="AI42" s="3060">
        <f t="shared" si="14"/>
        <v>46</v>
      </c>
      <c r="AJ42" s="3060">
        <f>SUM(AJ40:AJ41)</f>
        <v>382</v>
      </c>
    </row>
    <row r="43" spans="1:36" s="110" customFormat="1" ht="15.75" customHeight="1" thickBot="1">
      <c r="A43" s="1136" t="s">
        <v>347</v>
      </c>
      <c r="B43" s="1137">
        <f t="shared" ref="B43:AJ43" si="15">+B42+B37+B32+B27+B11</f>
        <v>80</v>
      </c>
      <c r="C43" s="1138">
        <f t="shared" si="15"/>
        <v>226</v>
      </c>
      <c r="D43" s="1138">
        <f t="shared" si="15"/>
        <v>233</v>
      </c>
      <c r="E43" s="1138">
        <f t="shared" si="15"/>
        <v>214</v>
      </c>
      <c r="F43" s="1138">
        <f t="shared" si="15"/>
        <v>230</v>
      </c>
      <c r="G43" s="1138">
        <f t="shared" si="15"/>
        <v>228</v>
      </c>
      <c r="H43" s="1138">
        <f t="shared" si="15"/>
        <v>206</v>
      </c>
      <c r="I43" s="1138">
        <f t="shared" si="15"/>
        <v>208</v>
      </c>
      <c r="J43" s="1138">
        <f t="shared" si="15"/>
        <v>228</v>
      </c>
      <c r="K43" s="1138">
        <f t="shared" si="15"/>
        <v>208</v>
      </c>
      <c r="L43" s="1138">
        <f t="shared" si="15"/>
        <v>182</v>
      </c>
      <c r="M43" s="1138">
        <f t="shared" si="15"/>
        <v>158</v>
      </c>
      <c r="N43" s="1138">
        <f t="shared" si="15"/>
        <v>113</v>
      </c>
      <c r="O43" s="1138">
        <f t="shared" si="15"/>
        <v>84</v>
      </c>
      <c r="P43" s="1138">
        <f t="shared" si="15"/>
        <v>0</v>
      </c>
      <c r="Q43" s="1139">
        <f t="shared" si="15"/>
        <v>0</v>
      </c>
      <c r="R43" s="1140">
        <f t="shared" si="15"/>
        <v>945</v>
      </c>
      <c r="S43" s="1141">
        <f t="shared" si="15"/>
        <v>771</v>
      </c>
      <c r="T43" s="1137">
        <f t="shared" si="15"/>
        <v>384</v>
      </c>
      <c r="U43" s="1139">
        <f t="shared" si="15"/>
        <v>418</v>
      </c>
      <c r="V43" s="1142">
        <f t="shared" si="15"/>
        <v>2518</v>
      </c>
      <c r="W43" s="1143">
        <f t="shared" si="15"/>
        <v>0</v>
      </c>
      <c r="X43" s="1144">
        <f>+X42+X37+X32+X27+X11</f>
        <v>8</v>
      </c>
      <c r="Y43" s="1144">
        <f>+Y42+Y37+Y32+Y27+Y11</f>
        <v>213</v>
      </c>
      <c r="Z43" s="1145">
        <f>+Z42+Z37+Z32+Z27+Z11</f>
        <v>135</v>
      </c>
      <c r="AA43" s="996">
        <f t="shared" si="15"/>
        <v>15</v>
      </c>
      <c r="AB43" s="997">
        <f t="shared" si="15"/>
        <v>2</v>
      </c>
      <c r="AC43" s="998">
        <f t="shared" si="15"/>
        <v>3</v>
      </c>
      <c r="AD43" s="999">
        <f t="shared" si="15"/>
        <v>1422</v>
      </c>
      <c r="AE43" s="1000">
        <f t="shared" si="15"/>
        <v>538</v>
      </c>
      <c r="AF43" s="1001">
        <f t="shared" si="15"/>
        <v>294</v>
      </c>
      <c r="AG43" s="1002">
        <f t="shared" si="15"/>
        <v>264</v>
      </c>
      <c r="AH43" s="999">
        <f t="shared" si="15"/>
        <v>213</v>
      </c>
      <c r="AI43" s="1003">
        <f t="shared" si="15"/>
        <v>135</v>
      </c>
      <c r="AJ43" s="1004">
        <f t="shared" si="15"/>
        <v>2518</v>
      </c>
    </row>
    <row r="44" spans="1:36" s="25" customFormat="1" ht="18" customHeight="1" thickBot="1">
      <c r="A44" s="422" t="s">
        <v>365</v>
      </c>
      <c r="B44" s="108"/>
      <c r="C44" s="108"/>
      <c r="D44" s="108"/>
      <c r="E44" s="108"/>
      <c r="F44" s="108"/>
      <c r="G44" s="108"/>
      <c r="H44" s="108"/>
      <c r="I44" s="108"/>
      <c r="J44" s="108"/>
      <c r="K44" s="108"/>
      <c r="L44" s="108"/>
      <c r="M44" s="108"/>
      <c r="N44" s="108"/>
      <c r="O44" s="108"/>
      <c r="P44" s="398" t="s">
        <v>366</v>
      </c>
      <c r="Q44" s="398"/>
      <c r="R44" s="2038">
        <f>R43+S43</f>
        <v>1716</v>
      </c>
      <c r="S44" s="398"/>
      <c r="T44" s="398" t="s">
        <v>16</v>
      </c>
      <c r="U44" s="2039">
        <f>T43+U43</f>
        <v>802</v>
      </c>
      <c r="V44" s="108"/>
      <c r="W44" s="106"/>
      <c r="X44" s="106"/>
      <c r="Y44" s="106"/>
      <c r="Z44" s="106"/>
      <c r="AA44" s="106"/>
      <c r="AB44" t="s">
        <v>348</v>
      </c>
      <c r="AC44" s="2040">
        <f>AA43+AB43+AC43+AC43</f>
        <v>23</v>
      </c>
      <c r="AD44" s="106"/>
      <c r="AE44" s="106"/>
      <c r="AF44" s="106"/>
      <c r="AG44" s="106"/>
      <c r="AH44" s="399" t="s">
        <v>367</v>
      </c>
      <c r="AI44" s="2039">
        <f>AH43+AI43</f>
        <v>348</v>
      </c>
      <c r="AJ44" s="2041"/>
    </row>
    <row r="45" spans="1:36" s="25" customFormat="1" ht="18" customHeight="1" thickBot="1">
      <c r="R45" s="400"/>
      <c r="S45" s="400"/>
      <c r="T45" s="400"/>
      <c r="U45" s="400"/>
      <c r="V45" s="400"/>
      <c r="W45" s="2042">
        <f>R44+U44</f>
        <v>2518</v>
      </c>
      <c r="X45" s="401" t="s">
        <v>368</v>
      </c>
      <c r="Y45" s="401"/>
      <c r="Z45" s="401"/>
      <c r="AA45" s="398"/>
      <c r="AB45" s="399"/>
      <c r="AC45" s="399"/>
      <c r="AD45" s="399"/>
      <c r="AE45" s="2043">
        <f>AD43+AE43+AF43+AG43</f>
        <v>2518</v>
      </c>
      <c r="AF45" s="402" t="s">
        <v>251</v>
      </c>
      <c r="AG45" s="403"/>
      <c r="AH45" s="403"/>
      <c r="AI45" s="403"/>
      <c r="AJ45" s="2044"/>
    </row>
    <row r="46" spans="1:36" s="25" customFormat="1" ht="18" customHeight="1" thickBot="1">
      <c r="A46" s="112"/>
      <c r="B46" s="404"/>
      <c r="C46" s="404"/>
      <c r="D46" s="404"/>
      <c r="E46" s="404"/>
      <c r="F46" s="404"/>
      <c r="G46" s="404"/>
      <c r="H46" s="404"/>
      <c r="I46" s="404"/>
      <c r="J46" s="404"/>
      <c r="K46" s="404"/>
      <c r="L46" s="404"/>
      <c r="M46" s="404"/>
      <c r="N46" s="404"/>
      <c r="O46" s="404"/>
      <c r="P46" s="404"/>
      <c r="Q46" s="404"/>
      <c r="R46" s="405"/>
      <c r="S46" s="406"/>
      <c r="T46" s="406"/>
      <c r="U46" s="406"/>
      <c r="V46" s="407"/>
      <c r="W46" s="2045">
        <f>W43+X43</f>
        <v>8</v>
      </c>
      <c r="X46" s="508" t="s">
        <v>369</v>
      </c>
      <c r="Y46" s="508"/>
      <c r="Z46" s="508"/>
      <c r="AA46" s="509"/>
      <c r="AB46" s="510"/>
      <c r="AC46" s="510"/>
      <c r="AD46" s="510"/>
      <c r="AE46" s="510"/>
      <c r="AF46" s="511"/>
      <c r="AG46" s="511"/>
      <c r="AH46" s="406"/>
      <c r="AI46" s="406"/>
      <c r="AJ46" s="2046"/>
    </row>
  </sheetData>
  <mergeCells count="13">
    <mergeCell ref="AH7:AI7"/>
    <mergeCell ref="A6:A7"/>
    <mergeCell ref="B6:O6"/>
    <mergeCell ref="R6:V6"/>
    <mergeCell ref="W6:X6"/>
    <mergeCell ref="AA6:AI6"/>
    <mergeCell ref="R7:S7"/>
    <mergeCell ref="T7:U7"/>
    <mergeCell ref="W7:X7"/>
    <mergeCell ref="AA7:AC7"/>
    <mergeCell ref="AD7:AG7"/>
    <mergeCell ref="Y6:Z6"/>
    <mergeCell ref="Y7:Z7"/>
  </mergeCells>
  <printOptions horizontalCentered="1"/>
  <pageMargins left="0.11811023622047245" right="0.11811023622047245" top="0.27559055118110237" bottom="0.19685039370078741" header="0.19685039370078741" footer="0"/>
  <pageSetup paperSize="9" scale="46" fitToHeight="0" orientation="portrait" r:id="rId1"/>
  <headerFooter>
    <oddHeader>&amp;L&amp;6&amp;A&amp;R&amp;6Page &amp;P of &amp;N</oddHeader>
  </headerFooter>
  <legacy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FF"/>
    <pageSetUpPr fitToPage="1"/>
  </sheetPr>
  <dimension ref="A1:DQ45"/>
  <sheetViews>
    <sheetView view="pageBreakPreview" zoomScale="110" zoomScaleNormal="200" zoomScaleSheetLayoutView="110" zoomScalePageLayoutView="200" workbookViewId="0">
      <pane xSplit="1" ySplit="8" topLeftCell="B26" activePane="bottomRight" state="frozen"/>
      <selection pane="topRight" activeCell="B23" sqref="B23"/>
      <selection pane="bottomLeft" activeCell="B23" sqref="B23"/>
      <selection pane="bottomRight" activeCell="A18" sqref="A18"/>
    </sheetView>
  </sheetViews>
  <sheetFormatPr defaultColWidth="9.140625" defaultRowHeight="12.75"/>
  <cols>
    <col min="1" max="1" width="37.140625" style="33" customWidth="1"/>
    <col min="2" max="6" width="9.42578125" style="33" customWidth="1"/>
    <col min="7" max="10" width="9.42578125" style="1543" customWidth="1"/>
    <col min="11" max="18" width="9.42578125" style="33" customWidth="1"/>
    <col min="19" max="16384" width="9.140625" style="33"/>
  </cols>
  <sheetData>
    <row r="1" spans="1:121" ht="18" customHeight="1" thickBot="1">
      <c r="A1" s="1882" t="s">
        <v>0</v>
      </c>
      <c r="B1" s="2004"/>
      <c r="C1" s="2004"/>
      <c r="D1" s="2004"/>
      <c r="E1" s="2004"/>
      <c r="F1" s="2004"/>
      <c r="G1" s="2047"/>
      <c r="H1" s="2048"/>
      <c r="I1" s="2048"/>
      <c r="J1" s="2048"/>
      <c r="K1" s="2004"/>
      <c r="L1" s="2004"/>
      <c r="M1" s="2004"/>
      <c r="N1" s="2004"/>
      <c r="O1" s="2004"/>
      <c r="P1" s="2004"/>
      <c r="Q1" s="2004"/>
      <c r="R1" s="2049"/>
      <c r="S1" s="93"/>
    </row>
    <row r="2" spans="1:121" s="1" customFormat="1" ht="18" customHeight="1">
      <c r="A2" s="2021" t="s">
        <v>1</v>
      </c>
      <c r="B2" s="2004"/>
      <c r="C2" s="2004"/>
      <c r="D2" s="2004"/>
      <c r="E2" s="2004"/>
      <c r="F2" s="2004"/>
      <c r="G2" s="2048"/>
      <c r="H2" s="2048"/>
      <c r="I2" s="2048"/>
      <c r="J2" s="2048"/>
      <c r="K2" s="2004"/>
      <c r="L2" s="2004"/>
      <c r="M2" s="2004"/>
      <c r="N2" s="2004"/>
      <c r="O2" s="2004"/>
      <c r="P2" s="2004"/>
      <c r="Q2" s="2004"/>
      <c r="R2" s="2049"/>
    </row>
    <row r="3" spans="1:121" s="1" customFormat="1" ht="18" customHeight="1">
      <c r="A3" s="114" t="s">
        <v>370</v>
      </c>
      <c r="B3" s="7"/>
      <c r="C3" s="7"/>
      <c r="D3" s="7"/>
      <c r="E3" s="7"/>
      <c r="F3" s="7"/>
      <c r="G3" s="1580"/>
      <c r="H3" s="1581"/>
      <c r="I3" s="1581"/>
      <c r="J3" s="1581"/>
      <c r="K3" s="7"/>
      <c r="L3" s="7"/>
      <c r="M3" s="7"/>
      <c r="N3" s="7"/>
      <c r="O3" s="7"/>
      <c r="P3" s="7"/>
      <c r="Q3" s="7"/>
      <c r="R3" s="1120"/>
    </row>
    <row r="4" spans="1:121" s="28" customFormat="1" ht="18" customHeight="1" thickBot="1">
      <c r="A4" s="11" t="s">
        <v>253</v>
      </c>
      <c r="B4" s="67"/>
      <c r="C4" s="1005" t="s">
        <v>279</v>
      </c>
      <c r="D4" s="1006"/>
      <c r="E4" s="115"/>
      <c r="F4" s="413"/>
      <c r="G4" s="1582"/>
      <c r="H4" s="1583"/>
      <c r="I4" s="1583"/>
      <c r="J4" s="1583"/>
      <c r="K4" s="413"/>
      <c r="L4" s="413"/>
      <c r="M4" s="413"/>
      <c r="N4" s="413"/>
      <c r="O4" s="413"/>
      <c r="P4" s="12"/>
      <c r="Q4" s="12"/>
      <c r="R4" s="1109"/>
    </row>
    <row r="5" spans="1:121" s="56" customFormat="1" ht="25.5" customHeight="1" thickTop="1" thickBot="1">
      <c r="A5" s="116" t="s">
        <v>255</v>
      </c>
      <c r="B5" s="4239" t="s">
        <v>256</v>
      </c>
      <c r="C5" s="4240"/>
      <c r="D5" s="4240"/>
      <c r="E5" s="4240"/>
      <c r="F5" s="4240"/>
      <c r="G5" s="4240"/>
      <c r="H5" s="4240"/>
      <c r="I5" s="4240"/>
      <c r="J5" s="4240"/>
      <c r="K5" s="4240"/>
      <c r="L5" s="4240"/>
      <c r="M5" s="4240"/>
      <c r="N5" s="4240"/>
      <c r="O5" s="4240"/>
      <c r="P5" s="4240"/>
      <c r="Q5" s="4240"/>
      <c r="R5" s="4241"/>
    </row>
    <row r="6" spans="1:121" s="60" customFormat="1" ht="19.5" customHeight="1" thickTop="1" thickBot="1">
      <c r="A6" s="117"/>
      <c r="B6" s="390">
        <v>1</v>
      </c>
      <c r="C6" s="391">
        <v>2</v>
      </c>
      <c r="D6" s="118">
        <v>3</v>
      </c>
      <c r="E6" s="119">
        <v>4</v>
      </c>
      <c r="F6" s="120">
        <v>4</v>
      </c>
      <c r="G6" s="4242">
        <v>5</v>
      </c>
      <c r="H6" s="4243"/>
      <c r="I6" s="4242">
        <v>6</v>
      </c>
      <c r="J6" s="4243"/>
      <c r="K6" s="4244">
        <v>7</v>
      </c>
      <c r="L6" s="4245"/>
      <c r="M6" s="4244">
        <v>8</v>
      </c>
      <c r="N6" s="4245"/>
      <c r="O6" s="4244">
        <v>9</v>
      </c>
      <c r="P6" s="4245"/>
      <c r="Q6" s="4244">
        <v>10</v>
      </c>
      <c r="R6" s="4246"/>
    </row>
    <row r="7" spans="1:121" s="59" customFormat="1" ht="32.25" customHeight="1">
      <c r="A7" s="2050"/>
      <c r="B7" s="2051" t="s">
        <v>257</v>
      </c>
      <c r="C7" s="2052" t="s">
        <v>371</v>
      </c>
      <c r="D7" s="2053" t="s">
        <v>258</v>
      </c>
      <c r="E7" s="2051" t="s">
        <v>259</v>
      </c>
      <c r="F7" s="2054" t="s">
        <v>259</v>
      </c>
      <c r="G7" s="2055" t="s">
        <v>260</v>
      </c>
      <c r="H7" s="2056" t="s">
        <v>261</v>
      </c>
      <c r="I7" s="2057" t="s">
        <v>260</v>
      </c>
      <c r="J7" s="2058" t="s">
        <v>261</v>
      </c>
      <c r="K7" s="4229" t="s">
        <v>262</v>
      </c>
      <c r="L7" s="4230"/>
      <c r="M7" s="4231" t="s">
        <v>263</v>
      </c>
      <c r="N7" s="4232"/>
      <c r="O7" s="4233" t="s">
        <v>264</v>
      </c>
      <c r="P7" s="4234"/>
      <c r="Q7" s="4235" t="s">
        <v>265</v>
      </c>
      <c r="R7" s="4236"/>
    </row>
    <row r="8" spans="1:121" s="60" customFormat="1" ht="18.75" customHeight="1" thickBot="1">
      <c r="A8" s="3064" t="s">
        <v>7</v>
      </c>
      <c r="B8" s="3065" t="s">
        <v>15</v>
      </c>
      <c r="C8" s="3066" t="s">
        <v>16</v>
      </c>
      <c r="D8" s="3067" t="s">
        <v>242</v>
      </c>
      <c r="E8" s="3068" t="s">
        <v>15</v>
      </c>
      <c r="F8" s="3069" t="s">
        <v>16</v>
      </c>
      <c r="G8" s="4237" t="s">
        <v>267</v>
      </c>
      <c r="H8" s="4238"/>
      <c r="I8" s="4237" t="s">
        <v>268</v>
      </c>
      <c r="J8" s="4238"/>
      <c r="K8" s="3070" t="s">
        <v>15</v>
      </c>
      <c r="L8" s="3071" t="s">
        <v>16</v>
      </c>
      <c r="M8" s="3065" t="s">
        <v>15</v>
      </c>
      <c r="N8" s="3072" t="s">
        <v>16</v>
      </c>
      <c r="O8" s="3070" t="s">
        <v>15</v>
      </c>
      <c r="P8" s="3073" t="s">
        <v>16</v>
      </c>
      <c r="Q8" s="3065" t="s">
        <v>15</v>
      </c>
      <c r="R8" s="3071" t="s">
        <v>16</v>
      </c>
    </row>
    <row r="9" spans="1:121" s="121" customFormat="1" ht="15" customHeight="1" thickBot="1">
      <c r="A9" s="2059" t="s">
        <v>282</v>
      </c>
      <c r="B9" s="1738"/>
      <c r="C9" s="1738"/>
      <c r="D9" s="1738"/>
      <c r="E9" s="1738"/>
      <c r="F9" s="1738"/>
      <c r="G9" s="2060"/>
      <c r="H9" s="2060"/>
      <c r="I9" s="2060"/>
      <c r="J9" s="2060"/>
      <c r="K9" s="1738"/>
      <c r="L9" s="1738"/>
      <c r="M9" s="1738"/>
      <c r="N9" s="1738"/>
      <c r="O9" s="1738"/>
      <c r="P9" s="1738"/>
      <c r="Q9" s="1738"/>
      <c r="R9" s="2061"/>
      <c r="S9" s="105"/>
      <c r="T9" s="107"/>
      <c r="U9" s="107"/>
      <c r="V9" s="107"/>
      <c r="W9" s="107"/>
      <c r="X9" s="107"/>
      <c r="Y9" s="107"/>
      <c r="Z9" s="107"/>
      <c r="AA9" s="107"/>
      <c r="AB9" s="107"/>
      <c r="AC9" s="107"/>
      <c r="AD9" s="107"/>
      <c r="AE9" s="107"/>
      <c r="AF9" s="107"/>
      <c r="AG9" s="107"/>
      <c r="AH9" s="107"/>
      <c r="AI9" s="107"/>
      <c r="AJ9" s="107"/>
      <c r="AK9" s="107"/>
      <c r="AL9" s="107"/>
      <c r="AM9" s="107"/>
      <c r="AN9" s="107"/>
      <c r="AO9" s="107"/>
      <c r="AP9" s="107"/>
      <c r="AQ9" s="107"/>
      <c r="AR9" s="107"/>
      <c r="AS9" s="107"/>
      <c r="AT9" s="107"/>
      <c r="AU9" s="107"/>
      <c r="AV9" s="107"/>
      <c r="AW9" s="107"/>
      <c r="AX9" s="107"/>
      <c r="AY9" s="107"/>
      <c r="AZ9" s="105"/>
      <c r="BA9" s="105"/>
      <c r="BB9" s="105"/>
      <c r="BC9" s="105"/>
      <c r="BD9" s="105"/>
      <c r="BE9" s="105"/>
      <c r="BF9" s="105"/>
      <c r="BG9" s="105"/>
      <c r="BH9" s="105"/>
      <c r="BI9" s="105"/>
      <c r="BJ9" s="105"/>
      <c r="BK9" s="105"/>
      <c r="BL9" s="105"/>
      <c r="BM9" s="105"/>
      <c r="BN9" s="105"/>
      <c r="BO9" s="105"/>
      <c r="BP9" s="105"/>
      <c r="BQ9" s="105"/>
      <c r="BR9" s="105"/>
      <c r="BS9" s="105"/>
      <c r="BT9" s="105"/>
      <c r="BU9" s="105"/>
      <c r="BV9" s="105"/>
      <c r="BW9" s="105"/>
      <c r="BX9" s="105"/>
      <c r="BY9" s="105"/>
      <c r="BZ9" s="105"/>
      <c r="CA9" s="105"/>
      <c r="CB9" s="105"/>
      <c r="CC9" s="105"/>
      <c r="CD9" s="105"/>
      <c r="CE9" s="105"/>
      <c r="CF9" s="105"/>
      <c r="CG9" s="105"/>
      <c r="CH9" s="105"/>
      <c r="CI9" s="105"/>
      <c r="CJ9" s="105"/>
      <c r="CK9" s="105"/>
      <c r="CL9" s="105"/>
      <c r="CM9" s="105"/>
      <c r="CN9" s="105"/>
      <c r="CO9" s="105"/>
      <c r="CP9" s="105"/>
      <c r="CQ9" s="105"/>
      <c r="CR9" s="105"/>
      <c r="CS9" s="105"/>
      <c r="CT9" s="105"/>
      <c r="CU9" s="105"/>
      <c r="CV9" s="105"/>
      <c r="CW9" s="105"/>
      <c r="CX9" s="105"/>
      <c r="CY9" s="105"/>
      <c r="CZ9" s="105"/>
      <c r="DA9" s="105"/>
      <c r="DB9" s="105"/>
      <c r="DC9" s="105"/>
      <c r="DD9" s="105"/>
      <c r="DE9" s="105"/>
      <c r="DF9" s="105"/>
      <c r="DG9" s="105"/>
      <c r="DH9" s="105"/>
      <c r="DI9" s="105"/>
      <c r="DJ9" s="105"/>
      <c r="DK9" s="105"/>
      <c r="DL9" s="105"/>
      <c r="DM9" s="105"/>
      <c r="DN9" s="105"/>
      <c r="DO9" s="105"/>
      <c r="DP9" s="105"/>
      <c r="DQ9" s="105"/>
    </row>
    <row r="10" spans="1:121" s="25" customFormat="1" ht="15" customHeight="1">
      <c r="A10" s="3074" t="str">
        <f>'General NZPUC'!A10</f>
        <v>Longburn Adventist College</v>
      </c>
      <c r="B10" s="1692">
        <v>2</v>
      </c>
      <c r="C10" s="3075">
        <v>18</v>
      </c>
      <c r="D10" s="3076">
        <f>SUM(B10:C10)</f>
        <v>20</v>
      </c>
      <c r="E10" s="3077">
        <v>2</v>
      </c>
      <c r="F10" s="3077">
        <v>4</v>
      </c>
      <c r="G10" s="3078">
        <v>1</v>
      </c>
      <c r="H10" s="3078">
        <v>1</v>
      </c>
      <c r="I10" s="3078">
        <v>11</v>
      </c>
      <c r="J10" s="3078">
        <v>7</v>
      </c>
      <c r="K10" s="3078">
        <v>0</v>
      </c>
      <c r="L10" s="3078">
        <v>1</v>
      </c>
      <c r="M10" s="3078">
        <v>2</v>
      </c>
      <c r="N10" s="3078">
        <v>18</v>
      </c>
      <c r="O10" s="3078">
        <v>2</v>
      </c>
      <c r="P10" s="3078">
        <v>18</v>
      </c>
      <c r="Q10" s="3078">
        <v>2</v>
      </c>
      <c r="R10" s="3079">
        <v>18</v>
      </c>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5"/>
      <c r="AY10" s="145"/>
    </row>
    <row r="11" spans="1:121" s="26" customFormat="1" ht="15" customHeight="1" thickBot="1">
      <c r="A11" s="3080" t="s">
        <v>347</v>
      </c>
      <c r="B11" s="3081">
        <f t="shared" ref="B11:R11" si="0">SUM(B10:B10)</f>
        <v>2</v>
      </c>
      <c r="C11" s="3082">
        <f t="shared" si="0"/>
        <v>18</v>
      </c>
      <c r="D11" s="3081">
        <f t="shared" si="0"/>
        <v>20</v>
      </c>
      <c r="E11" s="3081">
        <f t="shared" si="0"/>
        <v>2</v>
      </c>
      <c r="F11" s="3082">
        <f t="shared" si="0"/>
        <v>4</v>
      </c>
      <c r="G11" s="3083">
        <f t="shared" si="0"/>
        <v>1</v>
      </c>
      <c r="H11" s="3084">
        <f t="shared" si="0"/>
        <v>1</v>
      </c>
      <c r="I11" s="3085">
        <f t="shared" si="0"/>
        <v>11</v>
      </c>
      <c r="J11" s="3086">
        <f t="shared" si="0"/>
        <v>7</v>
      </c>
      <c r="K11" s="3087">
        <f t="shared" si="0"/>
        <v>0</v>
      </c>
      <c r="L11" s="3088">
        <f t="shared" si="0"/>
        <v>1</v>
      </c>
      <c r="M11" s="3081">
        <f t="shared" si="0"/>
        <v>2</v>
      </c>
      <c r="N11" s="3082">
        <f t="shared" si="0"/>
        <v>18</v>
      </c>
      <c r="O11" s="3087">
        <f t="shared" si="0"/>
        <v>2</v>
      </c>
      <c r="P11" s="3089">
        <f t="shared" si="0"/>
        <v>18</v>
      </c>
      <c r="Q11" s="3081">
        <f t="shared" si="0"/>
        <v>2</v>
      </c>
      <c r="R11" s="3088">
        <f t="shared" si="0"/>
        <v>18</v>
      </c>
      <c r="T11" s="107"/>
      <c r="U11" s="107"/>
      <c r="V11" s="107"/>
      <c r="W11" s="107"/>
      <c r="X11" s="107"/>
      <c r="Y11" s="107"/>
      <c r="Z11" s="107"/>
      <c r="AA11" s="107"/>
      <c r="AB11" s="107"/>
      <c r="AC11" s="107"/>
      <c r="AD11" s="107"/>
      <c r="AE11" s="107"/>
      <c r="AF11" s="107"/>
      <c r="AG11" s="107"/>
      <c r="AH11" s="107"/>
      <c r="AI11" s="107"/>
      <c r="AJ11" s="107"/>
      <c r="AK11" s="107"/>
      <c r="AL11" s="107"/>
      <c r="AM11" s="107"/>
      <c r="AN11" s="107"/>
      <c r="AO11" s="107"/>
      <c r="AP11" s="107"/>
      <c r="AQ11" s="107"/>
      <c r="AR11" s="107"/>
      <c r="AS11" s="107"/>
      <c r="AT11" s="107"/>
      <c r="AU11" s="107"/>
      <c r="AV11" s="107"/>
      <c r="AW11" s="107"/>
      <c r="AX11" s="107"/>
      <c r="AY11" s="107"/>
    </row>
    <row r="12" spans="1:121" s="107" customFormat="1" ht="9.75" customHeight="1" thickTop="1" thickBot="1">
      <c r="A12" s="512"/>
      <c r="B12" s="642"/>
      <c r="C12" s="642"/>
      <c r="D12" s="642"/>
      <c r="E12" s="642"/>
      <c r="F12" s="642"/>
      <c r="G12" s="1584"/>
      <c r="H12" s="1584"/>
      <c r="I12" s="1584"/>
      <c r="J12" s="1584"/>
      <c r="K12" s="642"/>
      <c r="L12" s="642"/>
      <c r="M12" s="642"/>
      <c r="N12" s="642"/>
      <c r="O12" s="642"/>
      <c r="P12" s="642"/>
      <c r="Q12" s="642"/>
      <c r="R12" s="1146"/>
    </row>
    <row r="13" spans="1:121" s="121" customFormat="1" ht="15" customHeight="1" thickBot="1">
      <c r="A13" s="2062" t="s">
        <v>287</v>
      </c>
      <c r="B13" s="2063"/>
      <c r="C13" s="2063"/>
      <c r="D13" s="2063"/>
      <c r="E13" s="2063"/>
      <c r="F13" s="2063"/>
      <c r="G13" s="2064"/>
      <c r="H13" s="2064"/>
      <c r="I13" s="2064"/>
      <c r="J13" s="2064"/>
      <c r="K13" s="2063"/>
      <c r="L13" s="2063"/>
      <c r="M13" s="2063"/>
      <c r="N13" s="2063"/>
      <c r="O13" s="2063"/>
      <c r="P13" s="2063"/>
      <c r="Q13" s="2063"/>
      <c r="R13" s="2065"/>
      <c r="S13" s="105"/>
      <c r="T13" s="107"/>
      <c r="U13" s="107"/>
      <c r="V13" s="107"/>
      <c r="W13" s="107"/>
      <c r="X13" s="107"/>
      <c r="Y13" s="107"/>
      <c r="Z13" s="107"/>
      <c r="AA13" s="107"/>
      <c r="AB13" s="107"/>
      <c r="AC13" s="107"/>
      <c r="AD13" s="107"/>
      <c r="AE13" s="107"/>
      <c r="AF13" s="107"/>
      <c r="AG13" s="107"/>
      <c r="AH13" s="107"/>
      <c r="AI13" s="107"/>
      <c r="AJ13" s="107"/>
      <c r="AK13" s="107"/>
      <c r="AL13" s="107"/>
      <c r="AM13" s="107"/>
      <c r="AN13" s="107"/>
      <c r="AO13" s="107"/>
      <c r="AP13" s="107"/>
      <c r="AQ13" s="107"/>
      <c r="AR13" s="107"/>
      <c r="AS13" s="107"/>
      <c r="AT13" s="107"/>
      <c r="AU13" s="107"/>
      <c r="AV13" s="107"/>
      <c r="AW13" s="107"/>
      <c r="AX13" s="107"/>
      <c r="AY13" s="107"/>
      <c r="AZ13" s="105"/>
      <c r="BA13" s="105"/>
      <c r="BB13" s="105"/>
      <c r="BC13" s="105"/>
      <c r="BD13" s="105"/>
      <c r="BE13" s="105"/>
      <c r="BF13" s="105"/>
      <c r="BG13" s="105"/>
      <c r="BH13" s="105"/>
      <c r="BI13" s="105"/>
      <c r="BJ13" s="105"/>
      <c r="BK13" s="105"/>
      <c r="BL13" s="105"/>
      <c r="BM13" s="105"/>
      <c r="BN13" s="105"/>
      <c r="BO13" s="105"/>
      <c r="BP13" s="105"/>
      <c r="BQ13" s="105"/>
      <c r="BR13" s="105"/>
      <c r="BS13" s="105"/>
      <c r="BT13" s="105"/>
      <c r="BU13" s="105"/>
      <c r="BV13" s="105"/>
      <c r="BW13" s="105"/>
      <c r="BX13" s="105"/>
      <c r="BY13" s="105"/>
      <c r="BZ13" s="105"/>
      <c r="CA13" s="105"/>
      <c r="CB13" s="105"/>
      <c r="CC13" s="105"/>
      <c r="CD13" s="105"/>
      <c r="CE13" s="105"/>
      <c r="CF13" s="105"/>
      <c r="CG13" s="105"/>
      <c r="CH13" s="105"/>
      <c r="CI13" s="105"/>
      <c r="CJ13" s="105"/>
      <c r="CK13" s="105"/>
      <c r="CL13" s="105"/>
      <c r="CM13" s="105"/>
      <c r="CN13" s="105"/>
      <c r="CO13" s="105"/>
      <c r="CP13" s="105"/>
      <c r="CQ13" s="105"/>
      <c r="CR13" s="105"/>
      <c r="CS13" s="105"/>
      <c r="CT13" s="105"/>
      <c r="CU13" s="105"/>
      <c r="CV13" s="105"/>
      <c r="CW13" s="105"/>
      <c r="CX13" s="105"/>
      <c r="CY13" s="105"/>
      <c r="CZ13" s="105"/>
      <c r="DA13" s="105"/>
      <c r="DB13" s="105"/>
      <c r="DC13" s="105"/>
      <c r="DD13" s="105"/>
      <c r="DE13" s="105"/>
      <c r="DF13" s="105"/>
      <c r="DG13" s="105"/>
      <c r="DH13" s="105"/>
      <c r="DI13" s="105"/>
      <c r="DJ13" s="105"/>
      <c r="DK13" s="105"/>
      <c r="DL13" s="105"/>
      <c r="DM13" s="105"/>
      <c r="DN13" s="105"/>
      <c r="DO13" s="105"/>
      <c r="DP13" s="105"/>
      <c r="DQ13" s="105"/>
    </row>
    <row r="14" spans="1:121" s="25" customFormat="1" ht="15" customHeight="1">
      <c r="A14" s="3074" t="str">
        <f>'General NZPUC'!A14</f>
        <v>Auckland Seventh-day Adventist High School</v>
      </c>
      <c r="B14" s="3090">
        <v>0</v>
      </c>
      <c r="C14" s="3090">
        <v>26</v>
      </c>
      <c r="D14" s="3091">
        <f>SUM(B14:C14)</f>
        <v>26</v>
      </c>
      <c r="E14" s="3092"/>
      <c r="F14" s="3092">
        <v>6</v>
      </c>
      <c r="G14" s="3092">
        <v>0</v>
      </c>
      <c r="H14" s="3092">
        <v>0</v>
      </c>
      <c r="I14" s="3092">
        <v>13</v>
      </c>
      <c r="J14" s="3092">
        <v>13</v>
      </c>
      <c r="K14" s="3092">
        <v>0</v>
      </c>
      <c r="L14" s="3092">
        <v>5</v>
      </c>
      <c r="M14" s="3092">
        <v>0</v>
      </c>
      <c r="N14" s="3092">
        <v>22</v>
      </c>
      <c r="O14" s="3092">
        <v>0</v>
      </c>
      <c r="P14" s="3092">
        <v>26</v>
      </c>
      <c r="Q14" s="3092">
        <v>0</v>
      </c>
      <c r="R14" s="2278">
        <v>26</v>
      </c>
      <c r="T14" s="145"/>
      <c r="U14" s="145"/>
      <c r="V14" s="145"/>
      <c r="W14" s="145"/>
      <c r="X14" s="145"/>
      <c r="Y14" s="145"/>
      <c r="Z14" s="145"/>
      <c r="AA14" s="145"/>
      <c r="AB14" s="145"/>
      <c r="AC14" s="145"/>
      <c r="AD14" s="145"/>
      <c r="AE14" s="145"/>
      <c r="AF14" s="145"/>
      <c r="AG14" s="145"/>
      <c r="AH14" s="145"/>
      <c r="AI14" s="145"/>
      <c r="AJ14" s="145"/>
      <c r="AK14" s="145"/>
      <c r="AL14" s="145"/>
      <c r="AM14" s="145"/>
      <c r="AN14" s="145"/>
      <c r="AO14" s="145"/>
      <c r="AP14" s="145"/>
      <c r="AQ14" s="145"/>
      <c r="AR14" s="145"/>
      <c r="AS14" s="145"/>
      <c r="AT14" s="145"/>
      <c r="AU14" s="145"/>
      <c r="AV14" s="145"/>
      <c r="AW14" s="145"/>
      <c r="AX14" s="145"/>
      <c r="AY14" s="145"/>
    </row>
    <row r="15" spans="1:121" s="25" customFormat="1" ht="15" customHeight="1">
      <c r="A15" s="3074" t="str">
        <f>'General NZPUC'!A15</f>
        <v>Balmoral Seventh-day Adventist School</v>
      </c>
      <c r="B15" s="3090">
        <v>5</v>
      </c>
      <c r="C15" s="3090">
        <v>0</v>
      </c>
      <c r="D15" s="3091">
        <f t="shared" ref="D15:D25" si="1">SUM(B15:C15)</f>
        <v>5</v>
      </c>
      <c r="E15" s="2922">
        <v>3</v>
      </c>
      <c r="F15" s="2922"/>
      <c r="G15" s="2922">
        <v>5</v>
      </c>
      <c r="H15" s="2922">
        <v>0</v>
      </c>
      <c r="I15" s="2922">
        <v>0</v>
      </c>
      <c r="J15" s="2922">
        <v>0</v>
      </c>
      <c r="K15" s="2922">
        <v>0</v>
      </c>
      <c r="L15" s="2922">
        <v>0</v>
      </c>
      <c r="M15" s="2922">
        <v>5</v>
      </c>
      <c r="N15" s="2922">
        <v>0</v>
      </c>
      <c r="O15" s="2922">
        <v>5</v>
      </c>
      <c r="P15" s="2922">
        <v>0</v>
      </c>
      <c r="Q15" s="2922">
        <v>5</v>
      </c>
      <c r="R15" s="3093">
        <v>0</v>
      </c>
      <c r="T15" s="145"/>
      <c r="U15" s="145"/>
      <c r="V15" s="145"/>
      <c r="W15" s="145"/>
      <c r="X15" s="145"/>
      <c r="Y15" s="145"/>
      <c r="Z15" s="145"/>
      <c r="AA15" s="145"/>
      <c r="AB15" s="145"/>
      <c r="AC15" s="145"/>
      <c r="AD15" s="145"/>
      <c r="AE15" s="145"/>
      <c r="AF15" s="145"/>
      <c r="AG15" s="145"/>
      <c r="AH15" s="145"/>
      <c r="AI15" s="145"/>
      <c r="AJ15" s="145"/>
      <c r="AK15" s="145"/>
      <c r="AL15" s="145"/>
      <c r="AM15" s="145"/>
      <c r="AN15" s="145"/>
      <c r="AO15" s="145"/>
      <c r="AP15" s="145"/>
      <c r="AQ15" s="145"/>
      <c r="AR15" s="145"/>
      <c r="AS15" s="145"/>
      <c r="AT15" s="145"/>
      <c r="AU15" s="145"/>
      <c r="AV15" s="145"/>
      <c r="AW15" s="145"/>
      <c r="AX15" s="145"/>
      <c r="AY15" s="145"/>
    </row>
    <row r="16" spans="1:121" s="25" customFormat="1" ht="15" customHeight="1">
      <c r="A16" s="3074" t="str">
        <f>'General NZPUC'!A16</f>
        <v>Hamilton Seventh-day Adventist School</v>
      </c>
      <c r="B16" s="3090">
        <v>5</v>
      </c>
      <c r="C16" s="3090"/>
      <c r="D16" s="3091">
        <f t="shared" si="1"/>
        <v>5</v>
      </c>
      <c r="E16" s="2922">
        <v>3</v>
      </c>
      <c r="F16" s="2922"/>
      <c r="G16" s="2922">
        <v>5</v>
      </c>
      <c r="H16" s="2922">
        <v>0</v>
      </c>
      <c r="I16" s="2922"/>
      <c r="J16" s="2922"/>
      <c r="K16" s="2922">
        <v>1</v>
      </c>
      <c r="L16" s="2922">
        <v>0</v>
      </c>
      <c r="M16" s="2922">
        <v>5</v>
      </c>
      <c r="N16" s="2922"/>
      <c r="O16" s="2922">
        <v>5</v>
      </c>
      <c r="P16" s="2922"/>
      <c r="Q16" s="2922">
        <v>5</v>
      </c>
      <c r="R16" s="3093"/>
      <c r="T16" s="145"/>
      <c r="U16" s="145"/>
      <c r="V16" s="145"/>
      <c r="W16" s="145"/>
      <c r="X16" s="145"/>
      <c r="Y16" s="145"/>
      <c r="Z16" s="145"/>
      <c r="AA16" s="145"/>
      <c r="AB16" s="145"/>
      <c r="AC16" s="145"/>
      <c r="AD16" s="145"/>
      <c r="AE16" s="145"/>
      <c r="AF16" s="145"/>
      <c r="AG16" s="145"/>
      <c r="AH16" s="145"/>
      <c r="AI16" s="145"/>
      <c r="AJ16" s="145"/>
      <c r="AK16" s="145"/>
      <c r="AL16" s="145"/>
      <c r="AM16" s="145"/>
      <c r="AN16" s="145"/>
      <c r="AO16" s="145"/>
      <c r="AP16" s="145"/>
      <c r="AQ16" s="145"/>
      <c r="AR16" s="145"/>
      <c r="AS16" s="145"/>
      <c r="AT16" s="145"/>
      <c r="AU16" s="145"/>
      <c r="AV16" s="145"/>
      <c r="AW16" s="145"/>
      <c r="AX16" s="145"/>
      <c r="AY16" s="145"/>
    </row>
    <row r="17" spans="1:18" s="25" customFormat="1" ht="15" customHeight="1">
      <c r="A17" s="3074" t="s">
        <v>372</v>
      </c>
      <c r="B17" s="3090">
        <v>4</v>
      </c>
      <c r="C17" s="3090">
        <v>0</v>
      </c>
      <c r="D17" s="3091">
        <f t="shared" si="1"/>
        <v>4</v>
      </c>
      <c r="E17" s="2922"/>
      <c r="F17" s="2922"/>
      <c r="G17" s="2922">
        <v>0</v>
      </c>
      <c r="H17" s="2922">
        <v>4</v>
      </c>
      <c r="I17" s="2922">
        <v>0</v>
      </c>
      <c r="J17" s="2922">
        <v>0</v>
      </c>
      <c r="K17" s="2922">
        <v>0</v>
      </c>
      <c r="L17" s="2922">
        <v>0</v>
      </c>
      <c r="M17" s="2922">
        <v>3</v>
      </c>
      <c r="N17" s="2922">
        <v>0</v>
      </c>
      <c r="O17" s="2922">
        <v>4</v>
      </c>
      <c r="P17" s="2922">
        <v>0</v>
      </c>
      <c r="Q17" s="2922">
        <v>4</v>
      </c>
      <c r="R17" s="3093">
        <v>0</v>
      </c>
    </row>
    <row r="18" spans="1:18" s="25" customFormat="1" ht="15" customHeight="1">
      <c r="A18" s="3074" t="str">
        <f>'General NZPUC'!A18</f>
        <v>Palmerston North Adventist Christian School</v>
      </c>
      <c r="B18" s="3090">
        <v>7</v>
      </c>
      <c r="C18" s="3090">
        <v>0</v>
      </c>
      <c r="D18" s="3091">
        <f t="shared" si="1"/>
        <v>7</v>
      </c>
      <c r="E18" s="2922">
        <v>2</v>
      </c>
      <c r="F18" s="2922"/>
      <c r="G18" s="2922">
        <v>5</v>
      </c>
      <c r="H18" s="2922">
        <v>2</v>
      </c>
      <c r="I18" s="2922">
        <v>0</v>
      </c>
      <c r="J18" s="2922">
        <v>0</v>
      </c>
      <c r="K18" s="2922">
        <v>2</v>
      </c>
      <c r="L18" s="2922">
        <v>0</v>
      </c>
      <c r="M18" s="2922">
        <v>7</v>
      </c>
      <c r="N18" s="2922">
        <v>0</v>
      </c>
      <c r="O18" s="2922">
        <v>7</v>
      </c>
      <c r="P18" s="2922">
        <v>0</v>
      </c>
      <c r="Q18" s="2922">
        <v>7</v>
      </c>
      <c r="R18" s="3093">
        <v>0</v>
      </c>
    </row>
    <row r="19" spans="1:18" s="25" customFormat="1" ht="15" customHeight="1">
      <c r="A19" s="3074" t="str">
        <f>'General NZPUC'!A19</f>
        <v>Parkside Adventist Christian School</v>
      </c>
      <c r="B19" s="3090">
        <v>2</v>
      </c>
      <c r="C19" s="3090">
        <v>0</v>
      </c>
      <c r="D19" s="3091">
        <f t="shared" si="1"/>
        <v>2</v>
      </c>
      <c r="E19" s="2922">
        <v>2</v>
      </c>
      <c r="F19" s="2922"/>
      <c r="G19" s="2922">
        <v>2</v>
      </c>
      <c r="H19" s="2922"/>
      <c r="I19" s="2922">
        <v>0</v>
      </c>
      <c r="J19" s="2922">
        <v>0</v>
      </c>
      <c r="K19" s="2922">
        <v>0</v>
      </c>
      <c r="L19" s="2922">
        <v>0</v>
      </c>
      <c r="M19" s="2922">
        <v>2</v>
      </c>
      <c r="N19" s="2922">
        <v>0</v>
      </c>
      <c r="O19" s="2922">
        <v>2</v>
      </c>
      <c r="P19" s="2922">
        <v>0</v>
      </c>
      <c r="Q19" s="2922">
        <v>2</v>
      </c>
      <c r="R19" s="3093">
        <v>0</v>
      </c>
    </row>
    <row r="20" spans="1:18" s="25" customFormat="1" ht="15" customHeight="1">
      <c r="A20" s="3074" t="str">
        <f>'General NZPUC'!A20</f>
        <v>Rotorua Seventh-day Adventist School</v>
      </c>
      <c r="B20" s="3090">
        <v>3</v>
      </c>
      <c r="C20" s="3090">
        <v>0</v>
      </c>
      <c r="D20" s="3091">
        <f t="shared" si="1"/>
        <v>3</v>
      </c>
      <c r="E20" s="2922">
        <v>1</v>
      </c>
      <c r="F20" s="2922"/>
      <c r="G20" s="2922">
        <v>2</v>
      </c>
      <c r="H20" s="2922">
        <v>1</v>
      </c>
      <c r="I20" s="2922">
        <v>0</v>
      </c>
      <c r="J20" s="2922">
        <v>0</v>
      </c>
      <c r="K20" s="2922">
        <v>0</v>
      </c>
      <c r="L20" s="2922">
        <v>0</v>
      </c>
      <c r="M20" s="2922">
        <v>2</v>
      </c>
      <c r="N20" s="2922">
        <v>0</v>
      </c>
      <c r="O20" s="2922">
        <v>3</v>
      </c>
      <c r="P20" s="2922">
        <v>0</v>
      </c>
      <c r="Q20" s="2922">
        <v>3</v>
      </c>
      <c r="R20" s="3093">
        <v>0</v>
      </c>
    </row>
    <row r="21" spans="1:18" s="25" customFormat="1" ht="15" customHeight="1">
      <c r="A21" s="3074" t="str">
        <f>'General NZPUC'!A21</f>
        <v>South Auckland Seventh-day Adventist School</v>
      </c>
      <c r="B21" s="3090">
        <v>18</v>
      </c>
      <c r="C21" s="3090">
        <v>0</v>
      </c>
      <c r="D21" s="3091">
        <f t="shared" si="1"/>
        <v>18</v>
      </c>
      <c r="E21" s="2922">
        <v>11</v>
      </c>
      <c r="F21" s="2922"/>
      <c r="G21" s="2922">
        <v>16</v>
      </c>
      <c r="H21" s="2922">
        <v>2</v>
      </c>
      <c r="I21" s="2922">
        <v>0</v>
      </c>
      <c r="J21" s="2922">
        <v>0</v>
      </c>
      <c r="K21" s="2922">
        <v>2</v>
      </c>
      <c r="L21" s="2922">
        <v>0</v>
      </c>
      <c r="M21" s="2922">
        <v>16</v>
      </c>
      <c r="N21" s="2922">
        <v>0</v>
      </c>
      <c r="O21" s="2922">
        <v>18</v>
      </c>
      <c r="P21" s="2922">
        <v>0</v>
      </c>
      <c r="Q21" s="2922">
        <v>18</v>
      </c>
      <c r="R21" s="3093">
        <v>0</v>
      </c>
    </row>
    <row r="22" spans="1:18" s="25" customFormat="1" ht="15" customHeight="1">
      <c r="A22" s="3074" t="str">
        <f>'General NZPUC'!A22</f>
        <v>Tauranga Adventist School</v>
      </c>
      <c r="B22" s="3090">
        <v>6</v>
      </c>
      <c r="C22" s="3090">
        <v>0</v>
      </c>
      <c r="D22" s="3091">
        <f t="shared" si="1"/>
        <v>6</v>
      </c>
      <c r="E22" s="2922">
        <v>2</v>
      </c>
      <c r="F22" s="2922"/>
      <c r="G22" s="2922">
        <v>3</v>
      </c>
      <c r="H22" s="2922">
        <v>3</v>
      </c>
      <c r="I22" s="2922">
        <v>0</v>
      </c>
      <c r="J22" s="2922">
        <v>0</v>
      </c>
      <c r="K22" s="2922">
        <v>2</v>
      </c>
      <c r="L22" s="2922">
        <v>0</v>
      </c>
      <c r="M22" s="2922">
        <v>6</v>
      </c>
      <c r="N22" s="2922">
        <v>0</v>
      </c>
      <c r="O22" s="2922">
        <v>6</v>
      </c>
      <c r="P22" s="2922">
        <v>0</v>
      </c>
      <c r="Q22" s="2922">
        <v>6</v>
      </c>
      <c r="R22" s="3093">
        <v>0</v>
      </c>
    </row>
    <row r="23" spans="1:18" s="25" customFormat="1" ht="15" customHeight="1">
      <c r="A23" s="3074" t="str">
        <f>'General NZPUC'!A23</f>
        <v>Waitakere Adventist School</v>
      </c>
      <c r="B23" s="3090">
        <v>4</v>
      </c>
      <c r="C23" s="3090"/>
      <c r="D23" s="3091">
        <f t="shared" si="1"/>
        <v>4</v>
      </c>
      <c r="E23" s="2922">
        <v>3</v>
      </c>
      <c r="F23" s="2922"/>
      <c r="G23" s="2922">
        <v>2</v>
      </c>
      <c r="H23" s="2922">
        <v>2</v>
      </c>
      <c r="I23" s="2922"/>
      <c r="J23" s="2922"/>
      <c r="K23" s="2922"/>
      <c r="L23" s="2922"/>
      <c r="M23" s="2922">
        <v>4</v>
      </c>
      <c r="N23" s="2922"/>
      <c r="O23" s="2922">
        <v>4</v>
      </c>
      <c r="P23" s="2922"/>
      <c r="Q23" s="2922">
        <v>4</v>
      </c>
      <c r="R23" s="3093"/>
    </row>
    <row r="24" spans="1:18" s="25" customFormat="1" ht="15" customHeight="1">
      <c r="A24" s="3074" t="str">
        <f>'General NZPUC'!A24</f>
        <v>Wellington Seventh-day Adventist School</v>
      </c>
      <c r="B24" s="3090">
        <v>6</v>
      </c>
      <c r="C24" s="3090"/>
      <c r="D24" s="3091">
        <f t="shared" si="1"/>
        <v>6</v>
      </c>
      <c r="E24" s="2922">
        <v>2</v>
      </c>
      <c r="F24" s="2922"/>
      <c r="G24" s="2922">
        <v>4</v>
      </c>
      <c r="H24" s="2922">
        <v>2</v>
      </c>
      <c r="I24" s="2922"/>
      <c r="J24" s="2922"/>
      <c r="K24" s="2922"/>
      <c r="L24" s="2922"/>
      <c r="M24" s="2922">
        <v>5</v>
      </c>
      <c r="N24" s="2922"/>
      <c r="O24" s="2922">
        <v>6</v>
      </c>
      <c r="P24" s="2922"/>
      <c r="Q24" s="2922">
        <v>6</v>
      </c>
      <c r="R24" s="3093"/>
    </row>
    <row r="25" spans="1:18" s="25" customFormat="1" ht="15" customHeight="1">
      <c r="A25" s="3074" t="str">
        <f>'General NZPUC'!A25</f>
        <v>Whakatane Seventh-day Adventist School</v>
      </c>
      <c r="B25" s="3090">
        <v>3</v>
      </c>
      <c r="C25" s="3090">
        <v>0</v>
      </c>
      <c r="D25" s="3091">
        <f t="shared" si="1"/>
        <v>3</v>
      </c>
      <c r="E25" s="2922">
        <v>2</v>
      </c>
      <c r="F25" s="2922"/>
      <c r="G25" s="2922">
        <v>2</v>
      </c>
      <c r="H25" s="2922">
        <v>1</v>
      </c>
      <c r="I25" s="2922">
        <v>0</v>
      </c>
      <c r="J25" s="2922">
        <v>0</v>
      </c>
      <c r="K25" s="2922">
        <v>0</v>
      </c>
      <c r="L25" s="2922">
        <v>0</v>
      </c>
      <c r="M25" s="2922">
        <v>2</v>
      </c>
      <c r="N25" s="2922">
        <v>0</v>
      </c>
      <c r="O25" s="2922">
        <v>3</v>
      </c>
      <c r="P25" s="2922">
        <v>0</v>
      </c>
      <c r="Q25" s="2922">
        <v>3</v>
      </c>
      <c r="R25" s="3093">
        <v>0</v>
      </c>
    </row>
    <row r="26" spans="1:18" s="25" customFormat="1" ht="15" customHeight="1">
      <c r="A26" s="3074" t="str">
        <f>'General NZPUC'!A26</f>
        <v>Whangarei Adventist Christian School</v>
      </c>
      <c r="B26" s="3090">
        <v>2</v>
      </c>
      <c r="C26" s="3090">
        <v>0</v>
      </c>
      <c r="D26" s="3091">
        <f>SUM(B26:C26)</f>
        <v>2</v>
      </c>
      <c r="E26" s="2922">
        <v>1</v>
      </c>
      <c r="F26" s="2922"/>
      <c r="G26" s="2922">
        <v>2</v>
      </c>
      <c r="H26" s="2922">
        <v>0</v>
      </c>
      <c r="I26" s="2922">
        <v>0</v>
      </c>
      <c r="J26" s="2922">
        <v>0</v>
      </c>
      <c r="K26" s="2922">
        <v>0</v>
      </c>
      <c r="L26" s="2922">
        <v>0</v>
      </c>
      <c r="M26" s="2922">
        <v>2</v>
      </c>
      <c r="N26" s="2922">
        <v>0</v>
      </c>
      <c r="O26" s="2922">
        <v>2</v>
      </c>
      <c r="P26" s="2922">
        <v>0</v>
      </c>
      <c r="Q26" s="2922">
        <v>2</v>
      </c>
      <c r="R26" s="3093">
        <v>0</v>
      </c>
    </row>
    <row r="27" spans="1:18" s="26" customFormat="1" ht="15" customHeight="1" thickBot="1">
      <c r="A27" s="3080" t="s">
        <v>347</v>
      </c>
      <c r="B27" s="3081">
        <f t="shared" ref="B27:Q27" si="2">SUM(B14:B26)</f>
        <v>65</v>
      </c>
      <c r="C27" s="3082">
        <f t="shared" si="2"/>
        <v>26</v>
      </c>
      <c r="D27" s="3081">
        <f>SUM(D14:D26)</f>
        <v>91</v>
      </c>
      <c r="E27" s="3081">
        <f t="shared" si="2"/>
        <v>32</v>
      </c>
      <c r="F27" s="3082">
        <f t="shared" si="2"/>
        <v>6</v>
      </c>
      <c r="G27" s="3083">
        <f t="shared" si="2"/>
        <v>48</v>
      </c>
      <c r="H27" s="3084">
        <f t="shared" si="2"/>
        <v>17</v>
      </c>
      <c r="I27" s="3085">
        <f t="shared" si="2"/>
        <v>13</v>
      </c>
      <c r="J27" s="3086">
        <f>SUM(J14:J26)</f>
        <v>13</v>
      </c>
      <c r="K27" s="3087">
        <f t="shared" si="2"/>
        <v>7</v>
      </c>
      <c r="L27" s="3089">
        <f t="shared" si="2"/>
        <v>5</v>
      </c>
      <c r="M27" s="3081">
        <f t="shared" si="2"/>
        <v>59</v>
      </c>
      <c r="N27" s="3082">
        <f t="shared" si="2"/>
        <v>22</v>
      </c>
      <c r="O27" s="3087">
        <f t="shared" si="2"/>
        <v>65</v>
      </c>
      <c r="P27" s="3089">
        <f t="shared" si="2"/>
        <v>26</v>
      </c>
      <c r="Q27" s="3081">
        <f t="shared" si="2"/>
        <v>65</v>
      </c>
      <c r="R27" s="3088">
        <f>SUM(R14:R26)</f>
        <v>26</v>
      </c>
    </row>
    <row r="28" spans="1:18" s="590" customFormat="1" ht="13.5" customHeight="1" thickTop="1" thickBot="1">
      <c r="A28" s="593"/>
      <c r="B28" s="643"/>
      <c r="C28" s="644"/>
      <c r="D28" s="644">
        <f>D11+D27</f>
        <v>111</v>
      </c>
      <c r="E28" s="644">
        <f>D28+E11+E27+F11+F27</f>
        <v>155</v>
      </c>
      <c r="F28" s="644">
        <f>E12+E11+F11+E27+F27</f>
        <v>44</v>
      </c>
      <c r="G28" s="1585"/>
      <c r="H28" s="1585"/>
      <c r="I28" s="1585"/>
      <c r="J28" s="1585"/>
      <c r="K28" s="644"/>
      <c r="L28" s="644"/>
      <c r="M28" s="644"/>
      <c r="N28" s="644"/>
      <c r="O28" s="644"/>
      <c r="P28" s="644"/>
      <c r="Q28" s="644"/>
      <c r="R28" s="1147"/>
    </row>
    <row r="29" spans="1:18" s="121" customFormat="1" ht="15" customHeight="1" thickBot="1">
      <c r="A29" s="2062" t="s">
        <v>364</v>
      </c>
      <c r="B29" s="2063"/>
      <c r="C29" s="2063"/>
      <c r="D29" s="2063"/>
      <c r="E29" s="2063"/>
      <c r="F29" s="2063"/>
      <c r="G29" s="2064"/>
      <c r="H29" s="2064"/>
      <c r="I29" s="2064"/>
      <c r="J29" s="2064"/>
      <c r="K29" s="2063"/>
      <c r="L29" s="2063"/>
      <c r="M29" s="2063"/>
      <c r="N29" s="2063"/>
      <c r="O29" s="2063"/>
      <c r="P29" s="2063"/>
      <c r="Q29" s="2063"/>
      <c r="R29" s="2065"/>
    </row>
    <row r="30" spans="1:18" s="25" customFormat="1" ht="15" customHeight="1">
      <c r="A30" s="3074" t="str">
        <f>'General NZPUC'!A30</f>
        <v xml:space="preserve">Christchurch Adventist School </v>
      </c>
      <c r="B30" s="3094">
        <v>10</v>
      </c>
      <c r="C30" s="3094">
        <v>12</v>
      </c>
      <c r="D30" s="3095">
        <f>SUM(B30:C30)</f>
        <v>22</v>
      </c>
      <c r="E30" s="3094">
        <v>1</v>
      </c>
      <c r="F30" s="3094">
        <v>5</v>
      </c>
      <c r="G30" s="3096">
        <v>7</v>
      </c>
      <c r="H30" s="3096">
        <v>3</v>
      </c>
      <c r="I30" s="3096">
        <v>9</v>
      </c>
      <c r="J30" s="3096">
        <v>3</v>
      </c>
      <c r="K30" s="2876">
        <v>1</v>
      </c>
      <c r="L30" s="2876">
        <v>6</v>
      </c>
      <c r="M30" s="2876">
        <v>9</v>
      </c>
      <c r="N30" s="2876">
        <v>12</v>
      </c>
      <c r="O30" s="3096">
        <v>10</v>
      </c>
      <c r="P30" s="3096">
        <v>12</v>
      </c>
      <c r="Q30" s="3096">
        <v>10</v>
      </c>
      <c r="R30" s="3096">
        <v>12</v>
      </c>
    </row>
    <row r="31" spans="1:18" s="25" customFormat="1" ht="15" customHeight="1">
      <c r="A31" s="3074" t="str">
        <f>'General NZPUC'!A31</f>
        <v>Southland Adventist Christian School</v>
      </c>
      <c r="B31" s="3094">
        <v>5</v>
      </c>
      <c r="C31" s="3094">
        <v>0</v>
      </c>
      <c r="D31" s="3095">
        <f>SUM(B31:C31)</f>
        <v>5</v>
      </c>
      <c r="E31" s="3094">
        <v>2</v>
      </c>
      <c r="F31" s="3094"/>
      <c r="G31" s="3096">
        <v>4</v>
      </c>
      <c r="H31" s="3096">
        <v>1</v>
      </c>
      <c r="I31" s="3096">
        <v>0</v>
      </c>
      <c r="J31" s="3096">
        <v>0</v>
      </c>
      <c r="K31" s="2876">
        <v>2</v>
      </c>
      <c r="L31" s="2876">
        <v>0</v>
      </c>
      <c r="M31" s="2876">
        <v>5</v>
      </c>
      <c r="N31" s="2876">
        <v>0</v>
      </c>
      <c r="O31" s="3096">
        <v>5</v>
      </c>
      <c r="P31" s="3096">
        <v>0</v>
      </c>
      <c r="Q31" s="3096">
        <v>5</v>
      </c>
      <c r="R31" s="3096">
        <v>0</v>
      </c>
    </row>
    <row r="32" spans="1:18" s="26" customFormat="1" ht="15" customHeight="1" thickBot="1">
      <c r="A32" s="3080" t="s">
        <v>347</v>
      </c>
      <c r="B32" s="3081">
        <f t="shared" ref="B32:R32" si="3">SUM(B30:B31)</f>
        <v>15</v>
      </c>
      <c r="C32" s="3082">
        <f t="shared" si="3"/>
        <v>12</v>
      </c>
      <c r="D32" s="3081">
        <f t="shared" si="3"/>
        <v>27</v>
      </c>
      <c r="E32" s="3081">
        <f t="shared" si="3"/>
        <v>3</v>
      </c>
      <c r="F32" s="3082">
        <f t="shared" si="3"/>
        <v>5</v>
      </c>
      <c r="G32" s="3083">
        <f t="shared" si="3"/>
        <v>11</v>
      </c>
      <c r="H32" s="3084">
        <f t="shared" si="3"/>
        <v>4</v>
      </c>
      <c r="I32" s="3085">
        <f t="shared" si="3"/>
        <v>9</v>
      </c>
      <c r="J32" s="3086">
        <f t="shared" si="3"/>
        <v>3</v>
      </c>
      <c r="K32" s="3087">
        <f t="shared" si="3"/>
        <v>3</v>
      </c>
      <c r="L32" s="3089">
        <f t="shared" si="3"/>
        <v>6</v>
      </c>
      <c r="M32" s="3081">
        <f t="shared" si="3"/>
        <v>14</v>
      </c>
      <c r="N32" s="3082">
        <f t="shared" si="3"/>
        <v>12</v>
      </c>
      <c r="O32" s="3087">
        <f t="shared" si="3"/>
        <v>15</v>
      </c>
      <c r="P32" s="3089">
        <f t="shared" si="3"/>
        <v>12</v>
      </c>
      <c r="Q32" s="3081">
        <f t="shared" si="3"/>
        <v>15</v>
      </c>
      <c r="R32" s="3088">
        <f t="shared" si="3"/>
        <v>12</v>
      </c>
    </row>
    <row r="33" spans="1:18" s="107" customFormat="1" ht="9.75" customHeight="1" thickTop="1" thickBot="1">
      <c r="A33" s="512"/>
      <c r="B33" s="642"/>
      <c r="C33" s="642"/>
      <c r="D33" s="642"/>
      <c r="E33" s="642"/>
      <c r="F33" s="642"/>
      <c r="G33" s="1584"/>
      <c r="H33" s="1584"/>
      <c r="I33" s="1584"/>
      <c r="J33" s="1584"/>
      <c r="K33" s="642"/>
      <c r="L33" s="642"/>
      <c r="M33" s="642"/>
      <c r="N33" s="642"/>
      <c r="O33" s="642"/>
      <c r="P33" s="642"/>
      <c r="Q33" s="642"/>
      <c r="R33" s="1146"/>
    </row>
    <row r="34" spans="1:18" s="121" customFormat="1" ht="15" customHeight="1" thickBot="1">
      <c r="A34" s="2066" t="s">
        <v>335</v>
      </c>
      <c r="B34" s="2063"/>
      <c r="C34" s="2063"/>
      <c r="D34" s="2063"/>
      <c r="E34" s="2063"/>
      <c r="F34" s="2063"/>
      <c r="G34" s="2064"/>
      <c r="H34" s="2064"/>
      <c r="I34" s="2064"/>
      <c r="J34" s="2064"/>
      <c r="K34" s="2063"/>
      <c r="L34" s="2063"/>
      <c r="M34" s="2063"/>
      <c r="N34" s="2063"/>
      <c r="O34" s="2063"/>
      <c r="P34" s="2063"/>
      <c r="Q34" s="2063"/>
      <c r="R34" s="2065"/>
    </row>
    <row r="35" spans="1:18" s="25" customFormat="1" ht="15" customHeight="1">
      <c r="A35" s="3074" t="str">
        <f>'General NZPUC'!A35</f>
        <v>Papaaroa Adventist College</v>
      </c>
      <c r="B35" s="2921">
        <v>5</v>
      </c>
      <c r="C35" s="2922">
        <v>2</v>
      </c>
      <c r="D35" s="3095">
        <f>SUM(B35:C35)</f>
        <v>7</v>
      </c>
      <c r="E35" s="2649"/>
      <c r="F35" s="2649">
        <v>1</v>
      </c>
      <c r="G35" s="2876">
        <v>5</v>
      </c>
      <c r="H35" s="2876">
        <v>0</v>
      </c>
      <c r="I35" s="2876">
        <v>1</v>
      </c>
      <c r="J35" s="2876">
        <v>1</v>
      </c>
      <c r="K35" s="2876">
        <v>2</v>
      </c>
      <c r="L35" s="2876">
        <v>2</v>
      </c>
      <c r="M35" s="2876">
        <v>2</v>
      </c>
      <c r="N35" s="2876">
        <v>3</v>
      </c>
      <c r="O35" s="2876">
        <v>5</v>
      </c>
      <c r="P35" s="2876">
        <v>2</v>
      </c>
      <c r="Q35" s="2876">
        <v>5</v>
      </c>
      <c r="R35" s="2876">
        <v>2</v>
      </c>
    </row>
    <row r="36" spans="1:18" s="25" customFormat="1" ht="15" customHeight="1">
      <c r="A36" s="3074" t="str">
        <f>'General NZPUC'!A36</f>
        <v>Tekaaroa Adventist School</v>
      </c>
      <c r="B36" s="2921">
        <v>7</v>
      </c>
      <c r="C36" s="2922"/>
      <c r="D36" s="3095">
        <f>SUM(B36:C36)</f>
        <v>7</v>
      </c>
      <c r="E36" s="2649">
        <v>1</v>
      </c>
      <c r="F36" s="2649"/>
      <c r="G36" s="2876">
        <v>6</v>
      </c>
      <c r="H36" s="2876">
        <v>1</v>
      </c>
      <c r="I36" s="2876"/>
      <c r="J36" s="2876"/>
      <c r="K36" s="2876">
        <v>1</v>
      </c>
      <c r="L36" s="2876"/>
      <c r="M36" s="2876">
        <v>2</v>
      </c>
      <c r="N36" s="2876"/>
      <c r="O36" s="2876">
        <v>7</v>
      </c>
      <c r="P36" s="2876"/>
      <c r="Q36" s="2876">
        <v>7</v>
      </c>
      <c r="R36" s="2876"/>
    </row>
    <row r="37" spans="1:18" s="26" customFormat="1" ht="15" customHeight="1" thickBot="1">
      <c r="A37" s="3080" t="s">
        <v>347</v>
      </c>
      <c r="B37" s="3081">
        <f t="shared" ref="B37:R37" si="4">SUM(B35:B36)</f>
        <v>12</v>
      </c>
      <c r="C37" s="3082">
        <f t="shared" si="4"/>
        <v>2</v>
      </c>
      <c r="D37" s="3081">
        <f t="shared" si="4"/>
        <v>14</v>
      </c>
      <c r="E37" s="3081">
        <f t="shared" si="4"/>
        <v>1</v>
      </c>
      <c r="F37" s="3082">
        <f t="shared" si="4"/>
        <v>1</v>
      </c>
      <c r="G37" s="3083">
        <f t="shared" si="4"/>
        <v>11</v>
      </c>
      <c r="H37" s="3084">
        <f t="shared" si="4"/>
        <v>1</v>
      </c>
      <c r="I37" s="3085">
        <f t="shared" si="4"/>
        <v>1</v>
      </c>
      <c r="J37" s="3086">
        <f t="shared" si="4"/>
        <v>1</v>
      </c>
      <c r="K37" s="3087">
        <f t="shared" si="4"/>
        <v>3</v>
      </c>
      <c r="L37" s="3089">
        <f t="shared" si="4"/>
        <v>2</v>
      </c>
      <c r="M37" s="3081">
        <f t="shared" si="4"/>
        <v>4</v>
      </c>
      <c r="N37" s="3082">
        <f t="shared" si="4"/>
        <v>3</v>
      </c>
      <c r="O37" s="3087">
        <f t="shared" si="4"/>
        <v>12</v>
      </c>
      <c r="P37" s="3089">
        <f t="shared" si="4"/>
        <v>2</v>
      </c>
      <c r="Q37" s="3081">
        <f t="shared" si="4"/>
        <v>12</v>
      </c>
      <c r="R37" s="3088">
        <f t="shared" si="4"/>
        <v>2</v>
      </c>
    </row>
    <row r="38" spans="1:18" s="107" customFormat="1" ht="9.75" customHeight="1" thickTop="1" thickBot="1">
      <c r="A38" s="512"/>
      <c r="B38" s="642"/>
      <c r="C38" s="642"/>
      <c r="D38" s="642"/>
      <c r="E38" s="642"/>
      <c r="F38" s="642"/>
      <c r="G38" s="1584"/>
      <c r="H38" s="1584"/>
      <c r="I38" s="1584"/>
      <c r="J38" s="1584"/>
      <c r="K38" s="642"/>
      <c r="L38" s="642"/>
      <c r="M38" s="642"/>
      <c r="N38" s="642"/>
      <c r="O38" s="642"/>
      <c r="P38" s="642"/>
      <c r="Q38" s="642"/>
      <c r="R38" s="1146"/>
    </row>
    <row r="39" spans="1:18" s="121" customFormat="1" ht="15" customHeight="1" thickBot="1">
      <c r="A39" s="2062" t="s">
        <v>342</v>
      </c>
      <c r="B39" s="2063"/>
      <c r="C39" s="2063"/>
      <c r="D39" s="2063"/>
      <c r="E39" s="2063"/>
      <c r="F39" s="2063"/>
      <c r="G39" s="2064"/>
      <c r="H39" s="2064"/>
      <c r="I39" s="2064"/>
      <c r="J39" s="2064"/>
      <c r="K39" s="2063"/>
      <c r="L39" s="2063"/>
      <c r="M39" s="2063"/>
      <c r="N39" s="2063"/>
      <c r="O39" s="2063"/>
      <c r="P39" s="2063"/>
      <c r="Q39" s="2063"/>
      <c r="R39" s="2065"/>
    </row>
    <row r="40" spans="1:18" s="25" customFormat="1" ht="15" customHeight="1">
      <c r="A40" s="3074" t="str">
        <f>'General NZPUC'!A40</f>
        <v>Collège Adventiste Tiarama (Secondary Phase)</v>
      </c>
      <c r="B40" s="2892"/>
      <c r="C40" s="2649">
        <v>19</v>
      </c>
      <c r="D40" s="3095">
        <f>SUM(B40:C40)</f>
        <v>19</v>
      </c>
      <c r="E40" s="2649"/>
      <c r="F40" s="2649">
        <v>11</v>
      </c>
      <c r="G40" s="2876"/>
      <c r="H40" s="2876"/>
      <c r="I40" s="2876">
        <v>9</v>
      </c>
      <c r="J40" s="2876">
        <v>10</v>
      </c>
      <c r="K40" s="2876"/>
      <c r="L40" s="2876"/>
      <c r="M40" s="2876"/>
      <c r="N40" s="2876"/>
      <c r="O40" s="2876"/>
      <c r="P40" s="2876"/>
      <c r="Q40" s="2876"/>
      <c r="R40" s="3097">
        <v>19</v>
      </c>
    </row>
    <row r="41" spans="1:18" s="25" customFormat="1" ht="15" customHeight="1">
      <c r="A41" s="3074" t="str">
        <f>'General NZPUC'!A41</f>
        <v>Ecole Tiarama</v>
      </c>
      <c r="B41" s="2892">
        <v>11</v>
      </c>
      <c r="C41" s="2649"/>
      <c r="D41" s="3095">
        <f>SUM(B41:C41)</f>
        <v>11</v>
      </c>
      <c r="E41" s="2649">
        <v>3</v>
      </c>
      <c r="F41" s="2649"/>
      <c r="G41" s="2876">
        <v>11</v>
      </c>
      <c r="H41" s="2876">
        <v>0</v>
      </c>
      <c r="I41" s="2876"/>
      <c r="J41" s="2876"/>
      <c r="K41" s="2876"/>
      <c r="L41" s="2876"/>
      <c r="M41" s="2876"/>
      <c r="N41" s="2876"/>
      <c r="O41" s="2876"/>
      <c r="P41" s="2876"/>
      <c r="Q41" s="2876">
        <v>11</v>
      </c>
      <c r="R41" s="3097"/>
    </row>
    <row r="42" spans="1:18" s="109" customFormat="1" ht="15" customHeight="1" thickBot="1">
      <c r="A42" s="3080" t="s">
        <v>347</v>
      </c>
      <c r="B42" s="3081">
        <f t="shared" ref="B42:R42" si="5">SUM(B40:B41)</f>
        <v>11</v>
      </c>
      <c r="C42" s="3082">
        <f t="shared" si="5"/>
        <v>19</v>
      </c>
      <c r="D42" s="3081">
        <f t="shared" si="5"/>
        <v>30</v>
      </c>
      <c r="E42" s="3081">
        <f t="shared" si="5"/>
        <v>3</v>
      </c>
      <c r="F42" s="3082">
        <f t="shared" si="5"/>
        <v>11</v>
      </c>
      <c r="G42" s="3083">
        <f t="shared" si="5"/>
        <v>11</v>
      </c>
      <c r="H42" s="3084">
        <f t="shared" si="5"/>
        <v>0</v>
      </c>
      <c r="I42" s="3085">
        <f t="shared" si="5"/>
        <v>9</v>
      </c>
      <c r="J42" s="3086">
        <f t="shared" si="5"/>
        <v>10</v>
      </c>
      <c r="K42" s="3087">
        <f t="shared" si="5"/>
        <v>0</v>
      </c>
      <c r="L42" s="3089">
        <f t="shared" si="5"/>
        <v>0</v>
      </c>
      <c r="M42" s="3081">
        <f t="shared" si="5"/>
        <v>0</v>
      </c>
      <c r="N42" s="3082">
        <f t="shared" si="5"/>
        <v>0</v>
      </c>
      <c r="O42" s="3087">
        <f t="shared" si="5"/>
        <v>0</v>
      </c>
      <c r="P42" s="3089">
        <f t="shared" si="5"/>
        <v>0</v>
      </c>
      <c r="Q42" s="3081">
        <f t="shared" si="5"/>
        <v>11</v>
      </c>
      <c r="R42" s="3088">
        <f t="shared" si="5"/>
        <v>19</v>
      </c>
    </row>
    <row r="43" spans="1:18" s="110" customFormat="1" ht="15" customHeight="1" thickTop="1" thickBot="1">
      <c r="A43" s="1148" t="s">
        <v>347</v>
      </c>
      <c r="B43" s="1149">
        <f t="shared" ref="B43:R43" si="6">+B42+B37+B32+B27+B11</f>
        <v>105</v>
      </c>
      <c r="C43" s="1150">
        <f t="shared" si="6"/>
        <v>77</v>
      </c>
      <c r="D43" s="1149">
        <f t="shared" si="6"/>
        <v>182</v>
      </c>
      <c r="E43" s="1149">
        <f t="shared" si="6"/>
        <v>41</v>
      </c>
      <c r="F43" s="1150">
        <f t="shared" si="6"/>
        <v>27</v>
      </c>
      <c r="G43" s="1586">
        <f>+G42+G37+G32+G27+G11</f>
        <v>82</v>
      </c>
      <c r="H43" s="1587">
        <f>+H42+H37+H32+H27+H11</f>
        <v>23</v>
      </c>
      <c r="I43" s="1588">
        <f t="shared" si="6"/>
        <v>43</v>
      </c>
      <c r="J43" s="1589">
        <f t="shared" si="6"/>
        <v>34</v>
      </c>
      <c r="K43" s="1151">
        <f t="shared" si="6"/>
        <v>13</v>
      </c>
      <c r="L43" s="1152">
        <f t="shared" si="6"/>
        <v>14</v>
      </c>
      <c r="M43" s="1149">
        <f t="shared" si="6"/>
        <v>79</v>
      </c>
      <c r="N43" s="1150">
        <f t="shared" si="6"/>
        <v>55</v>
      </c>
      <c r="O43" s="1151">
        <f t="shared" si="6"/>
        <v>94</v>
      </c>
      <c r="P43" s="1152">
        <f t="shared" si="6"/>
        <v>58</v>
      </c>
      <c r="Q43" s="1149">
        <f t="shared" si="6"/>
        <v>105</v>
      </c>
      <c r="R43" s="1153">
        <f t="shared" si="6"/>
        <v>77</v>
      </c>
    </row>
    <row r="44" spans="1:18" s="25" customFormat="1" ht="16.5" thickBot="1">
      <c r="A44" s="122"/>
      <c r="B44" s="513"/>
      <c r="C44" s="513"/>
      <c r="D44" s="513"/>
      <c r="E44" s="594" t="s">
        <v>373</v>
      </c>
      <c r="F44" s="2067">
        <f>+E43+F43</f>
        <v>68</v>
      </c>
      <c r="G44" s="1590"/>
      <c r="H44" s="1591">
        <f>G43+H43</f>
        <v>105</v>
      </c>
      <c r="I44" s="1591">
        <f>I43+J43</f>
        <v>77</v>
      </c>
      <c r="J44" s="1590"/>
      <c r="K44" s="513"/>
      <c r="L44" s="513"/>
      <c r="M44" s="513"/>
      <c r="N44" s="513"/>
      <c r="O44" s="513"/>
      <c r="P44" s="513"/>
      <c r="Q44" s="513"/>
      <c r="R44" s="2068"/>
    </row>
    <row r="45" spans="1:18" ht="23.1" customHeight="1" thickBot="1">
      <c r="A45" s="123"/>
      <c r="B45" s="514"/>
      <c r="C45" s="407" t="s">
        <v>274</v>
      </c>
      <c r="D45" s="2069">
        <f>D43+F43+E43</f>
        <v>250</v>
      </c>
      <c r="E45" s="514"/>
      <c r="F45" s="514"/>
      <c r="G45" s="1592" t="s">
        <v>374</v>
      </c>
      <c r="H45" s="2070">
        <f>C43+F43</f>
        <v>104</v>
      </c>
      <c r="I45" s="1592" t="s">
        <v>375</v>
      </c>
      <c r="J45" s="2070">
        <f>B43+E43</f>
        <v>146</v>
      </c>
      <c r="K45" s="514"/>
      <c r="L45" s="514"/>
      <c r="M45" s="514"/>
      <c r="N45" s="514"/>
      <c r="O45" s="514"/>
      <c r="P45" s="514"/>
      <c r="Q45" s="514"/>
      <c r="R45" s="2071"/>
    </row>
  </sheetData>
  <mergeCells count="13">
    <mergeCell ref="B5:R5"/>
    <mergeCell ref="G6:H6"/>
    <mergeCell ref="I6:J6"/>
    <mergeCell ref="K6:L6"/>
    <mergeCell ref="M6:N6"/>
    <mergeCell ref="O6:P6"/>
    <mergeCell ref="Q6:R6"/>
    <mergeCell ref="K7:L7"/>
    <mergeCell ref="M7:N7"/>
    <mergeCell ref="O7:P7"/>
    <mergeCell ref="Q7:R7"/>
    <mergeCell ref="G8:H8"/>
    <mergeCell ref="I8:J8"/>
  </mergeCells>
  <printOptions horizontalCentered="1"/>
  <pageMargins left="0.31496062992125984" right="0.31496062992125984" top="0.47244094488188976" bottom="0.39370078740157483" header="0.19685039370078741" footer="0.19685039370078741"/>
  <pageSetup paperSize="9" scale="71" fitToHeight="0" orientation="landscape" r:id="rId1"/>
  <headerFooter>
    <oddHeader>&amp;L&amp;6&amp;A&amp;R&amp;6Page &amp;P of &amp;N</oddHeader>
  </headerFooter>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2" tint="-0.499984740745262"/>
  </sheetPr>
  <dimension ref="A1:Y84"/>
  <sheetViews>
    <sheetView view="pageBreakPreview" zoomScale="110" zoomScaleNormal="200" zoomScaleSheetLayoutView="110" zoomScalePageLayoutView="200" workbookViewId="0">
      <pane xSplit="1" ySplit="8" topLeftCell="B9" activePane="bottomRight" state="frozen"/>
      <selection pane="topRight" activeCell="B23" sqref="B23"/>
      <selection pane="bottomLeft" activeCell="B23" sqref="B23"/>
      <selection pane="bottomRight" activeCell="B22" sqref="B22"/>
    </sheetView>
  </sheetViews>
  <sheetFormatPr defaultColWidth="9.140625" defaultRowHeight="15"/>
  <cols>
    <col min="1" max="1" width="26.42578125" style="91" customWidth="1"/>
    <col min="2" max="2" width="34.85546875" style="91" customWidth="1"/>
    <col min="3" max="3" width="7.42578125" style="91" customWidth="1"/>
    <col min="4" max="4" width="9.5703125" style="91" customWidth="1"/>
    <col min="5" max="5" width="6.140625" style="91" customWidth="1"/>
    <col min="6" max="6" width="4.42578125" style="91" customWidth="1"/>
    <col min="7" max="7" width="7.42578125" style="91" customWidth="1"/>
    <col min="8" max="8" width="8.140625" style="91" customWidth="1"/>
    <col min="9" max="12" width="9.5703125" style="91" customWidth="1"/>
    <col min="13" max="13" width="7.85546875" style="91" customWidth="1"/>
    <col min="14" max="14" width="7.140625" style="91" customWidth="1"/>
    <col min="15" max="16" width="9.5703125" style="91" customWidth="1"/>
    <col min="17" max="19" width="8.42578125" style="91" customWidth="1"/>
    <col min="20" max="20" width="6.140625" style="143" customWidth="1"/>
    <col min="21" max="24" width="9.140625" style="143"/>
    <col min="25" max="25" width="23.85546875" style="143" bestFit="1" customWidth="1"/>
    <col min="26" max="16384" width="9.140625" style="143"/>
  </cols>
  <sheetData>
    <row r="1" spans="1:25" s="124" customFormat="1" ht="21.75" customHeight="1">
      <c r="A1" s="2072" t="s">
        <v>0</v>
      </c>
      <c r="B1" s="2073"/>
      <c r="C1" s="2073"/>
      <c r="D1" s="2073"/>
      <c r="E1" s="2073"/>
      <c r="F1" s="2073"/>
      <c r="G1" s="2073"/>
      <c r="H1" s="2073"/>
      <c r="I1" s="2074"/>
      <c r="J1" s="2074"/>
      <c r="K1" s="2073"/>
      <c r="L1" s="2073"/>
      <c r="M1" s="2073"/>
      <c r="N1" s="2073"/>
      <c r="O1" s="2073"/>
      <c r="P1" s="2073"/>
      <c r="Q1" s="515"/>
      <c r="R1" s="2075"/>
      <c r="S1" s="2076"/>
    </row>
    <row r="2" spans="1:25" s="124" customFormat="1" ht="21.75" customHeight="1" thickBot="1">
      <c r="A2" s="197"/>
      <c r="B2" s="125"/>
      <c r="C2" s="125"/>
      <c r="D2" s="125"/>
      <c r="E2" s="125"/>
      <c r="F2" s="125"/>
      <c r="G2" s="516"/>
      <c r="H2" s="516"/>
      <c r="I2" s="516"/>
      <c r="J2" s="516"/>
      <c r="K2" s="423"/>
      <c r="L2" s="125"/>
      <c r="M2" s="125"/>
      <c r="N2" s="125"/>
      <c r="O2" s="125"/>
      <c r="P2" s="125"/>
      <c r="Q2" s="126"/>
      <c r="R2" s="127"/>
      <c r="S2" s="2077"/>
    </row>
    <row r="3" spans="1:25" s="124" customFormat="1" ht="21.75" customHeight="1">
      <c r="A3" s="2078" t="s">
        <v>1</v>
      </c>
      <c r="B3" s="2079"/>
      <c r="C3" s="2080"/>
      <c r="D3" s="2080"/>
      <c r="E3" s="2081"/>
      <c r="F3" s="2081"/>
      <c r="G3" s="2081"/>
      <c r="H3" s="2081"/>
      <c r="I3" s="2074"/>
      <c r="J3" s="2074"/>
      <c r="K3" s="2081"/>
      <c r="L3" s="2081"/>
      <c r="M3" s="2081"/>
      <c r="N3" s="2081"/>
      <c r="O3" s="2081"/>
      <c r="P3" s="2082"/>
      <c r="Q3" s="127"/>
      <c r="R3" s="127"/>
      <c r="S3" s="2077"/>
    </row>
    <row r="4" spans="1:25" s="124" customFormat="1" ht="21.75" customHeight="1">
      <c r="A4" s="517" t="s">
        <v>376</v>
      </c>
      <c r="B4" s="1055"/>
      <c r="C4" s="130"/>
      <c r="D4" s="130"/>
      <c r="E4" s="130"/>
      <c r="F4" s="130"/>
      <c r="G4" s="130"/>
      <c r="H4" s="130"/>
      <c r="K4" s="130"/>
      <c r="L4" s="130"/>
      <c r="M4" s="130"/>
      <c r="N4" s="130"/>
      <c r="O4" s="130"/>
      <c r="P4" s="1155"/>
      <c r="Q4" s="127"/>
      <c r="R4" s="127"/>
      <c r="S4" s="2077"/>
    </row>
    <row r="5" spans="1:25" s="134" customFormat="1" ht="21.75" customHeight="1" thickBot="1">
      <c r="A5" s="518" t="s">
        <v>253</v>
      </c>
      <c r="B5" s="1056"/>
      <c r="C5" s="131"/>
      <c r="D5" s="1011"/>
      <c r="E5" s="1010" t="s">
        <v>377</v>
      </c>
      <c r="F5" s="1012"/>
      <c r="G5" s="132"/>
      <c r="H5" s="133"/>
      <c r="I5" s="132"/>
      <c r="L5" s="132"/>
      <c r="M5" s="135"/>
      <c r="N5" s="135"/>
      <c r="O5" s="131"/>
      <c r="P5" s="1156"/>
      <c r="Q5" s="131"/>
      <c r="R5" s="131"/>
      <c r="S5" s="1156"/>
    </row>
    <row r="6" spans="1:25" s="15" customFormat="1" ht="21.75" customHeight="1" thickTop="1" thickBot="1">
      <c r="A6" s="519" t="s">
        <v>4</v>
      </c>
      <c r="B6" s="1094"/>
      <c r="C6" s="1094"/>
      <c r="D6" s="136"/>
      <c r="E6" s="4247" t="s">
        <v>5</v>
      </c>
      <c r="F6" s="4248"/>
      <c r="G6" s="4248"/>
      <c r="H6" s="4248"/>
      <c r="I6" s="4248"/>
      <c r="J6" s="4248"/>
      <c r="K6" s="4248"/>
      <c r="L6" s="4248"/>
      <c r="M6" s="4248"/>
      <c r="N6" s="4248"/>
      <c r="O6" s="4248" t="s">
        <v>378</v>
      </c>
      <c r="P6" s="4249"/>
      <c r="Q6" s="4250" t="s">
        <v>6</v>
      </c>
      <c r="R6" s="4250"/>
      <c r="S6" s="4251"/>
    </row>
    <row r="7" spans="1:25" s="137" customFormat="1" ht="20.100000000000001" customHeight="1">
      <c r="A7" s="1157" t="s">
        <v>7</v>
      </c>
      <c r="B7" s="2083"/>
      <c r="C7" s="4235" t="s">
        <v>8</v>
      </c>
      <c r="D7" s="4252"/>
      <c r="E7" s="4235" t="s">
        <v>9</v>
      </c>
      <c r="F7" s="4253"/>
      <c r="G7" s="4254" t="s">
        <v>10</v>
      </c>
      <c r="H7" s="4253"/>
      <c r="I7" s="4254" t="s">
        <v>11</v>
      </c>
      <c r="J7" s="4253"/>
      <c r="K7" s="4254" t="s">
        <v>12</v>
      </c>
      <c r="L7" s="4253"/>
      <c r="M7" s="4254" t="s">
        <v>13</v>
      </c>
      <c r="N7" s="4253"/>
      <c r="O7" s="4254" t="s">
        <v>14</v>
      </c>
      <c r="P7" s="4236"/>
      <c r="Q7" s="4255" t="s">
        <v>8</v>
      </c>
      <c r="R7" s="4255"/>
      <c r="S7" s="4256"/>
    </row>
    <row r="8" spans="1:25" s="142" customFormat="1" ht="20.100000000000001" customHeight="1" thickBot="1">
      <c r="A8" s="2513"/>
      <c r="B8" s="1057"/>
      <c r="C8" s="138" t="s">
        <v>15</v>
      </c>
      <c r="D8" s="139" t="s">
        <v>16</v>
      </c>
      <c r="E8" s="138" t="s">
        <v>15</v>
      </c>
      <c r="F8" s="140" t="s">
        <v>16</v>
      </c>
      <c r="G8" s="18" t="s">
        <v>15</v>
      </c>
      <c r="H8" s="140" t="s">
        <v>16</v>
      </c>
      <c r="I8" s="18" t="s">
        <v>15</v>
      </c>
      <c r="J8" s="140" t="s">
        <v>16</v>
      </c>
      <c r="K8" s="18" t="s">
        <v>15</v>
      </c>
      <c r="L8" s="140" t="s">
        <v>16</v>
      </c>
      <c r="M8" s="18" t="s">
        <v>15</v>
      </c>
      <c r="N8" s="140" t="s">
        <v>16</v>
      </c>
      <c r="O8" s="18" t="s">
        <v>15</v>
      </c>
      <c r="P8" s="19" t="s">
        <v>16</v>
      </c>
      <c r="Q8" s="3098" t="s">
        <v>15</v>
      </c>
      <c r="R8" s="20" t="s">
        <v>16</v>
      </c>
      <c r="S8" s="3099" t="s">
        <v>17</v>
      </c>
      <c r="T8" s="141"/>
      <c r="Y8" s="143"/>
    </row>
    <row r="9" spans="1:25" s="145" customFormat="1" ht="24.75" customHeight="1" thickTop="1" thickBot="1">
      <c r="A9" s="144" t="s">
        <v>379</v>
      </c>
      <c r="B9" s="1058" t="s">
        <v>280</v>
      </c>
      <c r="C9" s="2084"/>
      <c r="D9" s="2084"/>
      <c r="E9" s="2084"/>
      <c r="F9" s="2084"/>
      <c r="G9" s="2084"/>
      <c r="H9" s="2084"/>
      <c r="I9" s="2084"/>
      <c r="J9" s="2084"/>
      <c r="K9" s="2084"/>
      <c r="L9" s="2084"/>
      <c r="M9" s="2084"/>
      <c r="N9" s="2084"/>
      <c r="O9" s="2084"/>
      <c r="P9" s="2085"/>
      <c r="Q9" s="2084"/>
      <c r="R9" s="2084"/>
      <c r="S9" s="2085"/>
      <c r="Y9" s="143"/>
    </row>
    <row r="10" spans="1:25" s="145" customFormat="1" ht="11.85" customHeight="1">
      <c r="A10" s="2558" t="s">
        <v>380</v>
      </c>
      <c r="B10" s="3100" t="s">
        <v>381</v>
      </c>
      <c r="C10" s="2585">
        <v>1</v>
      </c>
      <c r="D10" s="2586">
        <v>1</v>
      </c>
      <c r="E10" s="2561"/>
      <c r="F10" s="2536"/>
      <c r="G10" s="2556">
        <v>1</v>
      </c>
      <c r="H10" s="2556">
        <v>1</v>
      </c>
      <c r="I10" s="2556">
        <v>1</v>
      </c>
      <c r="J10" s="2556">
        <v>1</v>
      </c>
      <c r="K10" s="2556"/>
      <c r="L10" s="2556"/>
      <c r="M10" s="2556"/>
      <c r="N10" s="2556"/>
      <c r="O10" s="2556">
        <v>1</v>
      </c>
      <c r="P10" s="2557">
        <v>1</v>
      </c>
      <c r="Q10" s="3101" t="str">
        <f t="shared" ref="Q10:R19" si="0">IF($S10=1,"-",C10)</f>
        <v>-</v>
      </c>
      <c r="R10" s="3102" t="str">
        <f t="shared" si="0"/>
        <v>-</v>
      </c>
      <c r="S10" s="3103">
        <f t="shared" ref="S10:S19" si="1">IF(C10+D10=2,1,"-")</f>
        <v>1</v>
      </c>
      <c r="Y10" s="165"/>
    </row>
    <row r="11" spans="1:25" s="145" customFormat="1" ht="11.85" customHeight="1">
      <c r="A11" s="2558" t="s">
        <v>382</v>
      </c>
      <c r="B11" s="3100" t="s">
        <v>383</v>
      </c>
      <c r="C11" s="2585">
        <v>1</v>
      </c>
      <c r="D11" s="2586">
        <v>1</v>
      </c>
      <c r="E11" s="2561"/>
      <c r="F11" s="2536"/>
      <c r="G11" s="2556">
        <v>1</v>
      </c>
      <c r="H11" s="2556">
        <v>1</v>
      </c>
      <c r="I11" s="2556">
        <v>1</v>
      </c>
      <c r="J11" s="2556">
        <v>1</v>
      </c>
      <c r="K11" s="2556"/>
      <c r="L11" s="2556"/>
      <c r="M11" s="2556"/>
      <c r="N11" s="2556"/>
      <c r="O11" s="2556">
        <v>1</v>
      </c>
      <c r="P11" s="2557">
        <v>1</v>
      </c>
      <c r="Q11" s="3101" t="str">
        <f t="shared" si="0"/>
        <v>-</v>
      </c>
      <c r="R11" s="3102" t="str">
        <f t="shared" si="0"/>
        <v>-</v>
      </c>
      <c r="S11" s="3103">
        <f t="shared" si="1"/>
        <v>1</v>
      </c>
      <c r="Y11" s="165"/>
    </row>
    <row r="12" spans="1:25" s="145" customFormat="1" ht="11.85" customHeight="1">
      <c r="A12" s="2558" t="s">
        <v>384</v>
      </c>
      <c r="B12" s="3100" t="s">
        <v>385</v>
      </c>
      <c r="C12" s="2582">
        <v>1</v>
      </c>
      <c r="D12" s="2583">
        <v>1</v>
      </c>
      <c r="E12" s="2565"/>
      <c r="F12" s="2536"/>
      <c r="G12" s="2536">
        <v>1</v>
      </c>
      <c r="H12" s="2536">
        <v>1</v>
      </c>
      <c r="I12" s="2536">
        <v>1</v>
      </c>
      <c r="J12" s="2536">
        <v>1</v>
      </c>
      <c r="K12" s="2536"/>
      <c r="L12" s="2536"/>
      <c r="M12" s="2536"/>
      <c r="N12" s="2536"/>
      <c r="O12" s="2536">
        <v>1</v>
      </c>
      <c r="P12" s="2537">
        <v>1</v>
      </c>
      <c r="Q12" s="3101" t="str">
        <f t="shared" si="0"/>
        <v>-</v>
      </c>
      <c r="R12" s="3102" t="str">
        <f t="shared" si="0"/>
        <v>-</v>
      </c>
      <c r="S12" s="3103">
        <f t="shared" si="1"/>
        <v>1</v>
      </c>
      <c r="Y12" s="165"/>
    </row>
    <row r="13" spans="1:25" s="145" customFormat="1" ht="11.85" customHeight="1">
      <c r="A13" s="2558" t="s">
        <v>386</v>
      </c>
      <c r="B13" s="3100" t="s">
        <v>387</v>
      </c>
      <c r="C13" s="2582"/>
      <c r="D13" s="2583"/>
      <c r="E13" s="2565"/>
      <c r="F13" s="2536"/>
      <c r="G13" s="2536"/>
      <c r="H13" s="2536"/>
      <c r="I13" s="2536"/>
      <c r="J13" s="2536"/>
      <c r="K13" s="2536"/>
      <c r="L13" s="2536"/>
      <c r="M13" s="2536"/>
      <c r="N13" s="2536"/>
      <c r="O13" s="2536"/>
      <c r="P13" s="2537"/>
      <c r="Q13" s="3101">
        <f>IF($S13=1,"-",C13)</f>
        <v>0</v>
      </c>
      <c r="R13" s="3102">
        <f>IF($S13=1,"-",D13)</f>
        <v>0</v>
      </c>
      <c r="S13" s="3103" t="str">
        <f t="shared" ref="S13" si="2">IF(C13+D13=2,1,"-")</f>
        <v>-</v>
      </c>
      <c r="V13" s="111"/>
      <c r="Y13" s="165"/>
    </row>
    <row r="14" spans="1:25" s="145" customFormat="1" ht="11.85" customHeight="1">
      <c r="A14" s="2558" t="s">
        <v>388</v>
      </c>
      <c r="B14" s="3100" t="s">
        <v>389</v>
      </c>
      <c r="C14" s="2582">
        <v>1</v>
      </c>
      <c r="D14" s="2583">
        <v>1</v>
      </c>
      <c r="E14" s="2566"/>
      <c r="F14" s="2536"/>
      <c r="G14" s="3104">
        <v>1</v>
      </c>
      <c r="H14" s="2536">
        <v>1</v>
      </c>
      <c r="I14" s="2536">
        <v>1</v>
      </c>
      <c r="J14" s="2536">
        <v>1</v>
      </c>
      <c r="K14" s="2536"/>
      <c r="L14" s="2536"/>
      <c r="M14" s="2536"/>
      <c r="N14" s="2536"/>
      <c r="O14" s="2536">
        <v>1</v>
      </c>
      <c r="P14" s="2537">
        <v>1</v>
      </c>
      <c r="Q14" s="3101" t="str">
        <f t="shared" ref="Q14" si="3">IF($S14=1,"-",C14)</f>
        <v>-</v>
      </c>
      <c r="R14" s="3102" t="str">
        <f t="shared" ref="R14" si="4">IF($S14=1,"-",D14)</f>
        <v>-</v>
      </c>
      <c r="S14" s="3103">
        <f t="shared" ref="S14" si="5">IF(C14+D14=2,1,"-")</f>
        <v>1</v>
      </c>
      <c r="V14" s="111"/>
      <c r="Y14" s="165"/>
    </row>
    <row r="15" spans="1:25" s="145" customFormat="1" ht="11.85" customHeight="1">
      <c r="A15" s="2558" t="s">
        <v>390</v>
      </c>
      <c r="B15" s="3100" t="s">
        <v>391</v>
      </c>
      <c r="C15" s="2582">
        <v>1</v>
      </c>
      <c r="D15" s="2583">
        <v>1</v>
      </c>
      <c r="E15" s="2565"/>
      <c r="F15" s="2611"/>
      <c r="G15" s="2536">
        <v>1</v>
      </c>
      <c r="H15" s="2536">
        <v>1</v>
      </c>
      <c r="I15" s="2536">
        <v>1</v>
      </c>
      <c r="J15" s="2536">
        <v>1</v>
      </c>
      <c r="K15" s="2536"/>
      <c r="L15" s="2536"/>
      <c r="M15" s="2536"/>
      <c r="N15" s="2536"/>
      <c r="O15" s="2536">
        <v>1</v>
      </c>
      <c r="P15" s="2537">
        <v>1</v>
      </c>
      <c r="Q15" s="3101" t="str">
        <f t="shared" si="0"/>
        <v>-</v>
      </c>
      <c r="R15" s="3102" t="str">
        <f t="shared" si="0"/>
        <v>-</v>
      </c>
      <c r="S15" s="3103">
        <f t="shared" si="1"/>
        <v>1</v>
      </c>
      <c r="V15" s="111"/>
      <c r="Y15" s="165"/>
    </row>
    <row r="16" spans="1:25" s="145" customFormat="1" ht="11.85" customHeight="1">
      <c r="A16" s="2558" t="s">
        <v>392</v>
      </c>
      <c r="B16" s="3100" t="s">
        <v>393</v>
      </c>
      <c r="C16" s="2582">
        <v>1</v>
      </c>
      <c r="D16" s="2583"/>
      <c r="E16" s="2565"/>
      <c r="F16" s="2536"/>
      <c r="G16" s="2536">
        <v>1</v>
      </c>
      <c r="H16" s="2536"/>
      <c r="I16" s="2536">
        <v>1</v>
      </c>
      <c r="J16" s="2536"/>
      <c r="K16" s="2536"/>
      <c r="L16" s="2536"/>
      <c r="M16" s="2536"/>
      <c r="N16" s="2536"/>
      <c r="O16" s="2536">
        <v>1</v>
      </c>
      <c r="P16" s="2537"/>
      <c r="Q16" s="3101">
        <f t="shared" si="0"/>
        <v>1</v>
      </c>
      <c r="R16" s="3102">
        <f t="shared" si="0"/>
        <v>0</v>
      </c>
      <c r="S16" s="3103" t="str">
        <f t="shared" si="1"/>
        <v>-</v>
      </c>
      <c r="V16" s="111"/>
      <c r="Y16" s="165"/>
    </row>
    <row r="17" spans="1:19" s="145" customFormat="1" ht="11.85" customHeight="1">
      <c r="A17" s="2558" t="s">
        <v>394</v>
      </c>
      <c r="B17" s="3100" t="s">
        <v>395</v>
      </c>
      <c r="C17" s="2582">
        <v>1</v>
      </c>
      <c r="D17" s="2583">
        <v>1</v>
      </c>
      <c r="E17" s="2565"/>
      <c r="F17" s="2536"/>
      <c r="G17" s="2536">
        <v>1</v>
      </c>
      <c r="H17" s="2536">
        <v>1</v>
      </c>
      <c r="I17" s="2536">
        <v>1</v>
      </c>
      <c r="J17" s="2536">
        <v>1</v>
      </c>
      <c r="K17" s="2536"/>
      <c r="L17" s="2536"/>
      <c r="M17" s="2536"/>
      <c r="N17" s="2536"/>
      <c r="O17" s="2536">
        <v>1</v>
      </c>
      <c r="P17" s="2537">
        <v>1</v>
      </c>
      <c r="Q17" s="3101" t="str">
        <f t="shared" si="0"/>
        <v>-</v>
      </c>
      <c r="R17" s="3102" t="str">
        <f t="shared" si="0"/>
        <v>-</v>
      </c>
      <c r="S17" s="3103">
        <f t="shared" si="1"/>
        <v>1</v>
      </c>
    </row>
    <row r="18" spans="1:19" s="145" customFormat="1" ht="11.85" customHeight="1">
      <c r="A18" s="2558" t="s">
        <v>396</v>
      </c>
      <c r="B18" s="3100" t="s">
        <v>397</v>
      </c>
      <c r="C18" s="2582">
        <v>1</v>
      </c>
      <c r="D18" s="2583"/>
      <c r="E18" s="2565"/>
      <c r="F18" s="2536"/>
      <c r="G18" s="2536">
        <v>1</v>
      </c>
      <c r="H18" s="2536"/>
      <c r="I18" s="2536">
        <v>1</v>
      </c>
      <c r="J18" s="2536"/>
      <c r="K18" s="2536"/>
      <c r="L18" s="2536"/>
      <c r="M18" s="2536"/>
      <c r="N18" s="2536"/>
      <c r="O18" s="2536">
        <v>1</v>
      </c>
      <c r="P18" s="2537"/>
      <c r="Q18" s="3101">
        <f t="shared" si="0"/>
        <v>1</v>
      </c>
      <c r="R18" s="3102">
        <f t="shared" si="0"/>
        <v>0</v>
      </c>
      <c r="S18" s="3103" t="str">
        <f t="shared" si="1"/>
        <v>-</v>
      </c>
    </row>
    <row r="19" spans="1:19" s="145" customFormat="1" ht="11.85" customHeight="1">
      <c r="A19" s="2558" t="s">
        <v>398</v>
      </c>
      <c r="B19" s="3100" t="s">
        <v>399</v>
      </c>
      <c r="C19" s="2582">
        <v>1</v>
      </c>
      <c r="D19" s="2583">
        <v>1</v>
      </c>
      <c r="E19" s="2565"/>
      <c r="F19" s="2536"/>
      <c r="G19" s="2536">
        <v>1</v>
      </c>
      <c r="H19" s="2536">
        <v>1</v>
      </c>
      <c r="I19" s="2536">
        <v>1</v>
      </c>
      <c r="J19" s="2536">
        <v>1</v>
      </c>
      <c r="K19" s="2536"/>
      <c r="L19" s="2536"/>
      <c r="M19" s="2536"/>
      <c r="N19" s="2536"/>
      <c r="O19" s="2536">
        <v>1</v>
      </c>
      <c r="P19" s="2537">
        <v>1</v>
      </c>
      <c r="Q19" s="3101" t="str">
        <f t="shared" si="0"/>
        <v>-</v>
      </c>
      <c r="R19" s="3102" t="str">
        <f t="shared" si="0"/>
        <v>-</v>
      </c>
      <c r="S19" s="3103">
        <f t="shared" si="1"/>
        <v>1</v>
      </c>
    </row>
    <row r="20" spans="1:19" s="107" customFormat="1" ht="12" thickBot="1">
      <c r="A20" s="3105" t="s">
        <v>347</v>
      </c>
      <c r="B20" s="3106"/>
      <c r="C20" s="3107">
        <f t="shared" ref="C20:S20" si="6">SUM(C10:C19)</f>
        <v>9</v>
      </c>
      <c r="D20" s="3108">
        <f t="shared" si="6"/>
        <v>7</v>
      </c>
      <c r="E20" s="3107">
        <f t="shared" si="6"/>
        <v>0</v>
      </c>
      <c r="F20" s="3109">
        <f t="shared" si="6"/>
        <v>0</v>
      </c>
      <c r="G20" s="3109">
        <f t="shared" si="6"/>
        <v>9</v>
      </c>
      <c r="H20" s="3109">
        <f t="shared" si="6"/>
        <v>7</v>
      </c>
      <c r="I20" s="3109">
        <f t="shared" si="6"/>
        <v>9</v>
      </c>
      <c r="J20" s="3109">
        <f t="shared" si="6"/>
        <v>7</v>
      </c>
      <c r="K20" s="3109">
        <f t="shared" si="6"/>
        <v>0</v>
      </c>
      <c r="L20" s="3109">
        <f t="shared" si="6"/>
        <v>0</v>
      </c>
      <c r="M20" s="3109">
        <f t="shared" si="6"/>
        <v>0</v>
      </c>
      <c r="N20" s="3108">
        <f t="shared" si="6"/>
        <v>0</v>
      </c>
      <c r="O20" s="3107">
        <f t="shared" si="6"/>
        <v>9</v>
      </c>
      <c r="P20" s="3110">
        <f t="shared" si="6"/>
        <v>7</v>
      </c>
      <c r="Q20" s="3111">
        <f t="shared" si="6"/>
        <v>2</v>
      </c>
      <c r="R20" s="3112">
        <f t="shared" si="6"/>
        <v>0</v>
      </c>
      <c r="S20" s="3113">
        <f t="shared" si="6"/>
        <v>7</v>
      </c>
    </row>
    <row r="21" spans="1:19" s="25" customFormat="1" ht="9.75" customHeight="1" thickTop="1" thickBot="1">
      <c r="A21" s="965"/>
      <c r="B21" s="582"/>
      <c r="C21" s="633"/>
      <c r="D21" s="633"/>
      <c r="E21" s="634"/>
      <c r="F21" s="634"/>
      <c r="G21" s="634"/>
      <c r="H21" s="634"/>
      <c r="I21" s="634"/>
      <c r="J21" s="634"/>
      <c r="K21" s="634"/>
      <c r="L21" s="634"/>
      <c r="M21" s="634"/>
      <c r="N21" s="634"/>
      <c r="O21" s="634"/>
      <c r="P21" s="1106"/>
      <c r="Q21" s="635"/>
      <c r="R21" s="635"/>
      <c r="S21" s="635"/>
    </row>
    <row r="22" spans="1:19" s="107" customFormat="1" ht="12" thickBot="1">
      <c r="A22" s="2086" t="s">
        <v>400</v>
      </c>
      <c r="B22" s="2087"/>
      <c r="C22" s="2088"/>
      <c r="D22" s="2088"/>
      <c r="E22" s="2088"/>
      <c r="F22" s="2088"/>
      <c r="G22" s="2088"/>
      <c r="H22" s="2088"/>
      <c r="I22" s="2088"/>
      <c r="J22" s="2088"/>
      <c r="K22" s="2088"/>
      <c r="L22" s="2088"/>
      <c r="M22" s="2088"/>
      <c r="N22" s="2088"/>
      <c r="O22" s="2088"/>
      <c r="P22" s="2089"/>
      <c r="Q22" s="2088"/>
      <c r="R22" s="2088"/>
      <c r="S22" s="2089"/>
    </row>
    <row r="23" spans="1:19" s="145" customFormat="1" ht="11.85" customHeight="1">
      <c r="A23" s="2558" t="s">
        <v>401</v>
      </c>
      <c r="B23" s="3100" t="s">
        <v>402</v>
      </c>
      <c r="C23" s="2582">
        <v>1</v>
      </c>
      <c r="D23" s="2583"/>
      <c r="E23" s="2565"/>
      <c r="F23" s="2536"/>
      <c r="G23" s="2536">
        <v>1</v>
      </c>
      <c r="H23" s="2536"/>
      <c r="I23" s="2536">
        <v>1</v>
      </c>
      <c r="J23" s="2536"/>
      <c r="K23" s="2536"/>
      <c r="L23" s="2536"/>
      <c r="M23" s="2536"/>
      <c r="N23" s="2536"/>
      <c r="O23" s="2536">
        <v>1</v>
      </c>
      <c r="P23" s="2537"/>
      <c r="Q23" s="3101">
        <f t="shared" ref="Q23:R25" si="7">IF($S23=1,"-",C23)</f>
        <v>1</v>
      </c>
      <c r="R23" s="3102">
        <f t="shared" si="7"/>
        <v>0</v>
      </c>
      <c r="S23" s="3103" t="str">
        <f>IF(C23+D23=2,1,"-")</f>
        <v>-</v>
      </c>
    </row>
    <row r="24" spans="1:19" s="145" customFormat="1" ht="11.85" customHeight="1">
      <c r="A24" s="2558" t="s">
        <v>403</v>
      </c>
      <c r="B24" s="3100" t="s">
        <v>404</v>
      </c>
      <c r="C24" s="2582">
        <v>1</v>
      </c>
      <c r="D24" s="2583">
        <v>1</v>
      </c>
      <c r="E24" s="2565"/>
      <c r="F24" s="2536"/>
      <c r="G24" s="2536">
        <v>1</v>
      </c>
      <c r="H24" s="2536">
        <v>1</v>
      </c>
      <c r="I24" s="2536">
        <v>1</v>
      </c>
      <c r="J24" s="2536">
        <v>1</v>
      </c>
      <c r="K24" s="2536"/>
      <c r="L24" s="2536"/>
      <c r="M24" s="2536"/>
      <c r="N24" s="2536"/>
      <c r="O24" s="2536">
        <v>1</v>
      </c>
      <c r="P24" s="2537">
        <v>1</v>
      </c>
      <c r="Q24" s="3101" t="str">
        <f t="shared" si="7"/>
        <v>-</v>
      </c>
      <c r="R24" s="3102" t="str">
        <f t="shared" si="7"/>
        <v>-</v>
      </c>
      <c r="S24" s="3103">
        <f>IF(C24+D24=2,1,"-")</f>
        <v>1</v>
      </c>
    </row>
    <row r="25" spans="1:19" s="145" customFormat="1" ht="11.85" customHeight="1">
      <c r="A25" s="2558" t="s">
        <v>405</v>
      </c>
      <c r="B25" s="3100" t="s">
        <v>406</v>
      </c>
      <c r="C25" s="2582">
        <v>1</v>
      </c>
      <c r="D25" s="2583"/>
      <c r="E25" s="2565"/>
      <c r="F25" s="2536"/>
      <c r="G25" s="2536">
        <v>1</v>
      </c>
      <c r="H25" s="2536"/>
      <c r="I25" s="2536">
        <v>1</v>
      </c>
      <c r="J25" s="2536"/>
      <c r="K25" s="2536"/>
      <c r="L25" s="2536"/>
      <c r="M25" s="2536"/>
      <c r="N25" s="2536"/>
      <c r="O25" s="2536">
        <v>1</v>
      </c>
      <c r="P25" s="2537"/>
      <c r="Q25" s="3101">
        <f t="shared" si="7"/>
        <v>1</v>
      </c>
      <c r="R25" s="3102">
        <f t="shared" si="7"/>
        <v>0</v>
      </c>
      <c r="S25" s="3103" t="str">
        <f>IF(C25+D25=2,1,"-")</f>
        <v>-</v>
      </c>
    </row>
    <row r="26" spans="1:19" s="107" customFormat="1" ht="12" thickBot="1">
      <c r="A26" s="3105" t="s">
        <v>347</v>
      </c>
      <c r="B26" s="3106"/>
      <c r="C26" s="3107">
        <f>SUM(C23:C25)</f>
        <v>3</v>
      </c>
      <c r="D26" s="3108">
        <f t="shared" ref="D26:S26" si="8">SUM(D23:D25)</f>
        <v>1</v>
      </c>
      <c r="E26" s="3107">
        <f>SUM(E23:E25)</f>
        <v>0</v>
      </c>
      <c r="F26" s="3109">
        <f t="shared" si="8"/>
        <v>0</v>
      </c>
      <c r="G26" s="3109">
        <f t="shared" si="8"/>
        <v>3</v>
      </c>
      <c r="H26" s="3109">
        <f t="shared" si="8"/>
        <v>1</v>
      </c>
      <c r="I26" s="3109">
        <f t="shared" si="8"/>
        <v>3</v>
      </c>
      <c r="J26" s="3109">
        <f t="shared" si="8"/>
        <v>1</v>
      </c>
      <c r="K26" s="3109">
        <f t="shared" si="8"/>
        <v>0</v>
      </c>
      <c r="L26" s="3109">
        <f t="shared" si="8"/>
        <v>0</v>
      </c>
      <c r="M26" s="3109">
        <f t="shared" si="8"/>
        <v>0</v>
      </c>
      <c r="N26" s="3108">
        <f t="shared" si="8"/>
        <v>0</v>
      </c>
      <c r="O26" s="3107">
        <f t="shared" si="8"/>
        <v>3</v>
      </c>
      <c r="P26" s="3110">
        <f t="shared" si="8"/>
        <v>1</v>
      </c>
      <c r="Q26" s="3111">
        <f t="shared" si="8"/>
        <v>2</v>
      </c>
      <c r="R26" s="3112">
        <f t="shared" si="8"/>
        <v>0</v>
      </c>
      <c r="S26" s="3113">
        <f t="shared" si="8"/>
        <v>1</v>
      </c>
    </row>
    <row r="27" spans="1:19" s="25" customFormat="1" ht="9.75" customHeight="1" thickTop="1" thickBot="1">
      <c r="A27" s="965"/>
      <c r="B27" s="582"/>
      <c r="C27" s="633"/>
      <c r="D27" s="633"/>
      <c r="E27" s="634"/>
      <c r="F27" s="634"/>
      <c r="G27" s="634"/>
      <c r="H27" s="634"/>
      <c r="I27" s="634"/>
      <c r="J27" s="634"/>
      <c r="K27" s="634"/>
      <c r="L27" s="634"/>
      <c r="M27" s="634"/>
      <c r="N27" s="634"/>
      <c r="O27" s="634"/>
      <c r="P27" s="1106"/>
      <c r="Q27" s="635"/>
      <c r="R27" s="635"/>
      <c r="S27" s="635"/>
    </row>
    <row r="28" spans="1:19" s="107" customFormat="1" ht="12" thickBot="1">
      <c r="A28" s="2086" t="s">
        <v>407</v>
      </c>
      <c r="B28" s="2087"/>
      <c r="C28" s="2088"/>
      <c r="D28" s="2088"/>
      <c r="E28" s="2088"/>
      <c r="F28" s="2088"/>
      <c r="G28" s="2088"/>
      <c r="H28" s="2088"/>
      <c r="I28" s="2088"/>
      <c r="J28" s="2088"/>
      <c r="K28" s="2088"/>
      <c r="L28" s="2088"/>
      <c r="M28" s="2088"/>
      <c r="N28" s="2088"/>
      <c r="O28" s="2088"/>
      <c r="P28" s="2089"/>
      <c r="Q28" s="2088"/>
      <c r="R28" s="2088"/>
      <c r="S28" s="2089"/>
    </row>
    <row r="29" spans="1:19" s="145" customFormat="1" ht="11.85" customHeight="1">
      <c r="A29" s="2558" t="s">
        <v>408</v>
      </c>
      <c r="B29" s="3100" t="s">
        <v>409</v>
      </c>
      <c r="C29" s="2582">
        <v>1</v>
      </c>
      <c r="D29" s="2583">
        <v>1</v>
      </c>
      <c r="E29" s="2565"/>
      <c r="F29" s="2536"/>
      <c r="G29" s="2536">
        <v>1</v>
      </c>
      <c r="H29" s="2536">
        <v>1</v>
      </c>
      <c r="I29" s="2536">
        <v>1</v>
      </c>
      <c r="J29" s="2536">
        <v>1</v>
      </c>
      <c r="K29" s="2536"/>
      <c r="L29" s="2536"/>
      <c r="M29" s="2536"/>
      <c r="N29" s="2536"/>
      <c r="O29" s="2536">
        <v>1</v>
      </c>
      <c r="P29" s="2537">
        <v>1</v>
      </c>
      <c r="Q29" s="3101" t="str">
        <f t="shared" ref="Q29:R31" si="9">IF($S29=1,"-",C29)</f>
        <v>-</v>
      </c>
      <c r="R29" s="3102" t="str">
        <f t="shared" si="9"/>
        <v>-</v>
      </c>
      <c r="S29" s="3103">
        <f>IF(C29+D29=2,1,"-")</f>
        <v>1</v>
      </c>
    </row>
    <row r="30" spans="1:19" s="145" customFormat="1" ht="11.85" customHeight="1">
      <c r="A30" s="2558" t="s">
        <v>410</v>
      </c>
      <c r="B30" s="3100" t="s">
        <v>411</v>
      </c>
      <c r="C30" s="2582">
        <v>1</v>
      </c>
      <c r="D30" s="2583"/>
      <c r="E30" s="2565"/>
      <c r="F30" s="2536"/>
      <c r="G30" s="2536">
        <v>1</v>
      </c>
      <c r="H30" s="2536"/>
      <c r="I30" s="2536">
        <v>1</v>
      </c>
      <c r="J30" s="2536"/>
      <c r="K30" s="2536"/>
      <c r="L30" s="2536"/>
      <c r="M30" s="2536"/>
      <c r="N30" s="2536"/>
      <c r="O30" s="2536">
        <v>1</v>
      </c>
      <c r="P30" s="2537"/>
      <c r="Q30" s="3101">
        <f t="shared" si="9"/>
        <v>1</v>
      </c>
      <c r="R30" s="3102">
        <f t="shared" si="9"/>
        <v>0</v>
      </c>
      <c r="S30" s="3103" t="str">
        <f>IF(C30+D30=2,1,"-")</f>
        <v>-</v>
      </c>
    </row>
    <row r="31" spans="1:19" s="145" customFormat="1" ht="11.85" customHeight="1">
      <c r="A31" s="2558" t="s">
        <v>412</v>
      </c>
      <c r="B31" s="3100" t="s">
        <v>413</v>
      </c>
      <c r="C31" s="2582">
        <v>1</v>
      </c>
      <c r="D31" s="2583"/>
      <c r="E31" s="2565"/>
      <c r="F31" s="2536"/>
      <c r="G31" s="2536">
        <v>1</v>
      </c>
      <c r="H31" s="2536"/>
      <c r="I31" s="2536">
        <v>1</v>
      </c>
      <c r="J31" s="2536"/>
      <c r="K31" s="2536"/>
      <c r="L31" s="2536"/>
      <c r="M31" s="2536"/>
      <c r="N31" s="2536"/>
      <c r="O31" s="2536">
        <v>1</v>
      </c>
      <c r="P31" s="2537"/>
      <c r="Q31" s="3101">
        <f t="shared" si="9"/>
        <v>1</v>
      </c>
      <c r="R31" s="3102">
        <f t="shared" si="9"/>
        <v>0</v>
      </c>
      <c r="S31" s="3103" t="str">
        <f>IF(C31+D31=2,1,"-")</f>
        <v>-</v>
      </c>
    </row>
    <row r="32" spans="1:19" s="107" customFormat="1" ht="12" thickBot="1">
      <c r="A32" s="3105" t="s">
        <v>347</v>
      </c>
      <c r="B32" s="3106"/>
      <c r="C32" s="3107">
        <f>SUM(C29:C31)</f>
        <v>3</v>
      </c>
      <c r="D32" s="3108">
        <f t="shared" ref="D32:S32" si="10">SUM(D29:D31)</f>
        <v>1</v>
      </c>
      <c r="E32" s="3107">
        <f t="shared" si="10"/>
        <v>0</v>
      </c>
      <c r="F32" s="3109">
        <f t="shared" si="10"/>
        <v>0</v>
      </c>
      <c r="G32" s="3109">
        <f t="shared" si="10"/>
        <v>3</v>
      </c>
      <c r="H32" s="3109">
        <f t="shared" si="10"/>
        <v>1</v>
      </c>
      <c r="I32" s="3109">
        <f t="shared" si="10"/>
        <v>3</v>
      </c>
      <c r="J32" s="3109">
        <f t="shared" si="10"/>
        <v>1</v>
      </c>
      <c r="K32" s="3109">
        <f t="shared" si="10"/>
        <v>0</v>
      </c>
      <c r="L32" s="3109">
        <f t="shared" si="10"/>
        <v>0</v>
      </c>
      <c r="M32" s="3109">
        <f t="shared" si="10"/>
        <v>0</v>
      </c>
      <c r="N32" s="3108">
        <f t="shared" si="10"/>
        <v>0</v>
      </c>
      <c r="O32" s="3107">
        <f t="shared" si="10"/>
        <v>3</v>
      </c>
      <c r="P32" s="3110">
        <f t="shared" si="10"/>
        <v>1</v>
      </c>
      <c r="Q32" s="3111">
        <f t="shared" si="10"/>
        <v>2</v>
      </c>
      <c r="R32" s="3112">
        <f t="shared" si="10"/>
        <v>0</v>
      </c>
      <c r="S32" s="3113">
        <f t="shared" si="10"/>
        <v>1</v>
      </c>
    </row>
    <row r="33" spans="1:19" s="25" customFormat="1" ht="9.75" customHeight="1" thickTop="1" thickBot="1">
      <c r="A33" s="965"/>
      <c r="B33" s="582"/>
      <c r="C33" s="633"/>
      <c r="D33" s="633"/>
      <c r="E33" s="634"/>
      <c r="F33" s="634"/>
      <c r="G33" s="634"/>
      <c r="H33" s="634"/>
      <c r="I33" s="634"/>
      <c r="J33" s="634"/>
      <c r="K33" s="634"/>
      <c r="L33" s="634"/>
      <c r="M33" s="634"/>
      <c r="N33" s="634"/>
      <c r="O33" s="634"/>
      <c r="P33" s="1106"/>
      <c r="Q33" s="635"/>
      <c r="R33" s="635"/>
      <c r="S33" s="635"/>
    </row>
    <row r="34" spans="1:19" s="107" customFormat="1" ht="12" thickBot="1">
      <c r="A34" s="2086" t="s">
        <v>414</v>
      </c>
      <c r="B34" s="2087"/>
      <c r="C34" s="2088"/>
      <c r="D34" s="2088"/>
      <c r="E34" s="2088"/>
      <c r="F34" s="2088"/>
      <c r="G34" s="2088"/>
      <c r="H34" s="2088"/>
      <c r="I34" s="2088"/>
      <c r="J34" s="2088"/>
      <c r="K34" s="2088"/>
      <c r="L34" s="2088"/>
      <c r="M34" s="2088"/>
      <c r="N34" s="2088"/>
      <c r="O34" s="2088"/>
      <c r="P34" s="2089"/>
      <c r="Q34" s="2088"/>
      <c r="R34" s="2088"/>
      <c r="S34" s="2089"/>
    </row>
    <row r="35" spans="1:19" s="145" customFormat="1" ht="11.85" customHeight="1">
      <c r="A35" s="2552" t="s">
        <v>415</v>
      </c>
      <c r="B35" s="3114" t="s">
        <v>416</v>
      </c>
      <c r="C35" s="3115">
        <v>1</v>
      </c>
      <c r="D35" s="2279">
        <v>1</v>
      </c>
      <c r="E35" s="2554"/>
      <c r="F35" s="2555"/>
      <c r="G35" s="2555">
        <v>1</v>
      </c>
      <c r="H35" s="2555">
        <v>1</v>
      </c>
      <c r="I35" s="2555">
        <v>1</v>
      </c>
      <c r="J35" s="2555">
        <v>1</v>
      </c>
      <c r="K35" s="2555"/>
      <c r="L35" s="2555"/>
      <c r="M35" s="2556"/>
      <c r="N35" s="2556"/>
      <c r="O35" s="3116">
        <v>1</v>
      </c>
      <c r="P35" s="3117">
        <v>1</v>
      </c>
      <c r="Q35" s="3101" t="str">
        <f t="shared" ref="Q35:R40" si="11">IF($S35=1,"-",C35)</f>
        <v>-</v>
      </c>
      <c r="R35" s="3102" t="str">
        <f t="shared" si="11"/>
        <v>-</v>
      </c>
      <c r="S35" s="3103">
        <f t="shared" ref="S35:S40" si="12">IF(C35+D35=2,1,"-")</f>
        <v>1</v>
      </c>
    </row>
    <row r="36" spans="1:19" s="145" customFormat="1" ht="11.85" customHeight="1">
      <c r="A36" s="2558" t="s">
        <v>417</v>
      </c>
      <c r="B36" s="3100" t="s">
        <v>418</v>
      </c>
      <c r="C36" s="2585">
        <v>1</v>
      </c>
      <c r="D36" s="2586"/>
      <c r="E36" s="2561"/>
      <c r="F36" s="2556"/>
      <c r="G36" s="2556">
        <v>1</v>
      </c>
      <c r="H36" s="2556"/>
      <c r="I36" s="2556">
        <v>1</v>
      </c>
      <c r="J36" s="2556"/>
      <c r="K36" s="2556"/>
      <c r="L36" s="2556"/>
      <c r="M36" s="2556"/>
      <c r="N36" s="2556"/>
      <c r="O36" s="3116">
        <v>1</v>
      </c>
      <c r="P36" s="2557"/>
      <c r="Q36" s="3101">
        <f t="shared" si="11"/>
        <v>1</v>
      </c>
      <c r="R36" s="3102">
        <f t="shared" si="11"/>
        <v>0</v>
      </c>
      <c r="S36" s="3103" t="str">
        <f t="shared" si="12"/>
        <v>-</v>
      </c>
    </row>
    <row r="37" spans="1:19" s="424" customFormat="1" ht="11.85" customHeight="1">
      <c r="A37" s="2558" t="s">
        <v>419</v>
      </c>
      <c r="B37" s="3100" t="s">
        <v>420</v>
      </c>
      <c r="C37" s="2585">
        <v>1</v>
      </c>
      <c r="D37" s="2586">
        <v>1</v>
      </c>
      <c r="E37" s="2561"/>
      <c r="F37" s="2556"/>
      <c r="G37" s="2556">
        <v>1</v>
      </c>
      <c r="H37" s="2556">
        <v>1</v>
      </c>
      <c r="I37" s="2556">
        <v>1</v>
      </c>
      <c r="J37" s="2556">
        <v>1</v>
      </c>
      <c r="K37" s="2556"/>
      <c r="L37" s="2556"/>
      <c r="M37" s="2556"/>
      <c r="N37" s="2556"/>
      <c r="O37" s="3116">
        <v>1</v>
      </c>
      <c r="P37" s="3117">
        <v>1</v>
      </c>
      <c r="Q37" s="3101" t="str">
        <f t="shared" si="11"/>
        <v>-</v>
      </c>
      <c r="R37" s="3102" t="str">
        <f t="shared" si="11"/>
        <v>-</v>
      </c>
      <c r="S37" s="3103">
        <f t="shared" si="12"/>
        <v>1</v>
      </c>
    </row>
    <row r="38" spans="1:19" s="145" customFormat="1" ht="11.85" customHeight="1">
      <c r="A38" s="2558" t="s">
        <v>421</v>
      </c>
      <c r="B38" s="3100" t="s">
        <v>422</v>
      </c>
      <c r="C38" s="2582">
        <v>1</v>
      </c>
      <c r="D38" s="2583">
        <v>1</v>
      </c>
      <c r="E38" s="2565"/>
      <c r="F38" s="2536"/>
      <c r="G38" s="2536">
        <v>1</v>
      </c>
      <c r="H38" s="2536">
        <v>1</v>
      </c>
      <c r="I38" s="2536">
        <v>1</v>
      </c>
      <c r="J38" s="2536">
        <v>1</v>
      </c>
      <c r="K38" s="2536"/>
      <c r="L38" s="2536"/>
      <c r="M38" s="2536"/>
      <c r="N38" s="2536"/>
      <c r="O38" s="2536">
        <v>1</v>
      </c>
      <c r="P38" s="2537">
        <v>1</v>
      </c>
      <c r="Q38" s="3101" t="str">
        <f t="shared" si="11"/>
        <v>-</v>
      </c>
      <c r="R38" s="3102" t="str">
        <f t="shared" si="11"/>
        <v>-</v>
      </c>
      <c r="S38" s="3103">
        <f t="shared" si="12"/>
        <v>1</v>
      </c>
    </row>
    <row r="39" spans="1:19" s="145" customFormat="1" ht="11.85" customHeight="1">
      <c r="A39" s="2558" t="s">
        <v>423</v>
      </c>
      <c r="B39" s="3100" t="s">
        <v>424</v>
      </c>
      <c r="C39" s="2582">
        <v>1</v>
      </c>
      <c r="D39" s="2583"/>
      <c r="E39" s="2565"/>
      <c r="F39" s="2536"/>
      <c r="G39" s="2536">
        <v>1</v>
      </c>
      <c r="H39" s="2536"/>
      <c r="I39" s="2536">
        <v>1</v>
      </c>
      <c r="J39" s="2536"/>
      <c r="K39" s="2536"/>
      <c r="L39" s="2536"/>
      <c r="M39" s="2536"/>
      <c r="N39" s="2536"/>
      <c r="O39" s="2536">
        <v>1</v>
      </c>
      <c r="P39" s="2537"/>
      <c r="Q39" s="3101">
        <f t="shared" si="11"/>
        <v>1</v>
      </c>
      <c r="R39" s="3102">
        <f t="shared" si="11"/>
        <v>0</v>
      </c>
      <c r="S39" s="3103" t="str">
        <f t="shared" si="12"/>
        <v>-</v>
      </c>
    </row>
    <row r="40" spans="1:19" s="145" customFormat="1" ht="11.85" customHeight="1">
      <c r="A40" s="2558" t="s">
        <v>425</v>
      </c>
      <c r="B40" s="3100" t="s">
        <v>426</v>
      </c>
      <c r="C40" s="2582">
        <v>1</v>
      </c>
      <c r="D40" s="2583">
        <v>1</v>
      </c>
      <c r="E40" s="2566"/>
      <c r="F40" s="2536"/>
      <c r="G40" s="3104">
        <v>1</v>
      </c>
      <c r="H40" s="2536">
        <v>1</v>
      </c>
      <c r="I40" s="2536">
        <v>1</v>
      </c>
      <c r="J40" s="2536">
        <v>1</v>
      </c>
      <c r="K40" s="2536"/>
      <c r="L40" s="2536"/>
      <c r="M40" s="2536"/>
      <c r="N40" s="2536"/>
      <c r="O40" s="2536">
        <v>1</v>
      </c>
      <c r="P40" s="2537">
        <v>1</v>
      </c>
      <c r="Q40" s="3101" t="str">
        <f t="shared" si="11"/>
        <v>-</v>
      </c>
      <c r="R40" s="3102" t="str">
        <f t="shared" si="11"/>
        <v>-</v>
      </c>
      <c r="S40" s="3103">
        <f t="shared" si="12"/>
        <v>1</v>
      </c>
    </row>
    <row r="41" spans="1:19" s="107" customFormat="1" ht="12" thickBot="1">
      <c r="A41" s="3118" t="s">
        <v>347</v>
      </c>
      <c r="B41" s="3119"/>
      <c r="C41" s="3107">
        <f>SUM(C35:C40)</f>
        <v>6</v>
      </c>
      <c r="D41" s="3108">
        <f t="shared" ref="D41:S41" si="13">SUM(D35:D40)</f>
        <v>4</v>
      </c>
      <c r="E41" s="3107">
        <f t="shared" si="13"/>
        <v>0</v>
      </c>
      <c r="F41" s="3109">
        <f t="shared" si="13"/>
        <v>0</v>
      </c>
      <c r="G41" s="3109">
        <f t="shared" si="13"/>
        <v>6</v>
      </c>
      <c r="H41" s="3109">
        <f t="shared" si="13"/>
        <v>4</v>
      </c>
      <c r="I41" s="3109">
        <f t="shared" si="13"/>
        <v>6</v>
      </c>
      <c r="J41" s="3109">
        <f t="shared" si="13"/>
        <v>4</v>
      </c>
      <c r="K41" s="3109">
        <f t="shared" si="13"/>
        <v>0</v>
      </c>
      <c r="L41" s="3109">
        <f t="shared" si="13"/>
        <v>0</v>
      </c>
      <c r="M41" s="3109">
        <f t="shared" si="13"/>
        <v>0</v>
      </c>
      <c r="N41" s="3108">
        <f t="shared" si="13"/>
        <v>0</v>
      </c>
      <c r="O41" s="3107">
        <f t="shared" si="13"/>
        <v>6</v>
      </c>
      <c r="P41" s="3110">
        <f t="shared" si="13"/>
        <v>4</v>
      </c>
      <c r="Q41" s="3111">
        <f t="shared" si="13"/>
        <v>2</v>
      </c>
      <c r="R41" s="3112">
        <f t="shared" si="13"/>
        <v>0</v>
      </c>
      <c r="S41" s="3113">
        <f t="shared" si="13"/>
        <v>4</v>
      </c>
    </row>
    <row r="42" spans="1:19" s="25" customFormat="1" ht="9.75" customHeight="1" thickTop="1" thickBot="1">
      <c r="A42" s="965"/>
      <c r="B42" s="582"/>
      <c r="C42" s="633"/>
      <c r="D42" s="633"/>
      <c r="E42" s="634"/>
      <c r="F42" s="634"/>
      <c r="G42" s="634"/>
      <c r="H42" s="634"/>
      <c r="I42" s="634"/>
      <c r="J42" s="634"/>
      <c r="K42" s="634"/>
      <c r="L42" s="634"/>
      <c r="M42" s="634"/>
      <c r="N42" s="634"/>
      <c r="O42" s="634"/>
      <c r="P42" s="1106"/>
      <c r="Q42" s="635"/>
      <c r="R42" s="635"/>
      <c r="S42" s="635"/>
    </row>
    <row r="43" spans="1:19" s="107" customFormat="1" ht="12" thickBot="1">
      <c r="A43" s="2086" t="s">
        <v>427</v>
      </c>
      <c r="B43" s="2087"/>
      <c r="C43" s="2088"/>
      <c r="D43" s="2088"/>
      <c r="E43" s="2088"/>
      <c r="F43" s="2088"/>
      <c r="G43" s="2088"/>
      <c r="H43" s="2088"/>
      <c r="I43" s="2088"/>
      <c r="J43" s="2088"/>
      <c r="K43" s="2088"/>
      <c r="L43" s="2088"/>
      <c r="M43" s="2088"/>
      <c r="N43" s="2088"/>
      <c r="O43" s="2088"/>
      <c r="P43" s="2089"/>
      <c r="Q43" s="2088"/>
      <c r="R43" s="2088"/>
      <c r="S43" s="2089"/>
    </row>
    <row r="44" spans="1:19" s="145" customFormat="1" ht="11.85" customHeight="1">
      <c r="A44" s="2558" t="s">
        <v>428</v>
      </c>
      <c r="B44" s="3100" t="s">
        <v>429</v>
      </c>
      <c r="C44" s="2582">
        <v>1</v>
      </c>
      <c r="D44" s="2583"/>
      <c r="E44" s="2565"/>
      <c r="F44" s="2536"/>
      <c r="G44" s="2536">
        <v>1</v>
      </c>
      <c r="H44" s="2536"/>
      <c r="I44" s="2536">
        <v>1</v>
      </c>
      <c r="J44" s="2536"/>
      <c r="K44" s="2536"/>
      <c r="L44" s="2536"/>
      <c r="M44" s="2536"/>
      <c r="N44" s="2536"/>
      <c r="O44" s="2536">
        <v>1</v>
      </c>
      <c r="P44" s="2537"/>
      <c r="Q44" s="3101">
        <f t="shared" ref="Q44:R48" si="14">IF($S44=1,"-",C44)</f>
        <v>1</v>
      </c>
      <c r="R44" s="3102">
        <f t="shared" si="14"/>
        <v>0</v>
      </c>
      <c r="S44" s="3103" t="str">
        <f>IF(C44+D44=2,1,"-")</f>
        <v>-</v>
      </c>
    </row>
    <row r="45" spans="1:19" s="145" customFormat="1" ht="11.85" customHeight="1">
      <c r="A45" s="2558" t="s">
        <v>430</v>
      </c>
      <c r="B45" s="3100" t="s">
        <v>431</v>
      </c>
      <c r="C45" s="2582"/>
      <c r="D45" s="2583">
        <v>1</v>
      </c>
      <c r="E45" s="2565"/>
      <c r="F45" s="2536">
        <v>1</v>
      </c>
      <c r="G45" s="2536"/>
      <c r="H45" s="2536">
        <v>1</v>
      </c>
      <c r="I45" s="2536"/>
      <c r="J45" s="2536">
        <v>1</v>
      </c>
      <c r="K45" s="2536"/>
      <c r="L45" s="2536"/>
      <c r="M45" s="2536"/>
      <c r="N45" s="2536"/>
      <c r="O45" s="2536"/>
      <c r="P45" s="2537">
        <v>1</v>
      </c>
      <c r="Q45" s="3101">
        <f t="shared" si="14"/>
        <v>0</v>
      </c>
      <c r="R45" s="3102">
        <f t="shared" si="14"/>
        <v>1</v>
      </c>
      <c r="S45" s="3103" t="str">
        <f>IF(C45+D45=2,1,"-")</f>
        <v>-</v>
      </c>
    </row>
    <row r="46" spans="1:19" s="145" customFormat="1" ht="11.85" customHeight="1">
      <c r="A46" s="2558" t="s">
        <v>432</v>
      </c>
      <c r="B46" s="3100" t="s">
        <v>433</v>
      </c>
      <c r="C46" s="2582">
        <v>1</v>
      </c>
      <c r="D46" s="2583"/>
      <c r="E46" s="2565"/>
      <c r="F46" s="2536"/>
      <c r="G46" s="2536">
        <v>1</v>
      </c>
      <c r="H46" s="2536"/>
      <c r="I46" s="2536">
        <v>1</v>
      </c>
      <c r="J46" s="2536"/>
      <c r="K46" s="2536"/>
      <c r="L46" s="2536"/>
      <c r="M46" s="2536"/>
      <c r="N46" s="2536"/>
      <c r="O46" s="2536">
        <v>1</v>
      </c>
      <c r="P46" s="2537"/>
      <c r="Q46" s="3101">
        <f t="shared" si="14"/>
        <v>1</v>
      </c>
      <c r="R46" s="3102">
        <f t="shared" si="14"/>
        <v>0</v>
      </c>
      <c r="S46" s="3103" t="str">
        <f>IF(C46+D46=2,1,"-")</f>
        <v>-</v>
      </c>
    </row>
    <row r="47" spans="1:19" s="145" customFormat="1" ht="11.85" customHeight="1">
      <c r="A47" s="2558" t="s">
        <v>434</v>
      </c>
      <c r="B47" s="3100" t="s">
        <v>435</v>
      </c>
      <c r="C47" s="2582">
        <v>1</v>
      </c>
      <c r="D47" s="2583">
        <v>1</v>
      </c>
      <c r="E47" s="2565"/>
      <c r="F47" s="2536"/>
      <c r="G47" s="2536">
        <v>1</v>
      </c>
      <c r="H47" s="2536">
        <v>1</v>
      </c>
      <c r="I47" s="2536">
        <v>1</v>
      </c>
      <c r="J47" s="2536">
        <v>1</v>
      </c>
      <c r="K47" s="2536"/>
      <c r="L47" s="2536"/>
      <c r="M47" s="2536"/>
      <c r="N47" s="2536"/>
      <c r="O47" s="2536">
        <v>1</v>
      </c>
      <c r="P47" s="2537">
        <v>1</v>
      </c>
      <c r="Q47" s="3101" t="str">
        <f t="shared" si="14"/>
        <v>-</v>
      </c>
      <c r="R47" s="3102" t="str">
        <f t="shared" si="14"/>
        <v>-</v>
      </c>
      <c r="S47" s="3103">
        <f>IF(C47+D47=2,1,"-")</f>
        <v>1</v>
      </c>
    </row>
    <row r="48" spans="1:19" s="145" customFormat="1" ht="11.85" customHeight="1">
      <c r="A48" s="2558" t="s">
        <v>436</v>
      </c>
      <c r="B48" s="3100" t="s">
        <v>437</v>
      </c>
      <c r="C48" s="2582">
        <v>1</v>
      </c>
      <c r="D48" s="2583"/>
      <c r="E48" s="2565"/>
      <c r="F48" s="2536"/>
      <c r="G48" s="2536">
        <v>1</v>
      </c>
      <c r="H48" s="2536"/>
      <c r="I48" s="2536">
        <v>1</v>
      </c>
      <c r="J48" s="2536"/>
      <c r="K48" s="2536"/>
      <c r="L48" s="2536"/>
      <c r="M48" s="2536"/>
      <c r="N48" s="2536"/>
      <c r="O48" s="2536">
        <v>1</v>
      </c>
      <c r="P48" s="2537"/>
      <c r="Q48" s="3101">
        <f t="shared" si="14"/>
        <v>1</v>
      </c>
      <c r="R48" s="3102">
        <f t="shared" si="14"/>
        <v>0</v>
      </c>
      <c r="S48" s="3103" t="str">
        <f>IF(C48+D48=2,1,"-")</f>
        <v>-</v>
      </c>
    </row>
    <row r="49" spans="1:19" s="107" customFormat="1" ht="12" thickBot="1">
      <c r="A49" s="3118" t="s">
        <v>347</v>
      </c>
      <c r="B49" s="3119"/>
      <c r="C49" s="3107">
        <f>SUM(C44:C48)</f>
        <v>4</v>
      </c>
      <c r="D49" s="3108">
        <f t="shared" ref="D49:S49" si="15">SUM(D44:D48)</f>
        <v>2</v>
      </c>
      <c r="E49" s="3107">
        <f t="shared" si="15"/>
        <v>0</v>
      </c>
      <c r="F49" s="3109">
        <f t="shared" si="15"/>
        <v>1</v>
      </c>
      <c r="G49" s="3109">
        <f t="shared" si="15"/>
        <v>4</v>
      </c>
      <c r="H49" s="3109">
        <f t="shared" si="15"/>
        <v>2</v>
      </c>
      <c r="I49" s="3109">
        <f t="shared" si="15"/>
        <v>4</v>
      </c>
      <c r="J49" s="3109">
        <f t="shared" si="15"/>
        <v>2</v>
      </c>
      <c r="K49" s="3109">
        <f t="shared" si="15"/>
        <v>0</v>
      </c>
      <c r="L49" s="3109">
        <f t="shared" si="15"/>
        <v>0</v>
      </c>
      <c r="M49" s="3109">
        <f t="shared" si="15"/>
        <v>0</v>
      </c>
      <c r="N49" s="3108">
        <f t="shared" si="15"/>
        <v>0</v>
      </c>
      <c r="O49" s="3107">
        <f t="shared" si="15"/>
        <v>4</v>
      </c>
      <c r="P49" s="3110">
        <f t="shared" si="15"/>
        <v>2</v>
      </c>
      <c r="Q49" s="3111">
        <f t="shared" si="15"/>
        <v>3</v>
      </c>
      <c r="R49" s="3112">
        <f t="shared" si="15"/>
        <v>1</v>
      </c>
      <c r="S49" s="3113">
        <f t="shared" si="15"/>
        <v>1</v>
      </c>
    </row>
    <row r="50" spans="1:19" s="25" customFormat="1" ht="9.75" customHeight="1" thickTop="1" thickBot="1">
      <c r="A50" s="965"/>
      <c r="B50" s="582"/>
      <c r="C50" s="633"/>
      <c r="D50" s="633"/>
      <c r="E50" s="634"/>
      <c r="F50" s="634"/>
      <c r="G50" s="634"/>
      <c r="H50" s="634"/>
      <c r="I50" s="634"/>
      <c r="J50" s="634"/>
      <c r="K50" s="634"/>
      <c r="L50" s="634"/>
      <c r="M50" s="634"/>
      <c r="N50" s="634"/>
      <c r="O50" s="634"/>
      <c r="P50" s="1106"/>
      <c r="Q50" s="635"/>
      <c r="R50" s="635"/>
      <c r="S50" s="635"/>
    </row>
    <row r="51" spans="1:19" s="107" customFormat="1" ht="12" thickBot="1">
      <c r="A51" s="2086" t="s">
        <v>438</v>
      </c>
      <c r="B51" s="2087"/>
      <c r="C51" s="2088"/>
      <c r="D51" s="2088"/>
      <c r="E51" s="2088"/>
      <c r="F51" s="2088"/>
      <c r="G51" s="2088"/>
      <c r="H51" s="2088"/>
      <c r="I51" s="2088"/>
      <c r="J51" s="2088"/>
      <c r="K51" s="2088"/>
      <c r="L51" s="2088"/>
      <c r="M51" s="2088"/>
      <c r="N51" s="2088"/>
      <c r="O51" s="2088"/>
      <c r="P51" s="2089"/>
      <c r="Q51" s="2088"/>
      <c r="R51" s="2088"/>
      <c r="S51" s="2089"/>
    </row>
    <row r="52" spans="1:19" s="145" customFormat="1" ht="11.85" customHeight="1">
      <c r="A52" s="2558" t="s">
        <v>439</v>
      </c>
      <c r="B52" s="3100" t="s">
        <v>440</v>
      </c>
      <c r="C52" s="2582">
        <v>1</v>
      </c>
      <c r="D52" s="2583">
        <v>1</v>
      </c>
      <c r="E52" s="2565"/>
      <c r="F52" s="2536"/>
      <c r="G52" s="2536">
        <v>1</v>
      </c>
      <c r="H52" s="2536">
        <v>1</v>
      </c>
      <c r="I52" s="2536">
        <v>1</v>
      </c>
      <c r="J52" s="2536">
        <v>1</v>
      </c>
      <c r="K52" s="2536"/>
      <c r="L52" s="2536"/>
      <c r="M52" s="2536"/>
      <c r="N52" s="2536"/>
      <c r="O52" s="2536">
        <v>1</v>
      </c>
      <c r="P52" s="2537">
        <v>1</v>
      </c>
      <c r="Q52" s="3101" t="str">
        <f t="shared" ref="Q52:R58" si="16">IF($S52=1,"-",C52)</f>
        <v>-</v>
      </c>
      <c r="R52" s="3102" t="str">
        <f t="shared" si="16"/>
        <v>-</v>
      </c>
      <c r="S52" s="3103">
        <f t="shared" ref="S52:S58" si="17">IF(C52+D52=2,1,"-")</f>
        <v>1</v>
      </c>
    </row>
    <row r="53" spans="1:19" s="424" customFormat="1" ht="11.85" customHeight="1">
      <c r="A53" s="2558" t="s">
        <v>441</v>
      </c>
      <c r="B53" s="3100" t="s">
        <v>442</v>
      </c>
      <c r="C53" s="2582">
        <v>1</v>
      </c>
      <c r="D53" s="2583"/>
      <c r="E53" s="2565"/>
      <c r="F53" s="2536"/>
      <c r="G53" s="2536">
        <v>1</v>
      </c>
      <c r="H53" s="2536"/>
      <c r="I53" s="2536">
        <v>1</v>
      </c>
      <c r="J53" s="2536"/>
      <c r="K53" s="2536"/>
      <c r="L53" s="2536"/>
      <c r="M53" s="2536"/>
      <c r="N53" s="2536"/>
      <c r="O53" s="2536">
        <v>1</v>
      </c>
      <c r="P53" s="2537"/>
      <c r="Q53" s="3101">
        <f t="shared" si="16"/>
        <v>1</v>
      </c>
      <c r="R53" s="3102">
        <f t="shared" si="16"/>
        <v>0</v>
      </c>
      <c r="S53" s="3103" t="str">
        <f t="shared" si="17"/>
        <v>-</v>
      </c>
    </row>
    <row r="54" spans="1:19" s="145" customFormat="1" ht="11.85" customHeight="1">
      <c r="A54" s="2558" t="s">
        <v>443</v>
      </c>
      <c r="B54" s="3100" t="s">
        <v>444</v>
      </c>
      <c r="C54" s="2582">
        <v>1</v>
      </c>
      <c r="D54" s="2583">
        <v>1</v>
      </c>
      <c r="E54" s="2565"/>
      <c r="F54" s="2536"/>
      <c r="G54" s="2536">
        <v>1</v>
      </c>
      <c r="H54" s="2536">
        <v>1</v>
      </c>
      <c r="I54" s="2536">
        <v>1</v>
      </c>
      <c r="J54" s="2536">
        <v>1</v>
      </c>
      <c r="K54" s="2536"/>
      <c r="L54" s="2536"/>
      <c r="M54" s="2536"/>
      <c r="N54" s="2536"/>
      <c r="O54" s="2536">
        <v>1</v>
      </c>
      <c r="P54" s="2537">
        <v>1</v>
      </c>
      <c r="Q54" s="3101" t="str">
        <f t="shared" si="16"/>
        <v>-</v>
      </c>
      <c r="R54" s="3102" t="str">
        <f t="shared" si="16"/>
        <v>-</v>
      </c>
      <c r="S54" s="3103">
        <f t="shared" si="17"/>
        <v>1</v>
      </c>
    </row>
    <row r="55" spans="1:19" s="145" customFormat="1" ht="11.85" customHeight="1">
      <c r="A55" s="2558" t="s">
        <v>445</v>
      </c>
      <c r="B55" s="3100" t="s">
        <v>446</v>
      </c>
      <c r="C55" s="2582">
        <v>1</v>
      </c>
      <c r="D55" s="2583"/>
      <c r="E55" s="2565"/>
      <c r="F55" s="2536"/>
      <c r="G55" s="2536">
        <v>1</v>
      </c>
      <c r="H55" s="2536"/>
      <c r="I55" s="2536">
        <v>1</v>
      </c>
      <c r="J55" s="2536"/>
      <c r="K55" s="2536"/>
      <c r="L55" s="2536"/>
      <c r="M55" s="2536"/>
      <c r="N55" s="2536"/>
      <c r="O55" s="2536">
        <v>1</v>
      </c>
      <c r="P55" s="2537"/>
      <c r="Q55" s="3101">
        <f t="shared" si="16"/>
        <v>1</v>
      </c>
      <c r="R55" s="3102">
        <f t="shared" si="16"/>
        <v>0</v>
      </c>
      <c r="S55" s="3103" t="str">
        <f t="shared" si="17"/>
        <v>-</v>
      </c>
    </row>
    <row r="56" spans="1:19" s="145" customFormat="1" ht="11.85" customHeight="1">
      <c r="A56" s="2558" t="s">
        <v>447</v>
      </c>
      <c r="B56" s="3100" t="s">
        <v>448</v>
      </c>
      <c r="C56" s="2582">
        <v>1</v>
      </c>
      <c r="D56" s="2583">
        <v>1</v>
      </c>
      <c r="E56" s="3120"/>
      <c r="F56" s="3121"/>
      <c r="G56" s="3121">
        <v>1</v>
      </c>
      <c r="H56" s="3121">
        <v>1</v>
      </c>
      <c r="I56" s="3121">
        <v>1</v>
      </c>
      <c r="J56" s="3121">
        <v>1</v>
      </c>
      <c r="K56" s="3121"/>
      <c r="L56" s="3121"/>
      <c r="M56" s="3121"/>
      <c r="N56" s="3121"/>
      <c r="O56" s="3121">
        <v>1</v>
      </c>
      <c r="P56" s="3122">
        <v>1</v>
      </c>
      <c r="Q56" s="3101" t="str">
        <f t="shared" si="16"/>
        <v>-</v>
      </c>
      <c r="R56" s="3102" t="str">
        <f t="shared" si="16"/>
        <v>-</v>
      </c>
      <c r="S56" s="3103">
        <f t="shared" si="17"/>
        <v>1</v>
      </c>
    </row>
    <row r="57" spans="1:19" s="145" customFormat="1" ht="11.85" customHeight="1">
      <c r="A57" s="2558" t="s">
        <v>449</v>
      </c>
      <c r="B57" s="3100" t="s">
        <v>450</v>
      </c>
      <c r="C57" s="2582">
        <v>1</v>
      </c>
      <c r="D57" s="2583">
        <v>1</v>
      </c>
      <c r="E57" s="2565"/>
      <c r="F57" s="2536"/>
      <c r="G57" s="2536">
        <v>1</v>
      </c>
      <c r="H57" s="2536">
        <v>1</v>
      </c>
      <c r="I57" s="2536">
        <v>1</v>
      </c>
      <c r="J57" s="2536">
        <v>1</v>
      </c>
      <c r="K57" s="2536"/>
      <c r="L57" s="2536"/>
      <c r="M57" s="2536"/>
      <c r="N57" s="2536"/>
      <c r="O57" s="2536">
        <v>1</v>
      </c>
      <c r="P57" s="2537">
        <v>1</v>
      </c>
      <c r="Q57" s="3101" t="str">
        <f t="shared" si="16"/>
        <v>-</v>
      </c>
      <c r="R57" s="3102" t="str">
        <f t="shared" si="16"/>
        <v>-</v>
      </c>
      <c r="S57" s="3103">
        <f t="shared" si="17"/>
        <v>1</v>
      </c>
    </row>
    <row r="58" spans="1:19" s="145" customFormat="1" ht="11.85" customHeight="1">
      <c r="A58" s="2558" t="s">
        <v>451</v>
      </c>
      <c r="B58" s="3100" t="s">
        <v>452</v>
      </c>
      <c r="C58" s="2582">
        <v>1</v>
      </c>
      <c r="D58" s="2583">
        <v>1</v>
      </c>
      <c r="E58" s="2565"/>
      <c r="F58" s="2536"/>
      <c r="G58" s="2536">
        <v>1</v>
      </c>
      <c r="H58" s="2536">
        <v>1</v>
      </c>
      <c r="I58" s="2536">
        <v>1</v>
      </c>
      <c r="J58" s="2536">
        <v>1</v>
      </c>
      <c r="K58" s="2536"/>
      <c r="L58" s="2536"/>
      <c r="M58" s="2536"/>
      <c r="N58" s="2536"/>
      <c r="O58" s="2536">
        <v>1</v>
      </c>
      <c r="P58" s="2537">
        <v>1</v>
      </c>
      <c r="Q58" s="3101" t="str">
        <f t="shared" si="16"/>
        <v>-</v>
      </c>
      <c r="R58" s="3102" t="str">
        <f t="shared" si="16"/>
        <v>-</v>
      </c>
      <c r="S58" s="3103">
        <f t="shared" si="17"/>
        <v>1</v>
      </c>
    </row>
    <row r="59" spans="1:19" s="107" customFormat="1" ht="12" thickBot="1">
      <c r="A59" s="3118" t="s">
        <v>347</v>
      </c>
      <c r="B59" s="3119"/>
      <c r="C59" s="3107">
        <f>SUM(C52:C58)</f>
        <v>7</v>
      </c>
      <c r="D59" s="3108">
        <f t="shared" ref="D59:S59" si="18">SUM(D52:D58)</f>
        <v>5</v>
      </c>
      <c r="E59" s="3107">
        <f t="shared" si="18"/>
        <v>0</v>
      </c>
      <c r="F59" s="3109">
        <f t="shared" si="18"/>
        <v>0</v>
      </c>
      <c r="G59" s="3109">
        <f t="shared" si="18"/>
        <v>7</v>
      </c>
      <c r="H59" s="3109">
        <f t="shared" si="18"/>
        <v>5</v>
      </c>
      <c r="I59" s="3109">
        <f t="shared" si="18"/>
        <v>7</v>
      </c>
      <c r="J59" s="3109">
        <f t="shared" si="18"/>
        <v>5</v>
      </c>
      <c r="K59" s="3109">
        <f t="shared" si="18"/>
        <v>0</v>
      </c>
      <c r="L59" s="3109">
        <f t="shared" si="18"/>
        <v>0</v>
      </c>
      <c r="M59" s="3109">
        <f t="shared" si="18"/>
        <v>0</v>
      </c>
      <c r="N59" s="3108">
        <f t="shared" si="18"/>
        <v>0</v>
      </c>
      <c r="O59" s="3107">
        <f t="shared" si="18"/>
        <v>7</v>
      </c>
      <c r="P59" s="3110">
        <f t="shared" si="18"/>
        <v>5</v>
      </c>
      <c r="Q59" s="3111">
        <f t="shared" si="18"/>
        <v>2</v>
      </c>
      <c r="R59" s="3112">
        <f t="shared" si="18"/>
        <v>0</v>
      </c>
      <c r="S59" s="3113">
        <f t="shared" si="18"/>
        <v>5</v>
      </c>
    </row>
    <row r="60" spans="1:19" s="25" customFormat="1" ht="9.75" customHeight="1" thickTop="1" thickBot="1">
      <c r="A60" s="965"/>
      <c r="B60" s="582"/>
      <c r="C60" s="633"/>
      <c r="D60" s="633"/>
      <c r="E60" s="634"/>
      <c r="F60" s="634"/>
      <c r="G60" s="634"/>
      <c r="H60" s="634"/>
      <c r="I60" s="634"/>
      <c r="J60" s="634"/>
      <c r="K60" s="634"/>
      <c r="L60" s="634"/>
      <c r="M60" s="634"/>
      <c r="N60" s="634"/>
      <c r="O60" s="634"/>
      <c r="P60" s="1106"/>
      <c r="Q60" s="635"/>
      <c r="R60" s="635"/>
      <c r="S60" s="635"/>
    </row>
    <row r="61" spans="1:19" s="107" customFormat="1" ht="12" thickBot="1">
      <c r="A61" s="2086" t="s">
        <v>453</v>
      </c>
      <c r="B61" s="2087"/>
      <c r="C61" s="2088"/>
      <c r="D61" s="2088"/>
      <c r="E61" s="2088"/>
      <c r="F61" s="2088"/>
      <c r="G61" s="2088"/>
      <c r="H61" s="2088"/>
      <c r="I61" s="2088"/>
      <c r="J61" s="2088"/>
      <c r="K61" s="2088"/>
      <c r="L61" s="2088"/>
      <c r="M61" s="2088"/>
      <c r="N61" s="2088"/>
      <c r="O61" s="2088"/>
      <c r="P61" s="2089"/>
      <c r="Q61" s="2088"/>
      <c r="R61" s="2088"/>
      <c r="S61" s="2089">
        <v>0</v>
      </c>
    </row>
    <row r="62" spans="1:19" s="145" customFormat="1" ht="11.85" customHeight="1">
      <c r="A62" s="3123" t="s">
        <v>454</v>
      </c>
      <c r="B62" s="3100" t="s">
        <v>455</v>
      </c>
      <c r="C62" s="2582">
        <v>1</v>
      </c>
      <c r="D62" s="2583">
        <v>1</v>
      </c>
      <c r="E62" s="3120"/>
      <c r="F62" s="3121"/>
      <c r="G62" s="3121">
        <v>1</v>
      </c>
      <c r="H62" s="3121">
        <v>1</v>
      </c>
      <c r="I62" s="3121">
        <v>1</v>
      </c>
      <c r="J62" s="3121">
        <v>1</v>
      </c>
      <c r="K62" s="3121"/>
      <c r="L62" s="3121"/>
      <c r="M62" s="3121"/>
      <c r="N62" s="3121"/>
      <c r="O62" s="3121">
        <v>1</v>
      </c>
      <c r="P62" s="3122">
        <v>1</v>
      </c>
      <c r="Q62" s="3101" t="str">
        <f>IF($S62=1,"-",C62)</f>
        <v>-</v>
      </c>
      <c r="R62" s="3102" t="str">
        <f>IF($S62=1,"-",D62)</f>
        <v>-</v>
      </c>
      <c r="S62" s="3103">
        <f>IF(C62+D62=2,1,"-")</f>
        <v>1</v>
      </c>
    </row>
    <row r="63" spans="1:19" s="145" customFormat="1" ht="11.85" customHeight="1">
      <c r="A63" s="3123" t="s">
        <v>456</v>
      </c>
      <c r="B63" s="3100" t="s">
        <v>457</v>
      </c>
      <c r="C63" s="2582">
        <v>1</v>
      </c>
      <c r="D63" s="2583">
        <v>1</v>
      </c>
      <c r="E63" s="3120"/>
      <c r="F63" s="3121"/>
      <c r="G63" s="3121">
        <v>1</v>
      </c>
      <c r="H63" s="3121">
        <v>1</v>
      </c>
      <c r="I63" s="3121">
        <v>1</v>
      </c>
      <c r="J63" s="3121">
        <v>1</v>
      </c>
      <c r="K63" s="3121"/>
      <c r="L63" s="3121"/>
      <c r="M63" s="3121"/>
      <c r="N63" s="3121"/>
      <c r="O63" s="3121">
        <v>1</v>
      </c>
      <c r="P63" s="3122">
        <v>1</v>
      </c>
      <c r="Q63" s="3101" t="str">
        <f>IF($S63=1,"-",C63)</f>
        <v>-</v>
      </c>
      <c r="R63" s="3102" t="str">
        <f>IF($S63=1,"-",D63)</f>
        <v>-</v>
      </c>
      <c r="S63" s="3103">
        <f>IF(C63+D63=2,1,"-")</f>
        <v>1</v>
      </c>
    </row>
    <row r="64" spans="1:19" s="107" customFormat="1" ht="12" thickBot="1">
      <c r="A64" s="3118" t="s">
        <v>347</v>
      </c>
      <c r="B64" s="3119"/>
      <c r="C64" s="3107">
        <f t="shared" ref="C64:S64" si="19">SUM(C62:C63)</f>
        <v>2</v>
      </c>
      <c r="D64" s="3108">
        <f t="shared" si="19"/>
        <v>2</v>
      </c>
      <c r="E64" s="3107">
        <f t="shared" si="19"/>
        <v>0</v>
      </c>
      <c r="F64" s="3109">
        <f t="shared" si="19"/>
        <v>0</v>
      </c>
      <c r="G64" s="3109">
        <f t="shared" si="19"/>
        <v>2</v>
      </c>
      <c r="H64" s="3109">
        <f t="shared" si="19"/>
        <v>2</v>
      </c>
      <c r="I64" s="3109">
        <f t="shared" si="19"/>
        <v>2</v>
      </c>
      <c r="J64" s="3109">
        <f t="shared" si="19"/>
        <v>2</v>
      </c>
      <c r="K64" s="3109">
        <f t="shared" si="19"/>
        <v>0</v>
      </c>
      <c r="L64" s="3109">
        <f t="shared" si="19"/>
        <v>0</v>
      </c>
      <c r="M64" s="3109">
        <f t="shared" si="19"/>
        <v>0</v>
      </c>
      <c r="N64" s="3108">
        <f t="shared" si="19"/>
        <v>0</v>
      </c>
      <c r="O64" s="3107">
        <f t="shared" si="19"/>
        <v>2</v>
      </c>
      <c r="P64" s="3110">
        <f t="shared" si="19"/>
        <v>2</v>
      </c>
      <c r="Q64" s="3111">
        <f t="shared" si="19"/>
        <v>0</v>
      </c>
      <c r="R64" s="3112">
        <f t="shared" si="19"/>
        <v>0</v>
      </c>
      <c r="S64" s="3113">
        <f t="shared" si="19"/>
        <v>2</v>
      </c>
    </row>
    <row r="65" spans="1:19" s="25" customFormat="1" ht="9.75" customHeight="1" thickTop="1" thickBot="1">
      <c r="A65" s="965"/>
      <c r="B65" s="582"/>
      <c r="C65" s="633"/>
      <c r="D65" s="633"/>
      <c r="E65" s="634"/>
      <c r="F65" s="634"/>
      <c r="G65" s="634"/>
      <c r="H65" s="634"/>
      <c r="I65" s="634"/>
      <c r="J65" s="634"/>
      <c r="K65" s="634"/>
      <c r="L65" s="634"/>
      <c r="M65" s="634"/>
      <c r="N65" s="634"/>
      <c r="O65" s="634"/>
      <c r="P65" s="1106"/>
      <c r="Q65" s="635"/>
      <c r="R65" s="635"/>
      <c r="S65" s="635"/>
    </row>
    <row r="66" spans="1:19" s="107" customFormat="1" ht="12" thickBot="1">
      <c r="A66" s="2086" t="s">
        <v>458</v>
      </c>
      <c r="B66" s="2087"/>
      <c r="C66" s="2088"/>
      <c r="D66" s="2088"/>
      <c r="E66" s="2088"/>
      <c r="F66" s="2088"/>
      <c r="G66" s="2088"/>
      <c r="H66" s="2088"/>
      <c r="I66" s="2088"/>
      <c r="J66" s="2088"/>
      <c r="K66" s="2088"/>
      <c r="L66" s="2088"/>
      <c r="M66" s="2088"/>
      <c r="N66" s="2088"/>
      <c r="O66" s="2088"/>
      <c r="P66" s="2089"/>
      <c r="Q66" s="2088"/>
      <c r="R66" s="2088"/>
      <c r="S66" s="2089"/>
    </row>
    <row r="67" spans="1:19" s="145" customFormat="1" ht="11.85" customHeight="1">
      <c r="A67" s="2558" t="s">
        <v>459</v>
      </c>
      <c r="B67" s="3100" t="s">
        <v>460</v>
      </c>
      <c r="C67" s="2582">
        <v>1</v>
      </c>
      <c r="D67" s="2583">
        <v>1</v>
      </c>
      <c r="E67" s="2565"/>
      <c r="F67" s="2536"/>
      <c r="G67" s="2536">
        <v>1</v>
      </c>
      <c r="H67" s="2536">
        <v>1</v>
      </c>
      <c r="I67" s="2536">
        <v>1</v>
      </c>
      <c r="J67" s="2536">
        <v>1</v>
      </c>
      <c r="K67" s="2536"/>
      <c r="L67" s="2536"/>
      <c r="M67" s="2536"/>
      <c r="N67" s="2536"/>
      <c r="O67" s="2536">
        <v>1</v>
      </c>
      <c r="P67" s="2537">
        <v>1</v>
      </c>
      <c r="Q67" s="3101" t="str">
        <f t="shared" ref="Q67:R73" si="20">IF($S67=1,"-",C67)</f>
        <v>-</v>
      </c>
      <c r="R67" s="3102" t="str">
        <f t="shared" si="20"/>
        <v>-</v>
      </c>
      <c r="S67" s="3103">
        <f t="shared" ref="S67:S73" si="21">IF(C67+D67=2,1,"-")</f>
        <v>1</v>
      </c>
    </row>
    <row r="68" spans="1:19" s="145" customFormat="1" ht="11.85" customHeight="1">
      <c r="A68" s="2558" t="s">
        <v>461</v>
      </c>
      <c r="B68" s="3100" t="s">
        <v>462</v>
      </c>
      <c r="C68" s="2582">
        <v>1</v>
      </c>
      <c r="D68" s="2583">
        <v>1</v>
      </c>
      <c r="E68" s="2565"/>
      <c r="F68" s="2536"/>
      <c r="G68" s="2536">
        <v>1</v>
      </c>
      <c r="H68" s="2536">
        <v>1</v>
      </c>
      <c r="I68" s="2536">
        <v>1</v>
      </c>
      <c r="J68" s="2536">
        <v>1</v>
      </c>
      <c r="K68" s="2536"/>
      <c r="L68" s="2536"/>
      <c r="M68" s="2536"/>
      <c r="N68" s="2536"/>
      <c r="O68" s="2536">
        <v>1</v>
      </c>
      <c r="P68" s="2537">
        <v>1</v>
      </c>
      <c r="Q68" s="3101" t="str">
        <f t="shared" si="20"/>
        <v>-</v>
      </c>
      <c r="R68" s="3102" t="str">
        <f t="shared" si="20"/>
        <v>-</v>
      </c>
      <c r="S68" s="3103">
        <f t="shared" si="21"/>
        <v>1</v>
      </c>
    </row>
    <row r="69" spans="1:19" s="145" customFormat="1" ht="11.85" customHeight="1">
      <c r="A69" s="2558" t="s">
        <v>463</v>
      </c>
      <c r="B69" s="3100" t="s">
        <v>464</v>
      </c>
      <c r="C69" s="2582">
        <v>1</v>
      </c>
      <c r="D69" s="2583">
        <v>1</v>
      </c>
      <c r="E69" s="2565"/>
      <c r="F69" s="2536"/>
      <c r="G69" s="2536">
        <v>1</v>
      </c>
      <c r="H69" s="2536">
        <v>1</v>
      </c>
      <c r="I69" s="2536">
        <v>1</v>
      </c>
      <c r="J69" s="2536">
        <v>1</v>
      </c>
      <c r="K69" s="2536"/>
      <c r="L69" s="2536"/>
      <c r="M69" s="2536"/>
      <c r="N69" s="2536"/>
      <c r="O69" s="2536">
        <v>1</v>
      </c>
      <c r="P69" s="2537">
        <v>1</v>
      </c>
      <c r="Q69" s="3101" t="str">
        <f t="shared" si="20"/>
        <v>-</v>
      </c>
      <c r="R69" s="3102" t="str">
        <f t="shared" si="20"/>
        <v>-</v>
      </c>
      <c r="S69" s="3103">
        <f t="shared" si="21"/>
        <v>1</v>
      </c>
    </row>
    <row r="70" spans="1:19" s="145" customFormat="1" ht="11.85" customHeight="1">
      <c r="A70" s="2558" t="s">
        <v>465</v>
      </c>
      <c r="B70" s="3100" t="s">
        <v>466</v>
      </c>
      <c r="C70" s="2582">
        <v>1</v>
      </c>
      <c r="D70" s="2583">
        <v>1</v>
      </c>
      <c r="E70" s="2565"/>
      <c r="F70" s="2536"/>
      <c r="G70" s="2536">
        <v>1</v>
      </c>
      <c r="H70" s="2536">
        <v>1</v>
      </c>
      <c r="I70" s="2536">
        <v>1</v>
      </c>
      <c r="J70" s="2536">
        <v>1</v>
      </c>
      <c r="K70" s="2536"/>
      <c r="L70" s="2536"/>
      <c r="M70" s="2536"/>
      <c r="N70" s="2536"/>
      <c r="O70" s="2536">
        <v>1</v>
      </c>
      <c r="P70" s="2537">
        <v>1</v>
      </c>
      <c r="Q70" s="3101" t="str">
        <f t="shared" si="20"/>
        <v>-</v>
      </c>
      <c r="R70" s="3102" t="str">
        <f t="shared" si="20"/>
        <v>-</v>
      </c>
      <c r="S70" s="3103">
        <f t="shared" si="21"/>
        <v>1</v>
      </c>
    </row>
    <row r="71" spans="1:19" s="145" customFormat="1" ht="11.85" customHeight="1">
      <c r="A71" s="2558" t="s">
        <v>467</v>
      </c>
      <c r="B71" s="3100" t="s">
        <v>468</v>
      </c>
      <c r="C71" s="2582">
        <v>1</v>
      </c>
      <c r="D71" s="2583">
        <v>1</v>
      </c>
      <c r="E71" s="2565"/>
      <c r="F71" s="2536"/>
      <c r="G71" s="2536">
        <v>1</v>
      </c>
      <c r="H71" s="2536">
        <v>1</v>
      </c>
      <c r="I71" s="2536">
        <v>1</v>
      </c>
      <c r="J71" s="2536">
        <v>1</v>
      </c>
      <c r="K71" s="2536"/>
      <c r="L71" s="2536"/>
      <c r="M71" s="2536"/>
      <c r="N71" s="2536"/>
      <c r="O71" s="2536">
        <v>1</v>
      </c>
      <c r="P71" s="2537">
        <v>1</v>
      </c>
      <c r="Q71" s="3101" t="str">
        <f t="shared" si="20"/>
        <v>-</v>
      </c>
      <c r="R71" s="3102" t="str">
        <f t="shared" si="20"/>
        <v>-</v>
      </c>
      <c r="S71" s="3103">
        <f t="shared" si="21"/>
        <v>1</v>
      </c>
    </row>
    <row r="72" spans="1:19" s="424" customFormat="1" ht="11.85" customHeight="1">
      <c r="A72" s="2558" t="s">
        <v>469</v>
      </c>
      <c r="B72" s="3100" t="s">
        <v>470</v>
      </c>
      <c r="C72" s="2582">
        <v>1</v>
      </c>
      <c r="D72" s="2583"/>
      <c r="E72" s="2565"/>
      <c r="F72" s="2536"/>
      <c r="G72" s="2536">
        <v>1</v>
      </c>
      <c r="H72" s="2536"/>
      <c r="I72" s="2536">
        <v>1</v>
      </c>
      <c r="J72" s="2536"/>
      <c r="K72" s="2536"/>
      <c r="L72" s="2536"/>
      <c r="M72" s="2536"/>
      <c r="N72" s="2536"/>
      <c r="O72" s="2536">
        <v>1</v>
      </c>
      <c r="P72" s="2537"/>
      <c r="Q72" s="3101">
        <f t="shared" si="20"/>
        <v>1</v>
      </c>
      <c r="R72" s="3101">
        <f t="shared" si="20"/>
        <v>0</v>
      </c>
      <c r="S72" s="3101" t="str">
        <f t="shared" si="21"/>
        <v>-</v>
      </c>
    </row>
    <row r="73" spans="1:19" s="424" customFormat="1" ht="11.85" customHeight="1">
      <c r="A73" s="2558" t="s">
        <v>471</v>
      </c>
      <c r="B73" s="3100" t="s">
        <v>472</v>
      </c>
      <c r="C73" s="2582"/>
      <c r="D73" s="2583">
        <v>1</v>
      </c>
      <c r="E73" s="2565"/>
      <c r="F73" s="2536"/>
      <c r="G73" s="2536"/>
      <c r="H73" s="2536">
        <v>1</v>
      </c>
      <c r="I73" s="2536"/>
      <c r="J73" s="2536">
        <v>1</v>
      </c>
      <c r="K73" s="2536"/>
      <c r="L73" s="2536"/>
      <c r="M73" s="2536"/>
      <c r="N73" s="2536"/>
      <c r="O73" s="2536"/>
      <c r="P73" s="2537">
        <v>1</v>
      </c>
      <c r="Q73" s="3101">
        <f t="shared" si="20"/>
        <v>0</v>
      </c>
      <c r="R73" s="3101">
        <f t="shared" si="20"/>
        <v>1</v>
      </c>
      <c r="S73" s="3101" t="str">
        <f t="shared" si="21"/>
        <v>-</v>
      </c>
    </row>
    <row r="74" spans="1:19" s="107" customFormat="1" ht="12" thickBot="1">
      <c r="A74" s="3118" t="s">
        <v>347</v>
      </c>
      <c r="B74" s="3119"/>
      <c r="C74" s="3107">
        <f>SUM(C67:C73)</f>
        <v>6</v>
      </c>
      <c r="D74" s="3107">
        <f>SUM(D67:D73)</f>
        <v>6</v>
      </c>
      <c r="E74" s="3107">
        <f>SUM(E67:E73)</f>
        <v>0</v>
      </c>
      <c r="F74" s="3109">
        <f>SUM(F67:F73)</f>
        <v>0</v>
      </c>
      <c r="G74" s="3109">
        <f t="shared" ref="G74:O74" si="22">SUM(G67:G73)</f>
        <v>6</v>
      </c>
      <c r="H74" s="3109">
        <f t="shared" si="22"/>
        <v>6</v>
      </c>
      <c r="I74" s="3109">
        <f t="shared" si="22"/>
        <v>6</v>
      </c>
      <c r="J74" s="3109">
        <f t="shared" si="22"/>
        <v>6</v>
      </c>
      <c r="K74" s="3109">
        <f t="shared" si="22"/>
        <v>0</v>
      </c>
      <c r="L74" s="3109">
        <f t="shared" si="22"/>
        <v>0</v>
      </c>
      <c r="M74" s="3109">
        <f t="shared" si="22"/>
        <v>0</v>
      </c>
      <c r="N74" s="3109">
        <f t="shared" si="22"/>
        <v>0</v>
      </c>
      <c r="O74" s="3109">
        <f t="shared" si="22"/>
        <v>6</v>
      </c>
      <c r="P74" s="3124">
        <f>SUM(P67:P73)</f>
        <v>6</v>
      </c>
      <c r="Q74" s="3113">
        <f t="shared" ref="Q74:R74" si="23">SUM(Q67:Q73)</f>
        <v>1</v>
      </c>
      <c r="R74" s="3113">
        <f t="shared" si="23"/>
        <v>1</v>
      </c>
      <c r="S74" s="3113">
        <f>SUM(S67:S73)</f>
        <v>5</v>
      </c>
    </row>
    <row r="75" spans="1:19" s="25" customFormat="1" ht="9.75" customHeight="1" thickTop="1" thickBot="1">
      <c r="A75" s="965"/>
      <c r="B75" s="582"/>
      <c r="C75" s="633"/>
      <c r="D75" s="633"/>
      <c r="E75" s="634"/>
      <c r="F75" s="634"/>
      <c r="G75" s="634"/>
      <c r="H75" s="634"/>
      <c r="I75" s="634"/>
      <c r="J75" s="634"/>
      <c r="K75" s="634"/>
      <c r="L75" s="634"/>
      <c r="M75" s="634"/>
      <c r="N75" s="634"/>
      <c r="O75" s="634"/>
      <c r="P75" s="1106"/>
      <c r="Q75" s="635"/>
      <c r="R75" s="635"/>
      <c r="S75" s="635"/>
    </row>
    <row r="76" spans="1:19" s="107" customFormat="1" ht="12" thickBot="1">
      <c r="A76" s="2086" t="s">
        <v>473</v>
      </c>
      <c r="B76" s="2087"/>
      <c r="C76" s="2088"/>
      <c r="D76" s="2088"/>
      <c r="E76" s="2088"/>
      <c r="F76" s="2088"/>
      <c r="G76" s="2088"/>
      <c r="H76" s="2088"/>
      <c r="I76" s="2088"/>
      <c r="J76" s="2088"/>
      <c r="K76" s="2088"/>
      <c r="L76" s="2088"/>
      <c r="M76" s="2088"/>
      <c r="N76" s="2088"/>
      <c r="O76" s="2088"/>
      <c r="P76" s="2089"/>
      <c r="Q76" s="2088"/>
      <c r="R76" s="2088"/>
      <c r="S76" s="2089"/>
    </row>
    <row r="77" spans="1:19" s="145" customFormat="1" ht="11.85" customHeight="1">
      <c r="A77" s="2558" t="s">
        <v>474</v>
      </c>
      <c r="B77" s="3100" t="s">
        <v>475</v>
      </c>
      <c r="C77" s="2582"/>
      <c r="D77" s="2583">
        <v>1</v>
      </c>
      <c r="E77" s="2565"/>
      <c r="F77" s="2536"/>
      <c r="G77" s="2536"/>
      <c r="H77" s="2536">
        <v>1</v>
      </c>
      <c r="I77" s="2536"/>
      <c r="J77" s="2536">
        <v>1</v>
      </c>
      <c r="K77" s="2536"/>
      <c r="L77" s="2536"/>
      <c r="M77" s="2536"/>
      <c r="N77" s="2536"/>
      <c r="O77" s="2536"/>
      <c r="P77" s="2537">
        <v>1</v>
      </c>
      <c r="Q77" s="3101">
        <f t="shared" ref="Q77:R77" si="24">IF($S77=1,"-",C77)</f>
        <v>0</v>
      </c>
      <c r="R77" s="3102">
        <f t="shared" si="24"/>
        <v>1</v>
      </c>
      <c r="S77" s="3103" t="str">
        <f>IF(C77+D77=2,1,"-")</f>
        <v>-</v>
      </c>
    </row>
    <row r="78" spans="1:19" s="145" customFormat="1" ht="11.85" customHeight="1">
      <c r="A78" s="2558" t="s">
        <v>476</v>
      </c>
      <c r="B78" s="3100" t="s">
        <v>477</v>
      </c>
      <c r="C78" s="2582">
        <v>1</v>
      </c>
      <c r="D78" s="2583">
        <v>1</v>
      </c>
      <c r="E78" s="2565"/>
      <c r="F78" s="2536"/>
      <c r="G78" s="2536">
        <v>1</v>
      </c>
      <c r="H78" s="2536">
        <v>1</v>
      </c>
      <c r="I78" s="2536">
        <v>1</v>
      </c>
      <c r="J78" s="2536">
        <v>1</v>
      </c>
      <c r="K78" s="2536"/>
      <c r="L78" s="2536"/>
      <c r="M78" s="2536"/>
      <c r="N78" s="2536"/>
      <c r="O78" s="2536">
        <v>1</v>
      </c>
      <c r="P78" s="2537">
        <v>1</v>
      </c>
      <c r="Q78" s="3101" t="str">
        <f t="shared" ref="Q78:Q79" si="25">IF($S78=1,"-",C78)</f>
        <v>-</v>
      </c>
      <c r="R78" s="3102" t="str">
        <f t="shared" ref="R78:R79" si="26">IF($S78=1,"-",D78)</f>
        <v>-</v>
      </c>
      <c r="S78" s="3103">
        <f>IF(C78+D78=2,1,"-")</f>
        <v>1</v>
      </c>
    </row>
    <row r="79" spans="1:19" s="145" customFormat="1" ht="11.85" customHeight="1">
      <c r="A79" s="2558" t="s">
        <v>478</v>
      </c>
      <c r="B79" s="3100" t="s">
        <v>479</v>
      </c>
      <c r="C79" s="2582">
        <v>1</v>
      </c>
      <c r="D79" s="2583"/>
      <c r="E79" s="2565"/>
      <c r="F79" s="2536"/>
      <c r="G79" s="2536">
        <v>1</v>
      </c>
      <c r="H79" s="2536"/>
      <c r="I79" s="2536">
        <v>1</v>
      </c>
      <c r="J79" s="2536"/>
      <c r="K79" s="2536"/>
      <c r="L79" s="2536"/>
      <c r="M79" s="2536"/>
      <c r="N79" s="2536"/>
      <c r="O79" s="2536">
        <v>1</v>
      </c>
      <c r="P79" s="2537"/>
      <c r="Q79" s="3101">
        <f t="shared" si="25"/>
        <v>1</v>
      </c>
      <c r="R79" s="3102">
        <f t="shared" si="26"/>
        <v>0</v>
      </c>
      <c r="S79" s="3103" t="str">
        <f>IF(C79+D79=2,1,"-")</f>
        <v>-</v>
      </c>
    </row>
    <row r="80" spans="1:19" s="111" customFormat="1" ht="12" thickBot="1">
      <c r="A80" s="3118" t="s">
        <v>347</v>
      </c>
      <c r="B80" s="3119"/>
      <c r="C80" s="3107">
        <f t="shared" ref="C80:S80" si="27">SUM(C77:C79)</f>
        <v>2</v>
      </c>
      <c r="D80" s="3108">
        <f t="shared" si="27"/>
        <v>2</v>
      </c>
      <c r="E80" s="3107">
        <f t="shared" si="27"/>
        <v>0</v>
      </c>
      <c r="F80" s="3109">
        <f t="shared" si="27"/>
        <v>0</v>
      </c>
      <c r="G80" s="3109">
        <f t="shared" si="27"/>
        <v>2</v>
      </c>
      <c r="H80" s="3109">
        <f t="shared" si="27"/>
        <v>2</v>
      </c>
      <c r="I80" s="3109">
        <f t="shared" si="27"/>
        <v>2</v>
      </c>
      <c r="J80" s="3109">
        <f t="shared" si="27"/>
        <v>2</v>
      </c>
      <c r="K80" s="3109">
        <f t="shared" si="27"/>
        <v>0</v>
      </c>
      <c r="L80" s="3109">
        <f t="shared" si="27"/>
        <v>0</v>
      </c>
      <c r="M80" s="3109">
        <f t="shared" si="27"/>
        <v>0</v>
      </c>
      <c r="N80" s="3108">
        <f t="shared" si="27"/>
        <v>0</v>
      </c>
      <c r="O80" s="3107">
        <f t="shared" si="27"/>
        <v>2</v>
      </c>
      <c r="P80" s="3110">
        <f t="shared" si="27"/>
        <v>2</v>
      </c>
      <c r="Q80" s="3111">
        <f t="shared" si="27"/>
        <v>1</v>
      </c>
      <c r="R80" s="3112">
        <f t="shared" si="27"/>
        <v>1</v>
      </c>
      <c r="S80" s="3113">
        <f t="shared" si="27"/>
        <v>1</v>
      </c>
    </row>
    <row r="81" spans="1:19" s="111" customFormat="1" ht="12.75" thickTop="1" thickBot="1">
      <c r="A81" s="1158" t="s">
        <v>205</v>
      </c>
      <c r="B81" s="1159"/>
      <c r="C81" s="1160">
        <f t="shared" ref="C81:S81" si="28">+C80+C74+C64+C59+C49+C41+C32+C26+C20</f>
        <v>42</v>
      </c>
      <c r="D81" s="1161">
        <f t="shared" si="28"/>
        <v>30</v>
      </c>
      <c r="E81" s="1160">
        <f t="shared" si="28"/>
        <v>0</v>
      </c>
      <c r="F81" s="1161">
        <f t="shared" si="28"/>
        <v>1</v>
      </c>
      <c r="G81" s="1161">
        <f t="shared" si="28"/>
        <v>42</v>
      </c>
      <c r="H81" s="1161">
        <f t="shared" si="28"/>
        <v>30</v>
      </c>
      <c r="I81" s="1161">
        <f t="shared" si="28"/>
        <v>42</v>
      </c>
      <c r="J81" s="1161">
        <f t="shared" si="28"/>
        <v>30</v>
      </c>
      <c r="K81" s="1161">
        <f t="shared" si="28"/>
        <v>0</v>
      </c>
      <c r="L81" s="1161">
        <f t="shared" si="28"/>
        <v>0</v>
      </c>
      <c r="M81" s="1161">
        <f t="shared" si="28"/>
        <v>0</v>
      </c>
      <c r="N81" s="1162">
        <f t="shared" si="28"/>
        <v>0</v>
      </c>
      <c r="O81" s="1160">
        <f t="shared" si="28"/>
        <v>42</v>
      </c>
      <c r="P81" s="1163">
        <f t="shared" si="28"/>
        <v>30</v>
      </c>
      <c r="Q81" s="1154">
        <f t="shared" si="28"/>
        <v>15</v>
      </c>
      <c r="R81" s="645">
        <f t="shared" si="28"/>
        <v>3</v>
      </c>
      <c r="S81" s="646">
        <f t="shared" si="28"/>
        <v>27</v>
      </c>
    </row>
    <row r="82" spans="1:19" s="111" customFormat="1" ht="12" thickBot="1">
      <c r="A82" s="520" t="s">
        <v>348</v>
      </c>
      <c r="B82" s="520"/>
      <c r="C82" s="2090">
        <f>C81+D81</f>
        <v>72</v>
      </c>
      <c r="D82" s="647"/>
      <c r="E82" s="647"/>
      <c r="F82" s="647"/>
      <c r="G82" s="647"/>
      <c r="H82" s="647"/>
      <c r="I82" s="647"/>
      <c r="J82" s="647"/>
      <c r="K82" s="647"/>
      <c r="L82" s="647"/>
      <c r="M82" s="647"/>
      <c r="N82" s="647"/>
      <c r="O82" s="647"/>
      <c r="P82" s="647"/>
      <c r="Q82" s="648">
        <f>Q81+R81</f>
        <v>18</v>
      </c>
      <c r="R82" s="647"/>
      <c r="S82" s="648">
        <f>S81*2</f>
        <v>54</v>
      </c>
    </row>
    <row r="83" spans="1:19" s="77" customFormat="1" ht="13.5" thickBot="1">
      <c r="A83" s="521"/>
      <c r="B83" s="148"/>
      <c r="C83" s="649"/>
      <c r="D83" s="649"/>
      <c r="E83" s="649"/>
      <c r="F83" s="649"/>
      <c r="G83" s="649"/>
      <c r="H83" s="649"/>
      <c r="I83" s="649"/>
      <c r="J83" s="649"/>
      <c r="K83" s="649"/>
      <c r="L83" s="649"/>
      <c r="M83" s="649"/>
      <c r="N83" s="649"/>
      <c r="O83" s="650"/>
      <c r="P83" s="650"/>
      <c r="Q83" s="651"/>
      <c r="R83" s="652"/>
      <c r="S83" s="2091">
        <f>Q81+R81+S82</f>
        <v>72</v>
      </c>
    </row>
    <row r="84" spans="1:19" s="77" customFormat="1" ht="13.5" thickBot="1">
      <c r="A84" s="3125" t="s">
        <v>212</v>
      </c>
      <c r="B84" s="1059"/>
      <c r="C84" s="522"/>
      <c r="D84" s="522"/>
      <c r="E84" s="522"/>
      <c r="F84" s="522"/>
      <c r="G84" s="522"/>
      <c r="H84" s="522"/>
      <c r="I84" s="522"/>
      <c r="J84" s="522"/>
      <c r="K84" s="522"/>
      <c r="L84" s="522"/>
      <c r="M84" s="522"/>
      <c r="N84" s="522"/>
      <c r="O84" s="523"/>
      <c r="P84" s="523"/>
      <c r="Q84" s="524"/>
      <c r="R84" s="522"/>
      <c r="S84" s="2092"/>
    </row>
  </sheetData>
  <sortState xmlns:xlrd2="http://schemas.microsoft.com/office/spreadsheetml/2017/richdata2" ref="A52:Y58">
    <sortCondition ref="A52:A58"/>
  </sortState>
  <mergeCells count="10">
    <mergeCell ref="E6:P6"/>
    <mergeCell ref="Q6:S6"/>
    <mergeCell ref="C7:D7"/>
    <mergeCell ref="E7:F7"/>
    <mergeCell ref="G7:H7"/>
    <mergeCell ref="I7:J7"/>
    <mergeCell ref="K7:L7"/>
    <mergeCell ref="M7:N7"/>
    <mergeCell ref="O7:P7"/>
    <mergeCell ref="Q7:S7"/>
  </mergeCells>
  <printOptions horizontalCentered="1"/>
  <pageMargins left="0.31496062992125984" right="0.31496062992125984" top="0.39370078740157483" bottom="0.39370078740157483" header="0.19685039370078741" footer="0.19685039370078741"/>
  <pageSetup paperSize="8" fitToHeight="0" orientation="landscape" r:id="rId1"/>
  <headerFooter>
    <oddHeader>&amp;L&amp;6&amp;A&amp;R&amp;6Page &amp;P of &amp;N</oddHeader>
  </headerFooter>
  <rowBreaks count="1" manualBreakCount="1">
    <brk id="50" max="17" man="1"/>
  </rowBreaks>
  <legacyDrawing r:id="rId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912767-AD95-4C4E-B3A6-C8CE391F06DB}">
  <sheetPr>
    <tabColor theme="2" tint="-0.499984740745262"/>
    <pageSetUpPr fitToPage="1"/>
  </sheetPr>
  <dimension ref="A1:AM84"/>
  <sheetViews>
    <sheetView view="pageBreakPreview" topLeftCell="H63" zoomScale="115" zoomScaleNormal="100" zoomScaleSheetLayoutView="115" zoomScalePageLayoutView="150" workbookViewId="0">
      <pane xSplit="28950" ySplit="3850" topLeftCell="Y69" activePane="bottomRight"/>
      <selection pane="topRight" activeCell="B23" sqref="B23"/>
      <selection pane="bottomLeft" activeCell="AK51" sqref="AK51:AK57"/>
      <selection pane="bottomRight" activeCell="AL78" sqref="AL78"/>
    </sheetView>
  </sheetViews>
  <sheetFormatPr defaultColWidth="9.140625" defaultRowHeight="15"/>
  <cols>
    <col min="1" max="1" width="23.5703125" style="1758" customWidth="1"/>
    <col min="2" max="2" width="7.28515625" style="143" bestFit="1" customWidth="1"/>
    <col min="3" max="11" width="5.5703125" style="143" customWidth="1"/>
    <col min="12" max="13" width="5.7109375" style="143" bestFit="1" customWidth="1"/>
    <col min="14" max="15" width="4.5703125" style="143" customWidth="1"/>
    <col min="16" max="16" width="5.28515625" style="143" customWidth="1"/>
    <col min="17" max="17" width="4" style="143" bestFit="1" customWidth="1"/>
    <col min="18" max="18" width="7.28515625" style="143" bestFit="1" customWidth="1"/>
    <col min="19" max="19" width="4.42578125" style="143" bestFit="1" customWidth="1"/>
    <col min="20" max="20" width="6.42578125" style="143" customWidth="1"/>
    <col min="21" max="22" width="7" style="143" bestFit="1" customWidth="1"/>
    <col min="23" max="23" width="6.85546875" style="143" customWidth="1"/>
    <col min="24" max="24" width="6.42578125" style="165" customWidth="1"/>
    <col min="25" max="25" width="5.42578125" style="165" customWidth="1"/>
    <col min="26" max="26" width="4.42578125" style="165" customWidth="1"/>
    <col min="27" max="27" width="5.5703125" style="165" customWidth="1"/>
    <col min="28" max="28" width="7.140625" style="165" customWidth="1"/>
    <col min="29" max="29" width="4.42578125" style="165" customWidth="1"/>
    <col min="30" max="31" width="4.42578125" style="143" customWidth="1"/>
    <col min="32" max="32" width="6" style="143" customWidth="1"/>
    <col min="33" max="34" width="5.85546875" style="143" customWidth="1"/>
    <col min="35" max="35" width="9.5703125" style="143" customWidth="1"/>
    <col min="36" max="36" width="5.85546875" style="143" customWidth="1"/>
    <col min="37" max="37" width="7" style="143" customWidth="1"/>
    <col min="38" max="38" width="6.42578125" style="143" customWidth="1"/>
    <col min="39" max="16384" width="9.140625" style="143"/>
  </cols>
  <sheetData>
    <row r="1" spans="1:38" s="150" customFormat="1">
      <c r="A1" s="1795" t="s">
        <v>0</v>
      </c>
      <c r="B1" s="1739"/>
      <c r="C1" s="1794"/>
      <c r="D1" s="1794"/>
      <c r="E1" s="1794"/>
      <c r="F1" s="1794"/>
      <c r="G1" s="1794"/>
      <c r="H1" s="1794"/>
      <c r="I1" s="1794"/>
      <c r="J1" s="1791"/>
      <c r="K1" s="1791"/>
      <c r="L1" s="1794"/>
      <c r="M1" s="1794"/>
      <c r="N1" s="1794"/>
      <c r="O1" s="1794"/>
      <c r="P1" s="1794"/>
      <c r="Q1" s="1794"/>
      <c r="R1" s="1794"/>
      <c r="S1" s="1794"/>
      <c r="T1" s="1794"/>
      <c r="U1" s="1794"/>
      <c r="V1" s="1794"/>
      <c r="W1" s="1794"/>
      <c r="X1" s="1794"/>
      <c r="Y1" s="1794"/>
      <c r="Z1" s="1790"/>
      <c r="AA1" s="1790"/>
      <c r="AB1" s="1790"/>
      <c r="AC1" s="1790"/>
      <c r="AD1" s="1791"/>
      <c r="AE1" s="1791"/>
      <c r="AF1" s="1791"/>
      <c r="AG1" s="1791"/>
      <c r="AH1" s="1791"/>
      <c r="AI1" s="1791"/>
      <c r="AJ1" s="1791"/>
      <c r="AK1" s="1791"/>
      <c r="AL1" s="1793"/>
    </row>
    <row r="2" spans="1:38" s="150" customFormat="1" ht="7.35" customHeight="1" thickBot="1">
      <c r="A2" s="1792"/>
      <c r="Z2" s="1759"/>
      <c r="AA2" s="1759"/>
      <c r="AB2" s="1759"/>
      <c r="AC2" s="1759"/>
      <c r="AL2" s="1787"/>
    </row>
    <row r="3" spans="1:38" s="150" customFormat="1" ht="21">
      <c r="A3" s="1167" t="s">
        <v>1</v>
      </c>
      <c r="B3" s="1168"/>
      <c r="C3" s="1791"/>
      <c r="D3" s="1791"/>
      <c r="E3" s="1791"/>
      <c r="F3" s="1791"/>
      <c r="G3" s="1791"/>
      <c r="H3" s="1791"/>
      <c r="I3" s="1791"/>
      <c r="J3" s="1169"/>
      <c r="K3" s="1169"/>
      <c r="L3" s="1169"/>
      <c r="M3" s="1791"/>
      <c r="N3" s="1791"/>
      <c r="O3" s="1791"/>
      <c r="P3" s="1791"/>
      <c r="Q3" s="1791"/>
      <c r="R3" s="1791"/>
      <c r="S3" s="1791"/>
      <c r="T3" s="1791"/>
      <c r="U3" s="1791"/>
      <c r="V3" s="1791"/>
      <c r="W3" s="1791"/>
      <c r="X3" s="1791"/>
      <c r="Y3" s="1791"/>
      <c r="Z3" s="1790"/>
      <c r="AA3" s="1790"/>
      <c r="AB3" s="1789"/>
      <c r="AC3" s="1759"/>
      <c r="AL3" s="1787"/>
    </row>
    <row r="4" spans="1:38" s="150" customFormat="1" ht="21">
      <c r="A4" s="154" t="s">
        <v>213</v>
      </c>
      <c r="B4" s="156"/>
      <c r="C4" s="1788"/>
      <c r="D4" s="1788"/>
      <c r="E4" s="1788"/>
      <c r="F4" s="1788"/>
      <c r="G4" s="1788"/>
      <c r="H4" s="1788"/>
      <c r="I4" s="1788"/>
      <c r="J4" s="1788"/>
      <c r="K4" s="1788"/>
      <c r="L4" s="1788"/>
      <c r="M4" s="1788"/>
      <c r="N4" s="1788"/>
      <c r="O4" s="1788"/>
      <c r="P4" s="1788"/>
      <c r="Q4" s="1788"/>
      <c r="R4" s="1788"/>
      <c r="S4" s="1788"/>
      <c r="T4" s="1788"/>
      <c r="V4" s="155"/>
      <c r="W4" s="155"/>
      <c r="X4" s="155"/>
      <c r="Y4" s="155"/>
      <c r="Z4" s="1759"/>
      <c r="AA4" s="1759"/>
      <c r="AB4" s="1785"/>
      <c r="AC4" s="1759"/>
      <c r="AL4" s="1787"/>
    </row>
    <row r="5" spans="1:38" s="77" customFormat="1" ht="19.5" thickBot="1">
      <c r="A5" s="3126" t="s">
        <v>214</v>
      </c>
      <c r="B5" s="157"/>
      <c r="C5" s="157"/>
      <c r="E5" s="1033"/>
      <c r="F5" s="1034" t="s">
        <v>377</v>
      </c>
      <c r="G5" s="1033"/>
      <c r="H5" s="1033"/>
      <c r="I5" s="159"/>
      <c r="K5" s="158"/>
      <c r="L5" s="157"/>
      <c r="M5" s="157"/>
      <c r="N5" s="157"/>
      <c r="O5" s="157"/>
      <c r="P5" s="157"/>
      <c r="Q5" s="157"/>
      <c r="R5" s="157"/>
      <c r="S5" s="157"/>
      <c r="T5" s="157"/>
      <c r="U5" s="157"/>
      <c r="V5" s="157"/>
      <c r="W5" s="157"/>
      <c r="X5" s="160"/>
      <c r="Y5" s="1786"/>
      <c r="Z5" s="1759"/>
      <c r="AA5" s="1759"/>
      <c r="AB5" s="1785"/>
      <c r="AC5" s="1759"/>
      <c r="AL5" s="1220"/>
    </row>
    <row r="6" spans="1:38" s="38" customFormat="1" ht="17.25" thickTop="1" thickBot="1">
      <c r="A6" s="4264" t="s">
        <v>216</v>
      </c>
      <c r="B6" s="4211" t="s">
        <v>217</v>
      </c>
      <c r="C6" s="4212"/>
      <c r="D6" s="4212"/>
      <c r="E6" s="4212"/>
      <c r="F6" s="4212"/>
      <c r="G6" s="4212"/>
      <c r="H6" s="4212"/>
      <c r="I6" s="4212"/>
      <c r="J6" s="4212"/>
      <c r="K6" s="4212"/>
      <c r="L6" s="4212"/>
      <c r="M6" s="4213"/>
      <c r="N6" s="4213"/>
      <c r="O6" s="4213"/>
      <c r="P6" s="1096"/>
      <c r="Q6" s="1096"/>
      <c r="R6" s="1096"/>
      <c r="S6" s="1096"/>
      <c r="T6" s="4266" t="s">
        <v>218</v>
      </c>
      <c r="U6" s="4267"/>
      <c r="V6" s="4267"/>
      <c r="W6" s="4267"/>
      <c r="X6" s="4268"/>
      <c r="Y6" s="4217" t="s">
        <v>219</v>
      </c>
      <c r="Z6" s="4213"/>
      <c r="AA6" s="4225" t="s">
        <v>220</v>
      </c>
      <c r="AB6" s="4226"/>
      <c r="AC6" s="4218" t="s">
        <v>350</v>
      </c>
      <c r="AD6" s="4218"/>
      <c r="AE6" s="4218"/>
      <c r="AF6" s="4218"/>
      <c r="AG6" s="4218"/>
      <c r="AH6" s="4218"/>
      <c r="AI6" s="4218"/>
      <c r="AJ6" s="4218"/>
      <c r="AK6" s="4218"/>
      <c r="AL6" s="956"/>
    </row>
    <row r="7" spans="1:38" s="25" customFormat="1" ht="47.25" customHeight="1" thickBot="1">
      <c r="A7" s="4265"/>
      <c r="B7" s="2984" t="s">
        <v>480</v>
      </c>
      <c r="C7" s="3127" t="s">
        <v>481</v>
      </c>
      <c r="D7" s="3128">
        <v>1</v>
      </c>
      <c r="E7" s="3128">
        <v>2</v>
      </c>
      <c r="F7" s="3128">
        <v>3</v>
      </c>
      <c r="G7" s="3128">
        <v>4</v>
      </c>
      <c r="H7" s="3128">
        <v>5</v>
      </c>
      <c r="I7" s="3128">
        <v>6</v>
      </c>
      <c r="J7" s="3128">
        <v>7</v>
      </c>
      <c r="K7" s="3129">
        <v>8</v>
      </c>
      <c r="L7" s="3129">
        <v>9</v>
      </c>
      <c r="M7" s="3130">
        <v>10</v>
      </c>
      <c r="N7" s="3129">
        <v>11</v>
      </c>
      <c r="O7" s="3129">
        <v>12</v>
      </c>
      <c r="P7" s="3129">
        <v>13</v>
      </c>
      <c r="Q7" s="3131" t="s">
        <v>482</v>
      </c>
      <c r="R7" s="4257" t="s">
        <v>483</v>
      </c>
      <c r="S7" s="4258"/>
      <c r="T7" s="4219" t="s">
        <v>224</v>
      </c>
      <c r="U7" s="4220"/>
      <c r="V7" s="4221" t="s">
        <v>225</v>
      </c>
      <c r="W7" s="4222"/>
      <c r="X7" s="2628" t="s">
        <v>41</v>
      </c>
      <c r="Y7" s="4223" t="s">
        <v>226</v>
      </c>
      <c r="Z7" s="4224"/>
      <c r="AA7" s="4227" t="s">
        <v>227</v>
      </c>
      <c r="AB7" s="4228"/>
      <c r="AC7" s="4138" t="s">
        <v>228</v>
      </c>
      <c r="AD7" s="4138"/>
      <c r="AE7" s="4139"/>
      <c r="AF7" s="4137" t="s">
        <v>229</v>
      </c>
      <c r="AG7" s="4138"/>
      <c r="AH7" s="4138"/>
      <c r="AI7" s="4139"/>
      <c r="AJ7" s="4207" t="s">
        <v>230</v>
      </c>
      <c r="AK7" s="4208" t="s">
        <v>230</v>
      </c>
      <c r="AL7" s="957" t="s">
        <v>231</v>
      </c>
    </row>
    <row r="8" spans="1:38" s="104" customFormat="1" ht="45" customHeight="1" thickTop="1">
      <c r="A8" s="161" t="s">
        <v>7</v>
      </c>
      <c r="B8" s="2989" t="s">
        <v>362</v>
      </c>
      <c r="C8" s="2626">
        <v>1</v>
      </c>
      <c r="D8" s="2626">
        <v>2</v>
      </c>
      <c r="E8" s="2626">
        <v>3</v>
      </c>
      <c r="F8" s="2626">
        <v>4</v>
      </c>
      <c r="G8" s="2626">
        <v>5</v>
      </c>
      <c r="H8" s="2626">
        <v>6</v>
      </c>
      <c r="I8" s="2626">
        <v>7</v>
      </c>
      <c r="J8" s="2626">
        <v>8</v>
      </c>
      <c r="K8" s="2626">
        <v>9</v>
      </c>
      <c r="L8" s="2626">
        <v>10</v>
      </c>
      <c r="M8" s="2627">
        <v>11</v>
      </c>
      <c r="N8" s="2626">
        <v>12</v>
      </c>
      <c r="O8" s="2626">
        <v>13</v>
      </c>
      <c r="P8" s="2626"/>
      <c r="Q8" s="3132"/>
      <c r="R8" s="2206"/>
      <c r="S8" s="2206"/>
      <c r="T8" s="3133" t="s">
        <v>233</v>
      </c>
      <c r="U8" s="3134" t="s">
        <v>234</v>
      </c>
      <c r="V8" s="3133" t="s">
        <v>233</v>
      </c>
      <c r="W8" s="3134" t="s">
        <v>234</v>
      </c>
      <c r="X8" s="983" t="s">
        <v>363</v>
      </c>
      <c r="Y8" s="3135" t="s">
        <v>15</v>
      </c>
      <c r="Z8" s="3136" t="s">
        <v>16</v>
      </c>
      <c r="AA8" s="2250" t="s">
        <v>15</v>
      </c>
      <c r="AB8" s="2998" t="s">
        <v>16</v>
      </c>
      <c r="AC8" s="2634" t="s">
        <v>15</v>
      </c>
      <c r="AD8" s="2635" t="s">
        <v>16</v>
      </c>
      <c r="AE8" s="2294" t="s">
        <v>236</v>
      </c>
      <c r="AF8" s="2999" t="s">
        <v>15</v>
      </c>
      <c r="AG8" s="2635" t="s">
        <v>16</v>
      </c>
      <c r="AH8" s="2635" t="s">
        <v>237</v>
      </c>
      <c r="AI8" s="2294" t="s">
        <v>238</v>
      </c>
      <c r="AJ8" s="2999" t="s">
        <v>15</v>
      </c>
      <c r="AK8" s="2294" t="s">
        <v>16</v>
      </c>
      <c r="AL8" s="3137" t="s">
        <v>239</v>
      </c>
    </row>
    <row r="9" spans="1:38" s="1784" customFormat="1" ht="12.6" customHeight="1">
      <c r="A9" s="3138" t="s">
        <v>379</v>
      </c>
      <c r="B9" s="3139"/>
      <c r="C9" s="3139"/>
      <c r="D9" s="3139"/>
      <c r="E9" s="3139"/>
      <c r="F9" s="3139"/>
      <c r="G9" s="3139"/>
      <c r="H9" s="3139"/>
      <c r="I9" s="3139"/>
      <c r="J9" s="3139"/>
      <c r="K9" s="3140"/>
      <c r="L9" s="3141"/>
      <c r="M9" s="3140"/>
      <c r="N9" s="3140"/>
      <c r="O9" s="3140"/>
      <c r="P9" s="3140"/>
      <c r="Q9" s="3140"/>
      <c r="R9" s="3140"/>
      <c r="S9" s="3140"/>
      <c r="T9" s="3140"/>
      <c r="U9" s="3140"/>
      <c r="V9" s="3140"/>
      <c r="W9" s="3140"/>
      <c r="X9" s="3140"/>
      <c r="Y9" s="3140"/>
      <c r="Z9" s="3140"/>
      <c r="AA9" s="3140"/>
      <c r="AB9" s="3142"/>
      <c r="AC9" s="3143"/>
      <c r="AD9" s="3143"/>
      <c r="AE9" s="3143"/>
      <c r="AF9" s="3143"/>
      <c r="AG9" s="3143"/>
      <c r="AH9" s="3143"/>
      <c r="AI9" s="3143"/>
      <c r="AJ9" s="3144"/>
      <c r="AK9" s="3144"/>
      <c r="AL9" s="3145" t="s">
        <v>379</v>
      </c>
    </row>
    <row r="10" spans="1:38" s="145" customFormat="1" ht="11.25">
      <c r="A10" s="3146" t="s">
        <v>380</v>
      </c>
      <c r="B10" s="3147"/>
      <c r="C10" s="2644">
        <v>64</v>
      </c>
      <c r="D10" s="2644">
        <v>65</v>
      </c>
      <c r="E10" s="2644">
        <v>50</v>
      </c>
      <c r="F10" s="2644">
        <v>68</v>
      </c>
      <c r="G10" s="2644">
        <v>76</v>
      </c>
      <c r="H10" s="2644">
        <v>74</v>
      </c>
      <c r="I10" s="2644">
        <v>77</v>
      </c>
      <c r="J10" s="2644">
        <v>73</v>
      </c>
      <c r="K10" s="2644">
        <v>87</v>
      </c>
      <c r="L10" s="2644">
        <v>67</v>
      </c>
      <c r="M10" s="2644">
        <v>65</v>
      </c>
      <c r="N10" s="2644">
        <v>54</v>
      </c>
      <c r="O10" s="2644">
        <v>58</v>
      </c>
      <c r="P10" s="2644">
        <v>50</v>
      </c>
      <c r="Q10" s="2645"/>
      <c r="R10" s="3148">
        <v>14</v>
      </c>
      <c r="S10" s="3149">
        <v>50</v>
      </c>
      <c r="T10" s="2709">
        <v>232</v>
      </c>
      <c r="U10" s="3150">
        <v>251</v>
      </c>
      <c r="V10" s="3151">
        <v>192</v>
      </c>
      <c r="W10" s="3152">
        <v>189</v>
      </c>
      <c r="X10" s="3153">
        <f>SUM(R10:W10)</f>
        <v>928</v>
      </c>
      <c r="Y10" s="2741">
        <v>0</v>
      </c>
      <c r="Z10" s="3154">
        <v>1</v>
      </c>
      <c r="AA10" s="3155">
        <v>73</v>
      </c>
      <c r="AB10" s="3156">
        <v>50</v>
      </c>
      <c r="AC10" s="1164" t="str">
        <f>'General AUC always'!Q10</f>
        <v>-</v>
      </c>
      <c r="AD10" s="1781" t="str">
        <f>'General AUC always'!R10</f>
        <v>-</v>
      </c>
      <c r="AE10" s="2280">
        <f>'General AUC always'!S10</f>
        <v>1</v>
      </c>
      <c r="AF10" s="2281"/>
      <c r="AG10" s="1781"/>
      <c r="AH10" s="1781">
        <f>SUM(B10:J10)</f>
        <v>547</v>
      </c>
      <c r="AI10" s="2280">
        <f>SUM(K10:P10)</f>
        <v>381</v>
      </c>
      <c r="AJ10" s="2281">
        <f>AA10</f>
        <v>73</v>
      </c>
      <c r="AK10" s="2316">
        <f>P10</f>
        <v>50</v>
      </c>
      <c r="AL10" s="2282">
        <f>SUM(B10:Q10)</f>
        <v>928</v>
      </c>
    </row>
    <row r="11" spans="1:38" s="145" customFormat="1" ht="11.25">
      <c r="A11" s="3146" t="s">
        <v>382</v>
      </c>
      <c r="B11" s="3157"/>
      <c r="C11" s="2644">
        <v>13</v>
      </c>
      <c r="D11" s="2644">
        <v>21</v>
      </c>
      <c r="E11" s="2644">
        <v>28</v>
      </c>
      <c r="F11" s="2644">
        <v>21</v>
      </c>
      <c r="G11" s="2644">
        <v>16</v>
      </c>
      <c r="H11" s="2644">
        <v>18</v>
      </c>
      <c r="I11" s="2644">
        <v>26</v>
      </c>
      <c r="J11" s="2644">
        <v>19</v>
      </c>
      <c r="K11" s="2644">
        <v>18</v>
      </c>
      <c r="L11" s="2644">
        <v>16</v>
      </c>
      <c r="M11" s="2644">
        <v>12</v>
      </c>
      <c r="N11" s="2644">
        <v>10</v>
      </c>
      <c r="O11" s="2644">
        <v>7</v>
      </c>
      <c r="P11" s="2644">
        <v>5</v>
      </c>
      <c r="Q11" s="2645"/>
      <c r="R11" s="2709">
        <v>0</v>
      </c>
      <c r="S11" s="3158">
        <v>13</v>
      </c>
      <c r="T11" s="2709">
        <v>18</v>
      </c>
      <c r="U11" s="3150">
        <v>131</v>
      </c>
      <c r="V11" s="3151">
        <v>6</v>
      </c>
      <c r="W11" s="3152">
        <v>62</v>
      </c>
      <c r="X11" s="3153">
        <f t="shared" ref="X11:X17" si="0">SUM(R11:W11)</f>
        <v>230</v>
      </c>
      <c r="Y11" s="2741">
        <v>0</v>
      </c>
      <c r="Z11" s="3154">
        <v>0</v>
      </c>
      <c r="AA11" s="3155">
        <v>19</v>
      </c>
      <c r="AB11" s="3156">
        <v>5</v>
      </c>
      <c r="AC11" s="3159" t="str">
        <f>'General AUC always'!Q11</f>
        <v>-</v>
      </c>
      <c r="AD11" s="3160" t="str">
        <f>'General AUC always'!R11</f>
        <v>-</v>
      </c>
      <c r="AE11" s="2316">
        <f>'General AUC always'!S11</f>
        <v>1</v>
      </c>
      <c r="AF11" s="2281"/>
      <c r="AG11" s="1781"/>
      <c r="AH11" s="1781">
        <f t="shared" ref="AH11:AH14" si="1">SUM(B11:J11)</f>
        <v>162</v>
      </c>
      <c r="AI11" s="2280">
        <f t="shared" ref="AI11:AI14" si="2">SUM(K11:P11)</f>
        <v>68</v>
      </c>
      <c r="AJ11" s="2281">
        <f t="shared" ref="AJ11:AJ18" si="3">AA11</f>
        <v>19</v>
      </c>
      <c r="AK11" s="2316">
        <f t="shared" ref="AK11:AK18" si="4">P11</f>
        <v>5</v>
      </c>
      <c r="AL11" s="2282">
        <f t="shared" ref="AL11:AL18" si="5">SUM(B11:Q11)</f>
        <v>230</v>
      </c>
    </row>
    <row r="12" spans="1:38" s="145" customFormat="1" ht="11.25">
      <c r="A12" s="3146" t="s">
        <v>384</v>
      </c>
      <c r="B12" s="3157"/>
      <c r="C12" s="2644">
        <v>44</v>
      </c>
      <c r="D12" s="2644">
        <v>65</v>
      </c>
      <c r="E12" s="2644">
        <v>63</v>
      </c>
      <c r="F12" s="2644">
        <v>67</v>
      </c>
      <c r="G12" s="2644">
        <v>73</v>
      </c>
      <c r="H12" s="2644">
        <v>73</v>
      </c>
      <c r="I12" s="2644">
        <v>75</v>
      </c>
      <c r="J12" s="2644">
        <v>75</v>
      </c>
      <c r="K12" s="2644">
        <v>104</v>
      </c>
      <c r="L12" s="2644">
        <v>104</v>
      </c>
      <c r="M12" s="2644">
        <v>103</v>
      </c>
      <c r="N12" s="2644">
        <v>98</v>
      </c>
      <c r="O12" s="2644">
        <v>68</v>
      </c>
      <c r="P12" s="2644">
        <v>68</v>
      </c>
      <c r="Q12" s="2645"/>
      <c r="R12" s="3148">
        <v>6</v>
      </c>
      <c r="S12" s="3149">
        <v>38</v>
      </c>
      <c r="T12" s="2709">
        <v>79</v>
      </c>
      <c r="U12" s="3150">
        <v>412</v>
      </c>
      <c r="V12" s="3151">
        <v>67</v>
      </c>
      <c r="W12" s="3152">
        <v>478</v>
      </c>
      <c r="X12" s="3153">
        <f t="shared" si="0"/>
        <v>1080</v>
      </c>
      <c r="Y12" s="2741">
        <v>0</v>
      </c>
      <c r="Z12" s="3154">
        <v>0</v>
      </c>
      <c r="AA12" s="3155">
        <v>75</v>
      </c>
      <c r="AB12" s="3156">
        <v>68</v>
      </c>
      <c r="AC12" s="3159" t="str">
        <f>'General AUC always'!Q12</f>
        <v>-</v>
      </c>
      <c r="AD12" s="3160" t="str">
        <f>'General AUC always'!R12</f>
        <v>-</v>
      </c>
      <c r="AE12" s="2316">
        <f>'General AUC always'!S12</f>
        <v>1</v>
      </c>
      <c r="AF12" s="2281"/>
      <c r="AG12" s="1781"/>
      <c r="AH12" s="1781">
        <f t="shared" si="1"/>
        <v>535</v>
      </c>
      <c r="AI12" s="2280">
        <f t="shared" si="2"/>
        <v>545</v>
      </c>
      <c r="AJ12" s="2281">
        <f t="shared" si="3"/>
        <v>75</v>
      </c>
      <c r="AK12" s="2316">
        <f t="shared" si="4"/>
        <v>68</v>
      </c>
      <c r="AL12" s="2282">
        <f t="shared" si="5"/>
        <v>1080</v>
      </c>
    </row>
    <row r="13" spans="1:38" s="145" customFormat="1" ht="11.25">
      <c r="A13" s="3146" t="s">
        <v>388</v>
      </c>
      <c r="B13" s="3157"/>
      <c r="C13" s="2644">
        <v>27</v>
      </c>
      <c r="D13" s="2644">
        <v>38</v>
      </c>
      <c r="E13" s="2644">
        <v>32</v>
      </c>
      <c r="F13" s="2644">
        <v>43</v>
      </c>
      <c r="G13" s="2644">
        <v>31</v>
      </c>
      <c r="H13" s="2644">
        <v>43</v>
      </c>
      <c r="I13" s="2644">
        <v>40</v>
      </c>
      <c r="J13" s="2644">
        <v>57</v>
      </c>
      <c r="K13" s="2644">
        <v>57</v>
      </c>
      <c r="L13" s="2644">
        <v>46</v>
      </c>
      <c r="M13" s="2644">
        <v>49</v>
      </c>
      <c r="N13" s="2644">
        <v>42</v>
      </c>
      <c r="O13" s="2644">
        <v>39</v>
      </c>
      <c r="P13" s="2644">
        <v>19</v>
      </c>
      <c r="Q13" s="2645"/>
      <c r="R13" s="3148">
        <v>1</v>
      </c>
      <c r="S13" s="3149">
        <v>26</v>
      </c>
      <c r="T13" s="2709">
        <v>27</v>
      </c>
      <c r="U13" s="3150">
        <v>257</v>
      </c>
      <c r="V13" s="3151">
        <v>21</v>
      </c>
      <c r="W13" s="3152">
        <v>231</v>
      </c>
      <c r="X13" s="3153">
        <f t="shared" si="0"/>
        <v>563</v>
      </c>
      <c r="Y13" s="2741">
        <v>0</v>
      </c>
      <c r="Z13" s="3154">
        <v>0</v>
      </c>
      <c r="AA13" s="3155">
        <v>57</v>
      </c>
      <c r="AB13" s="3156">
        <v>19</v>
      </c>
      <c r="AC13" s="3159" t="str">
        <f>'General AUC always'!Q14</f>
        <v>-</v>
      </c>
      <c r="AD13" s="3160" t="str">
        <f>'General AUC always'!R14</f>
        <v>-</v>
      </c>
      <c r="AE13" s="2316">
        <f>'General AUC always'!S14</f>
        <v>1</v>
      </c>
      <c r="AF13" s="2281"/>
      <c r="AG13" s="1781"/>
      <c r="AH13" s="1781">
        <f t="shared" si="1"/>
        <v>311</v>
      </c>
      <c r="AI13" s="2280">
        <f t="shared" si="2"/>
        <v>252</v>
      </c>
      <c r="AJ13" s="2281">
        <f t="shared" si="3"/>
        <v>57</v>
      </c>
      <c r="AK13" s="2316">
        <f t="shared" si="4"/>
        <v>19</v>
      </c>
      <c r="AL13" s="2282">
        <f t="shared" si="5"/>
        <v>563</v>
      </c>
    </row>
    <row r="14" spans="1:38" s="145" customFormat="1" ht="11.25">
      <c r="A14" s="3146" t="s">
        <v>390</v>
      </c>
      <c r="B14" s="3157"/>
      <c r="C14" s="2644">
        <v>65</v>
      </c>
      <c r="D14" s="2644">
        <v>61</v>
      </c>
      <c r="E14" s="2644">
        <v>52</v>
      </c>
      <c r="F14" s="2644">
        <v>69</v>
      </c>
      <c r="G14" s="2644">
        <v>61</v>
      </c>
      <c r="H14" s="2644">
        <v>64</v>
      </c>
      <c r="I14" s="2644">
        <v>67</v>
      </c>
      <c r="J14" s="2644">
        <v>72</v>
      </c>
      <c r="K14" s="2644">
        <v>111</v>
      </c>
      <c r="L14" s="2644">
        <v>84</v>
      </c>
      <c r="M14" s="2644">
        <v>90</v>
      </c>
      <c r="N14" s="2644">
        <v>110</v>
      </c>
      <c r="O14" s="2644">
        <v>64</v>
      </c>
      <c r="P14" s="2644">
        <v>44</v>
      </c>
      <c r="Q14" s="2645"/>
      <c r="R14" s="2709">
        <v>9</v>
      </c>
      <c r="S14" s="3158">
        <v>56</v>
      </c>
      <c r="T14" s="2709">
        <v>111</v>
      </c>
      <c r="U14" s="3150">
        <v>335</v>
      </c>
      <c r="V14" s="3151">
        <v>95</v>
      </c>
      <c r="W14" s="3152">
        <v>408</v>
      </c>
      <c r="X14" s="3153">
        <f t="shared" si="0"/>
        <v>1014</v>
      </c>
      <c r="Y14" s="2741">
        <v>0</v>
      </c>
      <c r="Z14" s="3154">
        <v>2</v>
      </c>
      <c r="AA14" s="3155">
        <v>72</v>
      </c>
      <c r="AB14" s="3156">
        <v>44</v>
      </c>
      <c r="AC14" s="3161" t="str">
        <f>'General AUC always'!Q15</f>
        <v>-</v>
      </c>
      <c r="AD14" s="3160" t="str">
        <f>'General AUC always'!R15</f>
        <v>-</v>
      </c>
      <c r="AE14" s="2316">
        <f>'General AUC always'!S15</f>
        <v>1</v>
      </c>
      <c r="AF14" s="2281"/>
      <c r="AG14" s="1781"/>
      <c r="AH14" s="1781">
        <f t="shared" si="1"/>
        <v>511</v>
      </c>
      <c r="AI14" s="2280">
        <f t="shared" si="2"/>
        <v>503</v>
      </c>
      <c r="AJ14" s="2281">
        <f t="shared" si="3"/>
        <v>72</v>
      </c>
      <c r="AK14" s="2316">
        <f t="shared" si="4"/>
        <v>44</v>
      </c>
      <c r="AL14" s="2282">
        <f t="shared" si="5"/>
        <v>1014</v>
      </c>
    </row>
    <row r="15" spans="1:38" s="145" customFormat="1" ht="11.25">
      <c r="A15" s="3146" t="s">
        <v>484</v>
      </c>
      <c r="B15" s="3157"/>
      <c r="C15" s="2644">
        <v>6</v>
      </c>
      <c r="D15" s="2644">
        <v>8</v>
      </c>
      <c r="E15" s="2644">
        <v>4</v>
      </c>
      <c r="F15" s="2644">
        <v>4</v>
      </c>
      <c r="G15" s="2644">
        <v>5</v>
      </c>
      <c r="H15" s="2644">
        <v>5</v>
      </c>
      <c r="I15" s="2644">
        <v>1</v>
      </c>
      <c r="J15" s="2644">
        <v>6</v>
      </c>
      <c r="K15" s="2644">
        <v>0</v>
      </c>
      <c r="L15" s="2644">
        <v>0</v>
      </c>
      <c r="M15" s="2644">
        <v>0</v>
      </c>
      <c r="N15" s="2644">
        <v>0</v>
      </c>
      <c r="O15" s="2644">
        <v>0</v>
      </c>
      <c r="P15" s="2644">
        <v>0</v>
      </c>
      <c r="Q15" s="2645"/>
      <c r="R15" s="3148">
        <v>2</v>
      </c>
      <c r="S15" s="3149">
        <v>4</v>
      </c>
      <c r="T15" s="2709">
        <v>8</v>
      </c>
      <c r="U15" s="3150">
        <v>25</v>
      </c>
      <c r="V15" s="3151">
        <v>0</v>
      </c>
      <c r="W15" s="3152">
        <v>0</v>
      </c>
      <c r="X15" s="3153">
        <f t="shared" si="0"/>
        <v>39</v>
      </c>
      <c r="Y15" s="2741">
        <v>3</v>
      </c>
      <c r="Z15" s="3154">
        <v>0</v>
      </c>
      <c r="AA15" s="3155">
        <v>6</v>
      </c>
      <c r="AB15" s="3156">
        <v>0</v>
      </c>
      <c r="AC15" s="3161">
        <f>'General AUC always'!Q16</f>
        <v>1</v>
      </c>
      <c r="AD15" s="3160">
        <f>'General AUC always'!R16</f>
        <v>0</v>
      </c>
      <c r="AE15" s="2316" t="str">
        <f>'General AUC always'!S16</f>
        <v>-</v>
      </c>
      <c r="AF15" s="2281">
        <f>SUM(C15:J15)</f>
        <v>39</v>
      </c>
      <c r="AG15" s="1781"/>
      <c r="AH15" s="1781"/>
      <c r="AI15" s="2280">
        <f>SUM(K15:P15)</f>
        <v>0</v>
      </c>
      <c r="AJ15" s="2281">
        <f t="shared" si="3"/>
        <v>6</v>
      </c>
      <c r="AK15" s="2316">
        <f t="shared" si="4"/>
        <v>0</v>
      </c>
      <c r="AL15" s="2282">
        <f t="shared" si="5"/>
        <v>39</v>
      </c>
    </row>
    <row r="16" spans="1:38" s="145" customFormat="1" ht="22.5">
      <c r="A16" s="3146" t="s">
        <v>485</v>
      </c>
      <c r="B16" s="3157"/>
      <c r="C16" s="2644">
        <v>12</v>
      </c>
      <c r="D16" s="2644">
        <v>16</v>
      </c>
      <c r="E16" s="2644">
        <v>11</v>
      </c>
      <c r="F16" s="2644">
        <v>19</v>
      </c>
      <c r="G16" s="2644">
        <v>12</v>
      </c>
      <c r="H16" s="2644">
        <v>18</v>
      </c>
      <c r="I16" s="2644">
        <v>18</v>
      </c>
      <c r="J16" s="2644">
        <v>9</v>
      </c>
      <c r="K16" s="2644">
        <v>15</v>
      </c>
      <c r="L16" s="2644">
        <v>14</v>
      </c>
      <c r="M16" s="2644">
        <v>0</v>
      </c>
      <c r="N16" s="2644">
        <v>0</v>
      </c>
      <c r="O16" s="2644">
        <v>0</v>
      </c>
      <c r="P16" s="2644">
        <v>0</v>
      </c>
      <c r="Q16" s="2645"/>
      <c r="R16" s="2709">
        <v>1</v>
      </c>
      <c r="S16" s="3158">
        <v>11</v>
      </c>
      <c r="T16" s="2709">
        <v>18</v>
      </c>
      <c r="U16" s="3150">
        <v>85</v>
      </c>
      <c r="V16" s="3151">
        <v>3</v>
      </c>
      <c r="W16" s="3152">
        <v>26</v>
      </c>
      <c r="X16" s="3153">
        <f t="shared" si="0"/>
        <v>144</v>
      </c>
      <c r="Y16" s="2741">
        <v>1</v>
      </c>
      <c r="Z16" s="3154">
        <v>0</v>
      </c>
      <c r="AA16" s="3155">
        <v>9</v>
      </c>
      <c r="AB16" s="3156">
        <v>0</v>
      </c>
      <c r="AC16" s="3161" t="str">
        <f>'General AUC always'!Q17</f>
        <v>-</v>
      </c>
      <c r="AD16" s="3160" t="str">
        <f>'General AUC always'!R17</f>
        <v>-</v>
      </c>
      <c r="AE16" s="2316">
        <f>'General AUC always'!S17</f>
        <v>1</v>
      </c>
      <c r="AF16" s="2281"/>
      <c r="AG16" s="1781"/>
      <c r="AH16" s="1781">
        <f t="shared" ref="AH16" si="6">SUM(B16:J16)</f>
        <v>115</v>
      </c>
      <c r="AI16" s="2280">
        <f t="shared" ref="AI16" si="7">SUM(K16:P16)</f>
        <v>29</v>
      </c>
      <c r="AJ16" s="2281">
        <f t="shared" si="3"/>
        <v>9</v>
      </c>
      <c r="AK16" s="2316">
        <f t="shared" si="4"/>
        <v>0</v>
      </c>
      <c r="AL16" s="2282">
        <f t="shared" si="5"/>
        <v>144</v>
      </c>
    </row>
    <row r="17" spans="1:38" s="145" customFormat="1" ht="11.25">
      <c r="A17" s="3146" t="s">
        <v>486</v>
      </c>
      <c r="B17" s="3157"/>
      <c r="C17" s="2644">
        <v>17</v>
      </c>
      <c r="D17" s="2644">
        <v>2</v>
      </c>
      <c r="E17" s="2644">
        <v>5</v>
      </c>
      <c r="F17" s="2644">
        <v>8</v>
      </c>
      <c r="G17" s="2644">
        <v>0</v>
      </c>
      <c r="H17" s="2644">
        <v>2</v>
      </c>
      <c r="I17" s="2644">
        <v>2</v>
      </c>
      <c r="J17" s="2644">
        <v>0</v>
      </c>
      <c r="K17" s="2644">
        <v>0</v>
      </c>
      <c r="L17" s="2644">
        <v>0</v>
      </c>
      <c r="M17" s="2644">
        <v>0</v>
      </c>
      <c r="N17" s="2644">
        <v>0</v>
      </c>
      <c r="O17" s="2644">
        <v>0</v>
      </c>
      <c r="P17" s="2644">
        <v>0</v>
      </c>
      <c r="Q17" s="2645"/>
      <c r="R17" s="3148">
        <v>10</v>
      </c>
      <c r="S17" s="3149">
        <v>7</v>
      </c>
      <c r="T17" s="2709">
        <v>18</v>
      </c>
      <c r="U17" s="3150">
        <v>1</v>
      </c>
      <c r="V17" s="3151">
        <v>0</v>
      </c>
      <c r="W17" s="3152">
        <v>0</v>
      </c>
      <c r="X17" s="3153">
        <f t="shared" si="0"/>
        <v>36</v>
      </c>
      <c r="Y17" s="2741">
        <v>0</v>
      </c>
      <c r="Z17" s="3154">
        <v>0</v>
      </c>
      <c r="AA17" s="3155">
        <v>0</v>
      </c>
      <c r="AB17" s="3156">
        <v>0</v>
      </c>
      <c r="AC17" s="3161">
        <f>'General AUC always'!Q18</f>
        <v>1</v>
      </c>
      <c r="AD17" s="3160">
        <f>'General AUC always'!R18</f>
        <v>0</v>
      </c>
      <c r="AE17" s="2316" t="str">
        <f>'General AUC always'!S18</f>
        <v>-</v>
      </c>
      <c r="AF17" s="2281">
        <f>SUM(C17:J17)</f>
        <v>36</v>
      </c>
      <c r="AG17" s="1781"/>
      <c r="AH17" s="1781"/>
      <c r="AI17" s="2280"/>
      <c r="AJ17" s="2281">
        <f t="shared" si="3"/>
        <v>0</v>
      </c>
      <c r="AK17" s="2316">
        <f t="shared" si="4"/>
        <v>0</v>
      </c>
      <c r="AL17" s="2282">
        <f t="shared" si="5"/>
        <v>36</v>
      </c>
    </row>
    <row r="18" spans="1:38" s="145" customFormat="1" ht="11.25">
      <c r="A18" s="3146" t="s">
        <v>398</v>
      </c>
      <c r="B18" s="3157"/>
      <c r="C18" s="2644">
        <v>27</v>
      </c>
      <c r="D18" s="2644">
        <v>18</v>
      </c>
      <c r="E18" s="2644">
        <v>19</v>
      </c>
      <c r="F18" s="2644">
        <v>17</v>
      </c>
      <c r="G18" s="2644">
        <v>13</v>
      </c>
      <c r="H18" s="2644">
        <v>14</v>
      </c>
      <c r="I18" s="2644">
        <v>13</v>
      </c>
      <c r="J18" s="2644">
        <v>25</v>
      </c>
      <c r="K18" s="2644">
        <v>30</v>
      </c>
      <c r="L18" s="2644">
        <v>47</v>
      </c>
      <c r="M18" s="2644">
        <v>33</v>
      </c>
      <c r="N18" s="2644">
        <v>28</v>
      </c>
      <c r="O18" s="2644">
        <v>27</v>
      </c>
      <c r="P18" s="2644">
        <v>15</v>
      </c>
      <c r="Q18" s="2645"/>
      <c r="R18" s="2709">
        <v>2</v>
      </c>
      <c r="S18" s="3158">
        <v>25</v>
      </c>
      <c r="T18" s="2709">
        <v>33</v>
      </c>
      <c r="U18" s="3150">
        <v>86</v>
      </c>
      <c r="V18" s="3151">
        <v>60</v>
      </c>
      <c r="W18" s="3152">
        <v>120</v>
      </c>
      <c r="X18" s="3153">
        <f>SUM(R18:W18)</f>
        <v>326</v>
      </c>
      <c r="Y18" s="2741">
        <v>2</v>
      </c>
      <c r="Z18" s="3154">
        <v>7</v>
      </c>
      <c r="AA18" s="3155">
        <v>25</v>
      </c>
      <c r="AB18" s="3156">
        <v>15</v>
      </c>
      <c r="AC18" s="3159" t="str">
        <f>'General AUC always'!Q19</f>
        <v>-</v>
      </c>
      <c r="AD18" s="3160" t="str">
        <f>'General AUC always'!R19</f>
        <v>-</v>
      </c>
      <c r="AE18" s="2316">
        <f>'General AUC always'!S19</f>
        <v>1</v>
      </c>
      <c r="AF18" s="2281"/>
      <c r="AG18" s="1781"/>
      <c r="AH18" s="1781">
        <f t="shared" ref="AH18" si="8">SUM(B18:J18)</f>
        <v>146</v>
      </c>
      <c r="AI18" s="2280">
        <f t="shared" ref="AI18" si="9">SUM(K18:P18)</f>
        <v>180</v>
      </c>
      <c r="AJ18" s="2281">
        <f t="shared" si="3"/>
        <v>25</v>
      </c>
      <c r="AK18" s="2316">
        <f t="shared" si="4"/>
        <v>15</v>
      </c>
      <c r="AL18" s="2282">
        <f t="shared" si="5"/>
        <v>326</v>
      </c>
    </row>
    <row r="19" spans="1:38" s="418" customFormat="1" ht="14.1" customHeight="1" thickBot="1">
      <c r="A19" s="3162" t="s">
        <v>347</v>
      </c>
      <c r="B19" s="3163">
        <f t="shared" ref="B19:AL19" si="10">SUM(B10:B18)</f>
        <v>0</v>
      </c>
      <c r="C19" s="3164">
        <f t="shared" si="10"/>
        <v>275</v>
      </c>
      <c r="D19" s="3164">
        <f t="shared" si="10"/>
        <v>294</v>
      </c>
      <c r="E19" s="3164">
        <f t="shared" si="10"/>
        <v>264</v>
      </c>
      <c r="F19" s="3164">
        <f t="shared" si="10"/>
        <v>316</v>
      </c>
      <c r="G19" s="3164">
        <f t="shared" si="10"/>
        <v>287</v>
      </c>
      <c r="H19" s="3164">
        <f t="shared" si="10"/>
        <v>311</v>
      </c>
      <c r="I19" s="3164">
        <f t="shared" si="10"/>
        <v>319</v>
      </c>
      <c r="J19" s="3164">
        <f t="shared" si="10"/>
        <v>336</v>
      </c>
      <c r="K19" s="3164">
        <f t="shared" si="10"/>
        <v>422</v>
      </c>
      <c r="L19" s="3164">
        <f t="shared" si="10"/>
        <v>378</v>
      </c>
      <c r="M19" s="3164">
        <f t="shared" si="10"/>
        <v>352</v>
      </c>
      <c r="N19" s="3164">
        <f t="shared" si="10"/>
        <v>342</v>
      </c>
      <c r="O19" s="3164">
        <f t="shared" si="10"/>
        <v>263</v>
      </c>
      <c r="P19" s="3164">
        <f t="shared" si="10"/>
        <v>201</v>
      </c>
      <c r="Q19" s="3165">
        <f t="shared" si="10"/>
        <v>0</v>
      </c>
      <c r="R19" s="3163">
        <f t="shared" si="10"/>
        <v>45</v>
      </c>
      <c r="S19" s="3163">
        <f t="shared" si="10"/>
        <v>230</v>
      </c>
      <c r="T19" s="3163">
        <f t="shared" si="10"/>
        <v>544</v>
      </c>
      <c r="U19" s="3166">
        <f t="shared" si="10"/>
        <v>1583</v>
      </c>
      <c r="V19" s="3167">
        <f t="shared" si="10"/>
        <v>444</v>
      </c>
      <c r="W19" s="3165">
        <f t="shared" si="10"/>
        <v>1514</v>
      </c>
      <c r="X19" s="3168">
        <f t="shared" si="10"/>
        <v>4360</v>
      </c>
      <c r="Y19" s="3163">
        <f t="shared" si="10"/>
        <v>6</v>
      </c>
      <c r="Z19" s="3169">
        <f t="shared" si="10"/>
        <v>10</v>
      </c>
      <c r="AA19" s="3169">
        <f t="shared" si="10"/>
        <v>336</v>
      </c>
      <c r="AB19" s="3170">
        <f t="shared" si="10"/>
        <v>201</v>
      </c>
      <c r="AC19" s="3171">
        <f t="shared" si="10"/>
        <v>2</v>
      </c>
      <c r="AD19" s="3172">
        <f t="shared" si="10"/>
        <v>0</v>
      </c>
      <c r="AE19" s="3173">
        <f t="shared" si="10"/>
        <v>7</v>
      </c>
      <c r="AF19" s="3172">
        <f t="shared" si="10"/>
        <v>75</v>
      </c>
      <c r="AG19" s="3172">
        <f t="shared" si="10"/>
        <v>0</v>
      </c>
      <c r="AH19" s="3172">
        <f t="shared" si="10"/>
        <v>2327</v>
      </c>
      <c r="AI19" s="3173">
        <f t="shared" si="10"/>
        <v>1958</v>
      </c>
      <c r="AJ19" s="3174">
        <f t="shared" si="10"/>
        <v>336</v>
      </c>
      <c r="AK19" s="3173">
        <f t="shared" si="10"/>
        <v>201</v>
      </c>
      <c r="AL19" s="3175">
        <f t="shared" si="10"/>
        <v>4360</v>
      </c>
    </row>
    <row r="20" spans="1:38" s="590" customFormat="1" ht="11.1" customHeight="1" thickTop="1">
      <c r="A20" s="1013"/>
      <c r="B20" s="1014"/>
      <c r="C20" s="1014"/>
      <c r="D20" s="1014"/>
      <c r="E20" s="1014"/>
      <c r="F20" s="1014"/>
      <c r="G20" s="1014"/>
      <c r="H20" s="1014"/>
      <c r="I20" s="1014"/>
      <c r="J20" s="1014"/>
      <c r="K20" s="1014"/>
      <c r="L20" s="1014"/>
      <c r="M20" s="1014"/>
      <c r="N20" s="1014"/>
      <c r="O20" s="1014"/>
      <c r="P20" s="1014"/>
      <c r="Q20" s="1014"/>
      <c r="R20" s="1014"/>
      <c r="S20" s="1014"/>
      <c r="T20" s="1014"/>
      <c r="U20" s="1014">
        <f>T19+U19</f>
        <v>2127</v>
      </c>
      <c r="V20" s="1014">
        <f>V19+W19</f>
        <v>1958</v>
      </c>
      <c r="W20" s="1014" t="s">
        <v>16</v>
      </c>
      <c r="X20" s="1014"/>
      <c r="Y20" s="1014"/>
      <c r="Z20" s="1014"/>
      <c r="AA20" s="1015"/>
      <c r="AB20" s="1171"/>
      <c r="AC20" s="1014"/>
      <c r="AD20" s="1014"/>
      <c r="AE20" s="1014"/>
      <c r="AF20" s="1014"/>
      <c r="AG20" s="1014"/>
      <c r="AH20" s="1014"/>
      <c r="AI20" s="1014">
        <f>AF19+AG19+AH19+AI19</f>
        <v>4360</v>
      </c>
      <c r="AJ20" s="1014"/>
      <c r="AK20" s="1014"/>
      <c r="AL20" s="1783"/>
    </row>
    <row r="21" spans="1:38" s="105" customFormat="1" ht="12.6" customHeight="1">
      <c r="A21" s="3138" t="s">
        <v>400</v>
      </c>
      <c r="B21" s="3176"/>
      <c r="C21" s="3176"/>
      <c r="D21" s="3176"/>
      <c r="E21" s="3176"/>
      <c r="F21" s="3176"/>
      <c r="G21" s="3176"/>
      <c r="H21" s="3176"/>
      <c r="I21" s="3176"/>
      <c r="J21" s="3176"/>
      <c r="K21" s="3177"/>
      <c r="L21" s="3177"/>
      <c r="M21" s="3177"/>
      <c r="N21" s="3177"/>
      <c r="O21" s="3177"/>
      <c r="P21" s="3177"/>
      <c r="Q21" s="3177"/>
      <c r="R21" s="1830"/>
      <c r="S21" s="1830"/>
      <c r="X21" s="3177"/>
      <c r="Y21" s="3177"/>
      <c r="Z21" s="3177"/>
      <c r="AA21" s="3178"/>
      <c r="AB21" s="3179"/>
      <c r="AC21" s="3177"/>
      <c r="AD21" s="3177"/>
      <c r="AE21" s="3177"/>
      <c r="AF21" s="3177"/>
      <c r="AG21" s="3177"/>
      <c r="AH21" s="3177"/>
      <c r="AI21" s="3177"/>
      <c r="AJ21" s="3177"/>
      <c r="AK21" s="3177"/>
      <c r="AL21" s="3180" t="s">
        <v>400</v>
      </c>
    </row>
    <row r="22" spans="1:38" s="145" customFormat="1" ht="11.25">
      <c r="A22" s="2283" t="str">
        <f>'General AUC always'!A23</f>
        <v>Cairns Adventist College</v>
      </c>
      <c r="B22" s="3147"/>
      <c r="C22" s="2644">
        <v>0</v>
      </c>
      <c r="D22" s="2644">
        <v>5</v>
      </c>
      <c r="E22" s="2644">
        <v>8</v>
      </c>
      <c r="F22" s="2644">
        <v>13</v>
      </c>
      <c r="G22" s="2644">
        <v>14</v>
      </c>
      <c r="H22" s="2644">
        <v>12</v>
      </c>
      <c r="I22" s="2644">
        <v>8</v>
      </c>
      <c r="J22" s="2644">
        <v>19</v>
      </c>
      <c r="K22" s="2644">
        <v>0</v>
      </c>
      <c r="L22" s="2644">
        <v>0</v>
      </c>
      <c r="M22" s="2644">
        <v>0</v>
      </c>
      <c r="N22" s="2644">
        <v>0</v>
      </c>
      <c r="O22" s="2644">
        <v>0</v>
      </c>
      <c r="P22" s="2644">
        <v>0</v>
      </c>
      <c r="Q22" s="2645"/>
      <c r="R22" s="3148">
        <v>0</v>
      </c>
      <c r="S22" s="3149">
        <v>0</v>
      </c>
      <c r="T22" s="2709">
        <v>37</v>
      </c>
      <c r="U22" s="3150">
        <v>42</v>
      </c>
      <c r="V22" s="3151">
        <v>0</v>
      </c>
      <c r="W22" s="3152">
        <v>0</v>
      </c>
      <c r="X22" s="3153">
        <f t="shared" ref="X22:X24" si="11">SUM(R22:W22)</f>
        <v>79</v>
      </c>
      <c r="Y22" s="2741">
        <v>4</v>
      </c>
      <c r="Z22" s="3154"/>
      <c r="AA22" s="3155">
        <v>19</v>
      </c>
      <c r="AB22" s="3156"/>
      <c r="AC22" s="1018">
        <f>'General AUC always'!Q23</f>
        <v>1</v>
      </c>
      <c r="AD22" s="1018">
        <f>'General AUC always'!R23</f>
        <v>0</v>
      </c>
      <c r="AE22" s="1018" t="str">
        <f>'General AUC always'!S23</f>
        <v>-</v>
      </c>
      <c r="AF22" s="1781">
        <f>SUM(C22:J22)</f>
        <v>79</v>
      </c>
      <c r="AG22" s="1781"/>
      <c r="AI22" s="2280">
        <f>SUM(K22:P22)</f>
        <v>0</v>
      </c>
      <c r="AJ22" s="2281">
        <f>AA22</f>
        <v>19</v>
      </c>
      <c r="AK22" s="2281">
        <f t="shared" ref="AJ22:AK24" si="12">AB22</f>
        <v>0</v>
      </c>
      <c r="AL22" s="2284">
        <f>SUM(B22:Q22)</f>
        <v>79</v>
      </c>
    </row>
    <row r="23" spans="1:38" s="145" customFormat="1" ht="22.5">
      <c r="A23" s="3181" t="str">
        <f>'General AUC always'!A24</f>
        <v>Carlisle Adventist Christian College</v>
      </c>
      <c r="B23" s="3157"/>
      <c r="C23" s="2644">
        <v>64</v>
      </c>
      <c r="D23" s="2644">
        <v>24</v>
      </c>
      <c r="E23" s="2644">
        <v>23</v>
      </c>
      <c r="F23" s="2644">
        <v>23</v>
      </c>
      <c r="G23" s="2644">
        <v>23</v>
      </c>
      <c r="H23" s="2644">
        <v>21</v>
      </c>
      <c r="I23" s="2644">
        <v>25</v>
      </c>
      <c r="J23" s="2644">
        <v>28</v>
      </c>
      <c r="K23" s="2644">
        <v>29</v>
      </c>
      <c r="L23" s="2644">
        <v>30</v>
      </c>
      <c r="M23" s="2644">
        <v>19</v>
      </c>
      <c r="N23" s="2644">
        <v>20</v>
      </c>
      <c r="O23" s="2644">
        <v>9</v>
      </c>
      <c r="P23" s="2644">
        <v>10</v>
      </c>
      <c r="Q23" s="2645"/>
      <c r="R23" s="3148">
        <v>5</v>
      </c>
      <c r="S23" s="3149">
        <v>59</v>
      </c>
      <c r="T23" s="2709">
        <v>32</v>
      </c>
      <c r="U23" s="3150">
        <v>135</v>
      </c>
      <c r="V23" s="3151">
        <v>28</v>
      </c>
      <c r="W23" s="3152">
        <v>89</v>
      </c>
      <c r="X23" s="3153">
        <f t="shared" si="11"/>
        <v>348</v>
      </c>
      <c r="Y23" s="2741">
        <v>0</v>
      </c>
      <c r="Z23" s="3154">
        <v>4</v>
      </c>
      <c r="AA23" s="3155">
        <f>J23</f>
        <v>28</v>
      </c>
      <c r="AB23" s="3156">
        <f>P23</f>
        <v>10</v>
      </c>
      <c r="AC23" s="1018" t="str">
        <f>'General AUC always'!Q24</f>
        <v>-</v>
      </c>
      <c r="AD23" s="1018" t="str">
        <f>'General AUC always'!R24</f>
        <v>-</v>
      </c>
      <c r="AE23" s="1018">
        <f>'General AUC always'!S24</f>
        <v>1</v>
      </c>
      <c r="AF23" s="2281"/>
      <c r="AG23" s="3160"/>
      <c r="AH23" s="1781">
        <f>SUM(B23:J23)</f>
        <v>231</v>
      </c>
      <c r="AI23" s="2280">
        <f>SUM(K23:P23)</f>
        <v>117</v>
      </c>
      <c r="AJ23" s="2281">
        <f t="shared" si="12"/>
        <v>28</v>
      </c>
      <c r="AK23" s="2281">
        <f t="shared" si="12"/>
        <v>10</v>
      </c>
      <c r="AL23" s="2284">
        <f t="shared" ref="AL23:AL24" si="13">SUM(B23:Q23)</f>
        <v>348</v>
      </c>
    </row>
    <row r="24" spans="1:38" s="145" customFormat="1" ht="22.5">
      <c r="A24" s="3181" t="str">
        <f>'General AUC always'!A25</f>
        <v>Riverside Adventist Christian School</v>
      </c>
      <c r="B24" s="3157"/>
      <c r="C24" s="2644">
        <v>0</v>
      </c>
      <c r="D24" s="2644">
        <v>4</v>
      </c>
      <c r="E24" s="2644">
        <v>6</v>
      </c>
      <c r="F24" s="2644">
        <v>3</v>
      </c>
      <c r="G24" s="2644">
        <v>4</v>
      </c>
      <c r="H24" s="2644">
        <v>5</v>
      </c>
      <c r="I24" s="2644">
        <v>3</v>
      </c>
      <c r="J24" s="2644">
        <v>2</v>
      </c>
      <c r="K24" s="2644">
        <v>0</v>
      </c>
      <c r="L24" s="2644">
        <v>0</v>
      </c>
      <c r="M24" s="2644">
        <v>0</v>
      </c>
      <c r="N24" s="2644">
        <v>0</v>
      </c>
      <c r="O24" s="2644">
        <v>0</v>
      </c>
      <c r="P24" s="2644">
        <v>0</v>
      </c>
      <c r="Q24" s="2645"/>
      <c r="R24" s="3148">
        <v>0</v>
      </c>
      <c r="S24" s="3149">
        <v>0</v>
      </c>
      <c r="T24" s="2709">
        <v>17</v>
      </c>
      <c r="U24" s="3150">
        <v>10</v>
      </c>
      <c r="V24" s="3151">
        <v>0</v>
      </c>
      <c r="W24" s="3152">
        <v>0</v>
      </c>
      <c r="X24" s="3153">
        <f t="shared" si="11"/>
        <v>27</v>
      </c>
      <c r="Y24" s="2741"/>
      <c r="Z24" s="3154"/>
      <c r="AA24" s="3155">
        <f>J24</f>
        <v>2</v>
      </c>
      <c r="AB24" s="3156"/>
      <c r="AC24" s="1018">
        <f>'General AUC always'!Q25</f>
        <v>1</v>
      </c>
      <c r="AD24" s="1018">
        <f>'General AUC always'!R25</f>
        <v>0</v>
      </c>
      <c r="AE24" s="1018" t="str">
        <f>'General AUC always'!S25</f>
        <v>-</v>
      </c>
      <c r="AF24" s="2281">
        <f>SUM(B24:J24)</f>
        <v>27</v>
      </c>
      <c r="AG24" s="3160"/>
      <c r="AH24" s="3160"/>
      <c r="AI24" s="2316"/>
      <c r="AJ24" s="2281">
        <f t="shared" si="12"/>
        <v>2</v>
      </c>
      <c r="AK24" s="2281">
        <f t="shared" si="12"/>
        <v>0</v>
      </c>
      <c r="AL24" s="2284">
        <f t="shared" si="13"/>
        <v>27</v>
      </c>
    </row>
    <row r="25" spans="1:38" s="418" customFormat="1" ht="14.1" customHeight="1" thickBot="1">
      <c r="A25" s="3162" t="s">
        <v>347</v>
      </c>
      <c r="B25" s="3163">
        <f t="shared" ref="B25:AL25" si="14">SUM(B22:B24)</f>
        <v>0</v>
      </c>
      <c r="C25" s="3164">
        <f t="shared" si="14"/>
        <v>64</v>
      </c>
      <c r="D25" s="3164">
        <f t="shared" si="14"/>
        <v>33</v>
      </c>
      <c r="E25" s="3164">
        <f t="shared" si="14"/>
        <v>37</v>
      </c>
      <c r="F25" s="3164">
        <f t="shared" si="14"/>
        <v>39</v>
      </c>
      <c r="G25" s="3164">
        <f t="shared" si="14"/>
        <v>41</v>
      </c>
      <c r="H25" s="3164">
        <f t="shared" si="14"/>
        <v>38</v>
      </c>
      <c r="I25" s="3164">
        <f t="shared" si="14"/>
        <v>36</v>
      </c>
      <c r="J25" s="3164">
        <f t="shared" si="14"/>
        <v>49</v>
      </c>
      <c r="K25" s="3164">
        <f t="shared" si="14"/>
        <v>29</v>
      </c>
      <c r="L25" s="3164">
        <f t="shared" si="14"/>
        <v>30</v>
      </c>
      <c r="M25" s="3164">
        <f t="shared" si="14"/>
        <v>19</v>
      </c>
      <c r="N25" s="3164">
        <f t="shared" si="14"/>
        <v>20</v>
      </c>
      <c r="O25" s="3164">
        <f t="shared" si="14"/>
        <v>9</v>
      </c>
      <c r="P25" s="3164">
        <f t="shared" si="14"/>
        <v>10</v>
      </c>
      <c r="Q25" s="3165">
        <f t="shared" si="14"/>
        <v>0</v>
      </c>
      <c r="R25" s="3163">
        <f t="shared" si="14"/>
        <v>5</v>
      </c>
      <c r="S25" s="3163">
        <f t="shared" si="14"/>
        <v>59</v>
      </c>
      <c r="T25" s="3163">
        <f t="shared" si="14"/>
        <v>86</v>
      </c>
      <c r="U25" s="3166">
        <f t="shared" si="14"/>
        <v>187</v>
      </c>
      <c r="V25" s="3167">
        <f t="shared" si="14"/>
        <v>28</v>
      </c>
      <c r="W25" s="3165">
        <f t="shared" si="14"/>
        <v>89</v>
      </c>
      <c r="X25" s="3168">
        <f t="shared" si="14"/>
        <v>454</v>
      </c>
      <c r="Y25" s="3163">
        <f t="shared" si="14"/>
        <v>4</v>
      </c>
      <c r="Z25" s="3169">
        <f t="shared" si="14"/>
        <v>4</v>
      </c>
      <c r="AA25" s="3182">
        <f t="shared" si="14"/>
        <v>49</v>
      </c>
      <c r="AB25" s="3182">
        <f t="shared" si="14"/>
        <v>10</v>
      </c>
      <c r="AC25" s="3171">
        <f t="shared" si="14"/>
        <v>2</v>
      </c>
      <c r="AD25" s="3172">
        <f t="shared" si="14"/>
        <v>0</v>
      </c>
      <c r="AE25" s="3173">
        <f t="shared" si="14"/>
        <v>1</v>
      </c>
      <c r="AF25" s="3172">
        <f>SUM(AF22:AF24)</f>
        <v>106</v>
      </c>
      <c r="AG25" s="3172">
        <f t="shared" si="14"/>
        <v>0</v>
      </c>
      <c r="AH25" s="3172">
        <f t="shared" si="14"/>
        <v>231</v>
      </c>
      <c r="AI25" s="3173">
        <f t="shared" si="14"/>
        <v>117</v>
      </c>
      <c r="AJ25" s="3174">
        <f t="shared" si="14"/>
        <v>49</v>
      </c>
      <c r="AK25" s="3173">
        <f t="shared" si="14"/>
        <v>10</v>
      </c>
      <c r="AL25" s="3175">
        <f t="shared" si="14"/>
        <v>454</v>
      </c>
    </row>
    <row r="26" spans="1:38" s="590" customFormat="1" ht="11.1" customHeight="1" thickTop="1">
      <c r="A26" s="1013"/>
      <c r="B26" s="1014"/>
      <c r="C26" s="1014"/>
      <c r="D26" s="1014"/>
      <c r="E26" s="1014"/>
      <c r="F26" s="1014"/>
      <c r="G26" s="1014"/>
      <c r="H26" s="1014"/>
      <c r="I26" s="1014"/>
      <c r="J26" s="1014"/>
      <c r="K26" s="1014"/>
      <c r="L26" s="1014"/>
      <c r="M26" s="1014"/>
      <c r="N26" s="1014"/>
      <c r="O26" s="1014"/>
      <c r="P26" s="1014"/>
      <c r="Q26" s="1014"/>
      <c r="R26" s="1014"/>
      <c r="S26" s="1014"/>
      <c r="T26" s="1014"/>
      <c r="U26" s="1014">
        <f>T25+U25</f>
        <v>273</v>
      </c>
      <c r="V26" s="1014">
        <f>V25+W25</f>
        <v>117</v>
      </c>
      <c r="W26" s="1014"/>
      <c r="X26" s="1014"/>
      <c r="Y26" s="1014"/>
      <c r="Z26" s="1014"/>
      <c r="AA26" s="1016"/>
      <c r="AB26" s="1172"/>
      <c r="AC26" s="1014"/>
      <c r="AD26" s="1014"/>
      <c r="AE26" s="1014"/>
      <c r="AF26" s="1014"/>
      <c r="AG26" s="1014"/>
      <c r="AH26" s="1014"/>
      <c r="AI26" s="1014">
        <f>AF25+AG25+AH25+AI25</f>
        <v>454</v>
      </c>
      <c r="AJ26" s="1014"/>
      <c r="AK26" s="1014"/>
      <c r="AL26" s="1783"/>
    </row>
    <row r="27" spans="1:38" s="105" customFormat="1" ht="12.6" customHeight="1">
      <c r="A27" s="3138" t="s">
        <v>407</v>
      </c>
      <c r="B27" s="3176"/>
      <c r="C27" s="3176"/>
      <c r="D27" s="3176"/>
      <c r="E27" s="3176"/>
      <c r="F27" s="3176"/>
      <c r="G27" s="3176"/>
      <c r="H27" s="3176"/>
      <c r="I27" s="3176"/>
      <c r="J27" s="3176"/>
      <c r="K27" s="3177"/>
      <c r="L27" s="3177"/>
      <c r="M27" s="3177"/>
      <c r="N27" s="3177"/>
      <c r="O27" s="3177"/>
      <c r="P27" s="3177"/>
      <c r="Q27" s="3177"/>
      <c r="R27" s="3177"/>
      <c r="S27" s="3177"/>
      <c r="T27" s="3177"/>
      <c r="U27" s="3177"/>
      <c r="V27" s="3177"/>
      <c r="W27" s="3177"/>
      <c r="X27" s="3177"/>
      <c r="Y27" s="3177"/>
      <c r="Z27" s="3177"/>
      <c r="AA27" s="3183"/>
      <c r="AB27" s="3184"/>
      <c r="AC27" s="3177"/>
      <c r="AD27" s="3177"/>
      <c r="AE27" s="3177"/>
      <c r="AF27" s="3177"/>
      <c r="AG27" s="3177"/>
      <c r="AH27" s="3177"/>
      <c r="AI27" s="3177"/>
      <c r="AJ27" s="3177"/>
      <c r="AK27" s="3177"/>
      <c r="AL27" s="3180" t="s">
        <v>407</v>
      </c>
    </row>
    <row r="28" spans="1:38" s="145" customFormat="1" ht="11.25">
      <c r="A28" s="2283" t="str">
        <f>'General AUC always'!A29</f>
        <v>Border Christian College</v>
      </c>
      <c r="B28" s="3147"/>
      <c r="C28" s="2675">
        <v>34</v>
      </c>
      <c r="D28" s="2675">
        <v>18</v>
      </c>
      <c r="E28" s="2675">
        <v>18</v>
      </c>
      <c r="F28" s="2675">
        <v>21</v>
      </c>
      <c r="G28" s="2675">
        <v>15</v>
      </c>
      <c r="H28" s="2675">
        <v>15</v>
      </c>
      <c r="I28" s="2675">
        <v>17</v>
      </c>
      <c r="J28" s="2675">
        <v>20</v>
      </c>
      <c r="K28" s="2675">
        <v>24</v>
      </c>
      <c r="L28" s="2675">
        <v>23</v>
      </c>
      <c r="M28" s="2675">
        <v>14</v>
      </c>
      <c r="N28" s="2675">
        <v>11</v>
      </c>
      <c r="O28" s="2675">
        <v>10</v>
      </c>
      <c r="P28" s="2644">
        <v>8</v>
      </c>
      <c r="Q28" s="2645"/>
      <c r="R28" s="3148">
        <v>2</v>
      </c>
      <c r="S28" s="3149">
        <v>32</v>
      </c>
      <c r="T28" s="2709">
        <v>26</v>
      </c>
      <c r="U28" s="3150">
        <v>98</v>
      </c>
      <c r="V28" s="3151">
        <v>33</v>
      </c>
      <c r="W28" s="3152">
        <v>57</v>
      </c>
      <c r="X28" s="3153">
        <f t="shared" ref="X28:X30" si="15">SUM(R28:W28)</f>
        <v>248</v>
      </c>
      <c r="Y28" s="2251">
        <v>0</v>
      </c>
      <c r="Z28" s="3185">
        <v>0</v>
      </c>
      <c r="AA28" s="3155">
        <v>20</v>
      </c>
      <c r="AB28" s="3156">
        <v>8</v>
      </c>
      <c r="AC28" s="1165" t="str">
        <f>'General AUC always'!Q29</f>
        <v>-</v>
      </c>
      <c r="AD28" s="1782" t="str">
        <f>'General AUC always'!R29</f>
        <v>-</v>
      </c>
      <c r="AE28" s="2280">
        <f>'General AUC always'!S29</f>
        <v>1</v>
      </c>
      <c r="AF28" s="2281"/>
      <c r="AG28" s="1781"/>
      <c r="AH28" s="1781">
        <f>SUM(B28:J28)</f>
        <v>158</v>
      </c>
      <c r="AI28" s="2280">
        <f>SUM(K28:P28)</f>
        <v>90</v>
      </c>
      <c r="AJ28" s="2281">
        <f>AA28</f>
        <v>20</v>
      </c>
      <c r="AK28" s="2281">
        <f t="shared" ref="AK28" si="16">AB28</f>
        <v>8</v>
      </c>
      <c r="AL28" s="2284">
        <f>SUM(B28:Q28)</f>
        <v>248</v>
      </c>
    </row>
    <row r="29" spans="1:38" s="145" customFormat="1" ht="11.25">
      <c r="A29" s="3181" t="str">
        <f>'General AUC always'!A30</f>
        <v>Canberra Christian School</v>
      </c>
      <c r="B29" s="3157"/>
      <c r="C29" s="2675">
        <v>57</v>
      </c>
      <c r="D29" s="2675">
        <v>33</v>
      </c>
      <c r="E29" s="2675">
        <v>27</v>
      </c>
      <c r="F29" s="2675">
        <v>28</v>
      </c>
      <c r="G29" s="2675">
        <v>32</v>
      </c>
      <c r="H29" s="2675">
        <v>29</v>
      </c>
      <c r="I29" s="2675">
        <v>18</v>
      </c>
      <c r="J29" s="2675">
        <v>27</v>
      </c>
      <c r="K29" s="2675">
        <v>0</v>
      </c>
      <c r="L29" s="2675">
        <v>0</v>
      </c>
      <c r="M29" s="2675">
        <v>0</v>
      </c>
      <c r="N29" s="2675">
        <v>0</v>
      </c>
      <c r="O29" s="2675">
        <v>0</v>
      </c>
      <c r="P29" s="2644">
        <v>0</v>
      </c>
      <c r="Q29" s="2645"/>
      <c r="R29" s="3148">
        <v>10</v>
      </c>
      <c r="S29" s="3149">
        <v>47</v>
      </c>
      <c r="T29" s="2709">
        <v>33</v>
      </c>
      <c r="U29" s="3150">
        <v>161</v>
      </c>
      <c r="V29" s="3151">
        <v>0</v>
      </c>
      <c r="W29" s="3152">
        <v>0</v>
      </c>
      <c r="X29" s="3153">
        <f t="shared" si="15"/>
        <v>251</v>
      </c>
      <c r="Y29" s="2251">
        <v>0</v>
      </c>
      <c r="Z29" s="3185">
        <v>0</v>
      </c>
      <c r="AA29" s="3155">
        <v>27</v>
      </c>
      <c r="AB29" s="3156">
        <v>0</v>
      </c>
      <c r="AC29" s="3186">
        <f>'General AUC always'!Q30</f>
        <v>1</v>
      </c>
      <c r="AD29" s="3187">
        <f>'General AUC always'!R30</f>
        <v>0</v>
      </c>
      <c r="AE29" s="2316" t="str">
        <f>'General AUC always'!S30</f>
        <v>-</v>
      </c>
      <c r="AF29" s="1781">
        <f>SUM(B29:J29)</f>
        <v>251</v>
      </c>
      <c r="AG29" s="3160"/>
      <c r="AH29" s="3160"/>
      <c r="AI29" s="2316"/>
      <c r="AJ29" s="2281">
        <f t="shared" ref="AJ29:AJ30" si="17">AA29</f>
        <v>27</v>
      </c>
      <c r="AK29" s="2281">
        <f t="shared" ref="AK29:AK30" si="18">AB29</f>
        <v>0</v>
      </c>
      <c r="AL29" s="2284">
        <f t="shared" ref="AL29:AL30" si="19">SUM(B29:Q29)</f>
        <v>251</v>
      </c>
    </row>
    <row r="30" spans="1:38" s="145" customFormat="1" ht="11.25">
      <c r="A30" s="3181" t="str">
        <f>'General AUC always'!A31</f>
        <v>Narromine Christian School</v>
      </c>
      <c r="B30" s="3157"/>
      <c r="C30" s="2675">
        <v>27</v>
      </c>
      <c r="D30" s="2675">
        <v>19</v>
      </c>
      <c r="E30" s="2675">
        <v>21</v>
      </c>
      <c r="F30" s="2675">
        <v>24</v>
      </c>
      <c r="G30" s="2675">
        <v>22</v>
      </c>
      <c r="H30" s="2675">
        <v>17</v>
      </c>
      <c r="I30" s="2675">
        <v>19</v>
      </c>
      <c r="J30" s="2675">
        <v>21</v>
      </c>
      <c r="K30" s="2675">
        <v>0</v>
      </c>
      <c r="L30" s="2675">
        <v>0</v>
      </c>
      <c r="M30" s="2675">
        <v>0</v>
      </c>
      <c r="N30" s="2675">
        <v>0</v>
      </c>
      <c r="O30" s="2675">
        <v>0</v>
      </c>
      <c r="P30" s="2644">
        <v>0</v>
      </c>
      <c r="Q30" s="2645"/>
      <c r="R30" s="3148">
        <v>1</v>
      </c>
      <c r="S30" s="3149">
        <v>26</v>
      </c>
      <c r="T30" s="2709">
        <v>13</v>
      </c>
      <c r="U30" s="3150">
        <v>130</v>
      </c>
      <c r="V30" s="3151">
        <v>0</v>
      </c>
      <c r="W30" s="3152">
        <v>0</v>
      </c>
      <c r="X30" s="3153">
        <f t="shared" si="15"/>
        <v>170</v>
      </c>
      <c r="Y30" s="2251">
        <v>0</v>
      </c>
      <c r="Z30" s="3185">
        <v>0</v>
      </c>
      <c r="AA30" s="3155">
        <v>21</v>
      </c>
      <c r="AB30" s="3156">
        <v>0</v>
      </c>
      <c r="AC30" s="3186">
        <f>'General AUC always'!Q31</f>
        <v>1</v>
      </c>
      <c r="AD30" s="3187">
        <f>'General AUC always'!R31</f>
        <v>0</v>
      </c>
      <c r="AE30" s="2316" t="str">
        <f>'General AUC always'!S31</f>
        <v>-</v>
      </c>
      <c r="AF30" s="1781">
        <f>SUM(B30:J30)</f>
        <v>170</v>
      </c>
      <c r="AG30" s="3160"/>
      <c r="AH30" s="3160"/>
      <c r="AI30" s="2316"/>
      <c r="AJ30" s="2281">
        <f t="shared" si="17"/>
        <v>21</v>
      </c>
      <c r="AK30" s="2281">
        <f t="shared" si="18"/>
        <v>0</v>
      </c>
      <c r="AL30" s="2284">
        <f t="shared" si="19"/>
        <v>170</v>
      </c>
    </row>
    <row r="31" spans="1:38" s="418" customFormat="1" ht="14.1" customHeight="1" thickBot="1">
      <c r="A31" s="3162" t="s">
        <v>347</v>
      </c>
      <c r="B31" s="3163">
        <f t="shared" ref="B31:AL31" si="20">SUM(B28:B30)</f>
        <v>0</v>
      </c>
      <c r="C31" s="3164">
        <f t="shared" si="20"/>
        <v>118</v>
      </c>
      <c r="D31" s="3164">
        <f t="shared" si="20"/>
        <v>70</v>
      </c>
      <c r="E31" s="3164">
        <f t="shared" si="20"/>
        <v>66</v>
      </c>
      <c r="F31" s="3164">
        <f t="shared" si="20"/>
        <v>73</v>
      </c>
      <c r="G31" s="3164">
        <f t="shared" si="20"/>
        <v>69</v>
      </c>
      <c r="H31" s="3164">
        <f t="shared" si="20"/>
        <v>61</v>
      </c>
      <c r="I31" s="3164">
        <f t="shared" si="20"/>
        <v>54</v>
      </c>
      <c r="J31" s="3164">
        <f t="shared" si="20"/>
        <v>68</v>
      </c>
      <c r="K31" s="3164">
        <f t="shared" si="20"/>
        <v>24</v>
      </c>
      <c r="L31" s="3164">
        <f t="shared" si="20"/>
        <v>23</v>
      </c>
      <c r="M31" s="3164">
        <f t="shared" si="20"/>
        <v>14</v>
      </c>
      <c r="N31" s="3164">
        <f t="shared" si="20"/>
        <v>11</v>
      </c>
      <c r="O31" s="3164">
        <f t="shared" si="20"/>
        <v>10</v>
      </c>
      <c r="P31" s="3164">
        <f t="shared" si="20"/>
        <v>8</v>
      </c>
      <c r="Q31" s="3165">
        <f t="shared" si="20"/>
        <v>0</v>
      </c>
      <c r="R31" s="3165">
        <f t="shared" si="20"/>
        <v>13</v>
      </c>
      <c r="S31" s="3165">
        <f t="shared" si="20"/>
        <v>105</v>
      </c>
      <c r="T31" s="3163">
        <f t="shared" si="20"/>
        <v>72</v>
      </c>
      <c r="U31" s="3166">
        <f t="shared" si="20"/>
        <v>389</v>
      </c>
      <c r="V31" s="3167">
        <f t="shared" si="20"/>
        <v>33</v>
      </c>
      <c r="W31" s="3165">
        <f t="shared" si="20"/>
        <v>57</v>
      </c>
      <c r="X31" s="3168">
        <f t="shared" si="20"/>
        <v>669</v>
      </c>
      <c r="Y31" s="3163">
        <f t="shared" si="20"/>
        <v>0</v>
      </c>
      <c r="Z31" s="3169">
        <f t="shared" si="20"/>
        <v>0</v>
      </c>
      <c r="AA31" s="3182">
        <f t="shared" si="20"/>
        <v>68</v>
      </c>
      <c r="AB31" s="3188">
        <f t="shared" si="20"/>
        <v>8</v>
      </c>
      <c r="AC31" s="3171">
        <f t="shared" si="20"/>
        <v>2</v>
      </c>
      <c r="AD31" s="3172">
        <f t="shared" si="20"/>
        <v>0</v>
      </c>
      <c r="AE31" s="3173">
        <f t="shared" si="20"/>
        <v>1</v>
      </c>
      <c r="AF31" s="3172">
        <f t="shared" si="20"/>
        <v>421</v>
      </c>
      <c r="AG31" s="3172">
        <f t="shared" si="20"/>
        <v>0</v>
      </c>
      <c r="AH31" s="3172">
        <f t="shared" si="20"/>
        <v>158</v>
      </c>
      <c r="AI31" s="3173">
        <f t="shared" si="20"/>
        <v>90</v>
      </c>
      <c r="AJ31" s="3174">
        <f t="shared" si="20"/>
        <v>68</v>
      </c>
      <c r="AK31" s="3173">
        <f t="shared" si="20"/>
        <v>8</v>
      </c>
      <c r="AL31" s="3175">
        <f t="shared" si="20"/>
        <v>669</v>
      </c>
    </row>
    <row r="32" spans="1:38" s="590" customFormat="1" ht="11.1" customHeight="1" thickTop="1">
      <c r="A32" s="1013"/>
      <c r="B32" s="1014"/>
      <c r="C32" s="1014"/>
      <c r="D32" s="1014"/>
      <c r="E32" s="1014"/>
      <c r="F32" s="1014"/>
      <c r="G32" s="1014"/>
      <c r="H32" s="1014"/>
      <c r="I32" s="1014"/>
      <c r="J32" s="1014"/>
      <c r="K32" s="1014"/>
      <c r="L32" s="1014"/>
      <c r="M32" s="1014"/>
      <c r="N32" s="1014"/>
      <c r="O32" s="1014"/>
      <c r="P32" s="1014"/>
      <c r="Q32" s="1014"/>
      <c r="R32" s="1014"/>
      <c r="S32" s="1014"/>
      <c r="T32" s="1014"/>
      <c r="U32" s="1014">
        <f>T31+U31</f>
        <v>461</v>
      </c>
      <c r="V32" s="1014">
        <f>V31+W31</f>
        <v>90</v>
      </c>
      <c r="W32" s="1014"/>
      <c r="X32" s="1014"/>
      <c r="Y32" s="1014"/>
      <c r="Z32" s="1014"/>
      <c r="AA32" s="1016"/>
      <c r="AB32" s="1172"/>
      <c r="AC32" s="1014"/>
      <c r="AD32" s="1014"/>
      <c r="AE32" s="1014"/>
      <c r="AF32" s="1014"/>
      <c r="AG32" s="1014"/>
      <c r="AH32" s="1014"/>
      <c r="AI32" s="1014">
        <f>AF31+AG31+AH31+AI31</f>
        <v>669</v>
      </c>
      <c r="AJ32" s="1014"/>
      <c r="AK32" s="1014"/>
      <c r="AL32" s="1783"/>
    </row>
    <row r="33" spans="1:38" s="105" customFormat="1" ht="12.6" customHeight="1">
      <c r="A33" s="3138" t="s">
        <v>414</v>
      </c>
      <c r="B33" s="3176"/>
      <c r="C33" s="3176"/>
      <c r="D33" s="3176"/>
      <c r="E33" s="3176"/>
      <c r="F33" s="3176"/>
      <c r="G33" s="3176"/>
      <c r="H33" s="3176"/>
      <c r="I33" s="3176"/>
      <c r="J33" s="3176"/>
      <c r="K33" s="3177"/>
      <c r="L33" s="3177"/>
      <c r="M33" s="3177"/>
      <c r="N33" s="3177"/>
      <c r="O33" s="3177"/>
      <c r="P33" s="3177"/>
      <c r="Q33" s="3177"/>
      <c r="R33" s="3177"/>
      <c r="S33" s="3177"/>
      <c r="T33" s="3177"/>
      <c r="U33" s="3177"/>
      <c r="V33" s="3177"/>
      <c r="W33" s="3177"/>
      <c r="X33" s="3177"/>
      <c r="Y33" s="3177"/>
      <c r="Z33" s="3177"/>
      <c r="AA33" s="3183"/>
      <c r="AB33" s="3184"/>
      <c r="AC33" s="3177"/>
      <c r="AD33" s="3177"/>
      <c r="AE33" s="3177"/>
      <c r="AF33" s="3177"/>
      <c r="AG33" s="3177"/>
      <c r="AH33" s="3177"/>
      <c r="AI33" s="3177"/>
      <c r="AJ33" s="3177"/>
      <c r="AK33" s="3177"/>
      <c r="AL33" s="3180" t="s">
        <v>414</v>
      </c>
    </row>
    <row r="34" spans="1:38" s="145" customFormat="1" ht="11.25">
      <c r="A34" s="2283" t="str">
        <f>'General AUC always'!A35</f>
        <v>Hills Adventist College</v>
      </c>
      <c r="B34" s="3147"/>
      <c r="C34" s="2644">
        <v>57</v>
      </c>
      <c r="D34" s="2644">
        <v>44</v>
      </c>
      <c r="E34" s="2644">
        <v>40</v>
      </c>
      <c r="F34" s="2644">
        <v>44</v>
      </c>
      <c r="G34" s="2644">
        <v>47</v>
      </c>
      <c r="H34" s="2644">
        <v>57</v>
      </c>
      <c r="I34" s="2644">
        <v>47</v>
      </c>
      <c r="J34" s="2644">
        <v>56</v>
      </c>
      <c r="K34" s="2644">
        <v>84</v>
      </c>
      <c r="L34" s="2644">
        <v>82</v>
      </c>
      <c r="M34" s="2644">
        <v>82</v>
      </c>
      <c r="N34" s="2644">
        <v>79</v>
      </c>
      <c r="O34" s="2644">
        <v>58</v>
      </c>
      <c r="P34" s="2735">
        <v>47</v>
      </c>
      <c r="Q34" s="1542"/>
      <c r="R34" s="3148">
        <v>10</v>
      </c>
      <c r="S34" s="3149">
        <v>47</v>
      </c>
      <c r="T34" s="3189">
        <v>85</v>
      </c>
      <c r="U34" s="3190">
        <v>250</v>
      </c>
      <c r="V34" s="3191">
        <v>96</v>
      </c>
      <c r="W34" s="3153">
        <v>336</v>
      </c>
      <c r="X34" s="3153">
        <f>SUM(R34:W34)</f>
        <v>824</v>
      </c>
      <c r="Y34" s="2737"/>
      <c r="Z34" s="3154">
        <v>18</v>
      </c>
      <c r="AA34" s="3155">
        <f>J34</f>
        <v>56</v>
      </c>
      <c r="AB34" s="3156">
        <f>P34</f>
        <v>47</v>
      </c>
      <c r="AC34" s="1165" t="str">
        <f>'General AUC always'!Q35</f>
        <v>-</v>
      </c>
      <c r="AD34" s="1782" t="str">
        <f>'General AUC always'!R35</f>
        <v>-</v>
      </c>
      <c r="AE34" s="2280">
        <f>'General AUC always'!S35</f>
        <v>1</v>
      </c>
      <c r="AF34" s="2281"/>
      <c r="AG34" s="1781"/>
      <c r="AH34" s="1781">
        <f>SUM(B34:J34)</f>
        <v>392</v>
      </c>
      <c r="AI34" s="2280">
        <f>SUM(K34:P34)</f>
        <v>432</v>
      </c>
      <c r="AJ34" s="2285">
        <f>J34</f>
        <v>56</v>
      </c>
      <c r="AK34" s="2280">
        <f>P34</f>
        <v>47</v>
      </c>
      <c r="AL34" s="2284">
        <f>SUM(B34:Q34)</f>
        <v>824</v>
      </c>
    </row>
    <row r="35" spans="1:38" s="145" customFormat="1" ht="11.25">
      <c r="A35" s="3181" t="str">
        <f>'General AUC always'!A36</f>
        <v>Hurstville Adventist School</v>
      </c>
      <c r="B35" s="3157"/>
      <c r="C35" s="2644">
        <v>41</v>
      </c>
      <c r="D35" s="2644">
        <v>26</v>
      </c>
      <c r="E35" s="2644">
        <v>28</v>
      </c>
      <c r="F35" s="2644">
        <v>27</v>
      </c>
      <c r="G35" s="2644">
        <v>25</v>
      </c>
      <c r="H35" s="2644">
        <v>28</v>
      </c>
      <c r="I35" s="2644">
        <v>17</v>
      </c>
      <c r="J35" s="2644">
        <v>22</v>
      </c>
      <c r="K35" s="2644">
        <v>0</v>
      </c>
      <c r="L35" s="2644">
        <v>0</v>
      </c>
      <c r="M35" s="2644">
        <v>0</v>
      </c>
      <c r="N35" s="2644">
        <v>0</v>
      </c>
      <c r="O35" s="2644">
        <v>0</v>
      </c>
      <c r="P35" s="2644">
        <v>0</v>
      </c>
      <c r="Q35" s="2645"/>
      <c r="R35" s="2709">
        <v>1</v>
      </c>
      <c r="S35" s="3158">
        <v>40</v>
      </c>
      <c r="T35" s="3192">
        <v>30</v>
      </c>
      <c r="U35" s="3150">
        <v>143</v>
      </c>
      <c r="V35" s="3151">
        <v>0</v>
      </c>
      <c r="W35" s="3152">
        <v>0</v>
      </c>
      <c r="X35" s="3153">
        <f t="shared" ref="X35:X39" si="21">SUM(R35:W35)</f>
        <v>214</v>
      </c>
      <c r="Y35" s="2741"/>
      <c r="Z35" s="3154"/>
      <c r="AA35" s="3155">
        <f t="shared" ref="AA35:AA39" si="22">J35</f>
        <v>22</v>
      </c>
      <c r="AB35" s="3156">
        <f t="shared" ref="AB35:AB39" si="23">P35</f>
        <v>0</v>
      </c>
      <c r="AC35" s="3186">
        <f>'General AUC always'!Q36</f>
        <v>1</v>
      </c>
      <c r="AD35" s="3187">
        <f>'General AUC always'!R36</f>
        <v>0</v>
      </c>
      <c r="AE35" s="2316" t="str">
        <f>'General AUC always'!S36</f>
        <v>-</v>
      </c>
      <c r="AF35" s="1781">
        <f>SUM(C35:J35)</f>
        <v>214</v>
      </c>
      <c r="AG35" s="3160"/>
      <c r="AH35" s="1781"/>
      <c r="AI35" s="2280">
        <f t="shared" ref="AI35:AI38" si="24">SUM(K35:P35)</f>
        <v>0</v>
      </c>
      <c r="AJ35" s="2285">
        <f t="shared" ref="AJ35:AJ39" si="25">J35</f>
        <v>22</v>
      </c>
      <c r="AK35" s="2280">
        <f t="shared" ref="AK35:AK39" si="26">P35</f>
        <v>0</v>
      </c>
      <c r="AL35" s="2284">
        <f t="shared" ref="AL35:AL39" si="27">SUM(B35:Q35)</f>
        <v>214</v>
      </c>
    </row>
    <row r="36" spans="1:38" s="145" customFormat="1" ht="11.25">
      <c r="A36" s="3181" t="str">
        <f>'General AUC always'!A37</f>
        <v>Macarthur Adventist College</v>
      </c>
      <c r="B36" s="3157"/>
      <c r="C36" s="2644">
        <v>26</v>
      </c>
      <c r="D36" s="2644">
        <v>50</v>
      </c>
      <c r="E36" s="2644">
        <v>52</v>
      </c>
      <c r="F36" s="2644">
        <v>52</v>
      </c>
      <c r="G36" s="2644">
        <v>70</v>
      </c>
      <c r="H36" s="2644">
        <v>55</v>
      </c>
      <c r="I36" s="2644">
        <v>53</v>
      </c>
      <c r="J36" s="2644">
        <v>53</v>
      </c>
      <c r="K36" s="2644">
        <v>60</v>
      </c>
      <c r="L36" s="2644">
        <v>51</v>
      </c>
      <c r="M36" s="2644">
        <v>54</v>
      </c>
      <c r="N36" s="2644">
        <v>51</v>
      </c>
      <c r="O36" s="2644">
        <v>60</v>
      </c>
      <c r="P36" s="2644">
        <v>36</v>
      </c>
      <c r="Q36" s="2645"/>
      <c r="R36" s="2709">
        <v>9</v>
      </c>
      <c r="S36" s="3158">
        <v>17</v>
      </c>
      <c r="T36" s="3192">
        <v>74</v>
      </c>
      <c r="U36" s="3150">
        <v>311</v>
      </c>
      <c r="V36" s="3151">
        <v>110</v>
      </c>
      <c r="W36" s="3152">
        <v>202</v>
      </c>
      <c r="X36" s="3153">
        <f t="shared" si="21"/>
        <v>723</v>
      </c>
      <c r="Y36" s="2741"/>
      <c r="Z36" s="3154">
        <v>3</v>
      </c>
      <c r="AA36" s="3155">
        <f t="shared" si="22"/>
        <v>53</v>
      </c>
      <c r="AB36" s="3156">
        <f t="shared" si="23"/>
        <v>36</v>
      </c>
      <c r="AC36" s="3186" t="str">
        <f>'General AUC always'!Q37</f>
        <v>-</v>
      </c>
      <c r="AD36" s="3187" t="str">
        <f>'General AUC always'!R37</f>
        <v>-</v>
      </c>
      <c r="AE36" s="2316">
        <f>'General AUC always'!S37</f>
        <v>1</v>
      </c>
      <c r="AF36" s="1781"/>
      <c r="AG36" s="3193"/>
      <c r="AH36" s="1781">
        <f>SUM(C36:J36)</f>
        <v>411</v>
      </c>
      <c r="AI36" s="2280">
        <f t="shared" si="24"/>
        <v>312</v>
      </c>
      <c r="AJ36" s="2285">
        <f t="shared" si="25"/>
        <v>53</v>
      </c>
      <c r="AK36" s="2280">
        <f t="shared" si="26"/>
        <v>36</v>
      </c>
      <c r="AL36" s="2284">
        <f t="shared" si="27"/>
        <v>723</v>
      </c>
    </row>
    <row r="37" spans="1:38" s="145" customFormat="1" ht="11.25">
      <c r="A37" s="3181" t="str">
        <f>'General AUC always'!A38</f>
        <v>Mountain View Adventist College</v>
      </c>
      <c r="B37" s="3157"/>
      <c r="C37" s="2644">
        <v>27</v>
      </c>
      <c r="D37" s="2644">
        <v>60</v>
      </c>
      <c r="E37" s="2644">
        <v>41</v>
      </c>
      <c r="F37" s="2644">
        <v>29</v>
      </c>
      <c r="G37" s="2644">
        <v>44</v>
      </c>
      <c r="H37" s="2644">
        <v>41</v>
      </c>
      <c r="I37" s="2644">
        <v>52</v>
      </c>
      <c r="J37" s="2644">
        <v>40</v>
      </c>
      <c r="K37" s="2644">
        <v>61</v>
      </c>
      <c r="L37" s="2644">
        <v>56</v>
      </c>
      <c r="M37" s="2644">
        <v>55</v>
      </c>
      <c r="N37" s="2644">
        <v>57</v>
      </c>
      <c r="O37" s="2644">
        <v>34</v>
      </c>
      <c r="P37" s="2644">
        <v>42</v>
      </c>
      <c r="Q37" s="2645"/>
      <c r="R37" s="2709">
        <v>8</v>
      </c>
      <c r="S37" s="3158">
        <v>19</v>
      </c>
      <c r="T37" s="3192">
        <v>111</v>
      </c>
      <c r="U37" s="3150">
        <v>196</v>
      </c>
      <c r="V37" s="3151">
        <v>122</v>
      </c>
      <c r="W37" s="3152">
        <v>183</v>
      </c>
      <c r="X37" s="3153">
        <f t="shared" si="21"/>
        <v>639</v>
      </c>
      <c r="Y37" s="2741">
        <v>1</v>
      </c>
      <c r="Z37" s="3154">
        <v>6</v>
      </c>
      <c r="AA37" s="3155">
        <f t="shared" si="22"/>
        <v>40</v>
      </c>
      <c r="AB37" s="3156">
        <f t="shared" si="23"/>
        <v>42</v>
      </c>
      <c r="AC37" s="3186" t="str">
        <f>'General AUC always'!Q38</f>
        <v>-</v>
      </c>
      <c r="AD37" s="3187" t="str">
        <f>'General AUC always'!R38</f>
        <v>-</v>
      </c>
      <c r="AE37" s="2316">
        <f>'General AUC always'!S38</f>
        <v>1</v>
      </c>
      <c r="AF37" s="1781"/>
      <c r="AG37" s="3193"/>
      <c r="AH37" s="1781">
        <f t="shared" ref="AH37:AH39" si="28">SUM(C37:J37)</f>
        <v>334</v>
      </c>
      <c r="AI37" s="2280">
        <f t="shared" si="24"/>
        <v>305</v>
      </c>
      <c r="AJ37" s="2285">
        <f t="shared" si="25"/>
        <v>40</v>
      </c>
      <c r="AK37" s="2280">
        <f t="shared" si="26"/>
        <v>42</v>
      </c>
      <c r="AL37" s="2284">
        <f t="shared" si="27"/>
        <v>639</v>
      </c>
    </row>
    <row r="38" spans="1:38" s="145" customFormat="1" ht="11.25">
      <c r="A38" s="3181" t="str">
        <f>'General AUC always'!A39</f>
        <v>Sydney Adventist School Auburn</v>
      </c>
      <c r="B38" s="3157"/>
      <c r="C38" s="2644">
        <v>17</v>
      </c>
      <c r="D38" s="2644">
        <v>24</v>
      </c>
      <c r="E38" s="2644">
        <v>21</v>
      </c>
      <c r="F38" s="2644">
        <v>27</v>
      </c>
      <c r="G38" s="2644">
        <v>24</v>
      </c>
      <c r="H38" s="2644">
        <v>16</v>
      </c>
      <c r="I38" s="2644">
        <v>18</v>
      </c>
      <c r="J38" s="2644">
        <v>22</v>
      </c>
      <c r="K38" s="2644">
        <v>0</v>
      </c>
      <c r="L38" s="2644">
        <v>0</v>
      </c>
      <c r="M38" s="2644">
        <v>0</v>
      </c>
      <c r="N38" s="2644">
        <v>0</v>
      </c>
      <c r="O38" s="2644">
        <v>0</v>
      </c>
      <c r="P38" s="2644">
        <v>0</v>
      </c>
      <c r="Q38" s="2645"/>
      <c r="R38" s="2709">
        <v>1</v>
      </c>
      <c r="S38" s="3158">
        <v>16</v>
      </c>
      <c r="T38" s="3192">
        <v>13</v>
      </c>
      <c r="U38" s="3150">
        <v>139</v>
      </c>
      <c r="V38" s="3151">
        <v>0</v>
      </c>
      <c r="W38" s="3152">
        <v>0</v>
      </c>
      <c r="X38" s="3153">
        <f t="shared" si="21"/>
        <v>169</v>
      </c>
      <c r="Y38" s="2741"/>
      <c r="Z38" s="3154"/>
      <c r="AA38" s="3155">
        <f t="shared" si="22"/>
        <v>22</v>
      </c>
      <c r="AB38" s="3156">
        <f t="shared" si="23"/>
        <v>0</v>
      </c>
      <c r="AC38" s="3186">
        <f>'General AUC always'!Q39</f>
        <v>1</v>
      </c>
      <c r="AD38" s="3187">
        <f>'General AUC always'!R39</f>
        <v>0</v>
      </c>
      <c r="AE38" s="2316" t="str">
        <f>'General AUC always'!S39</f>
        <v>-</v>
      </c>
      <c r="AF38" s="1781">
        <f>SUM(B38:J38)</f>
        <v>169</v>
      </c>
      <c r="AG38" s="3193"/>
      <c r="AH38" s="1781"/>
      <c r="AI38" s="2280">
        <f t="shared" si="24"/>
        <v>0</v>
      </c>
      <c r="AJ38" s="2285">
        <f t="shared" si="25"/>
        <v>22</v>
      </c>
      <c r="AK38" s="2280">
        <f t="shared" si="26"/>
        <v>0</v>
      </c>
      <c r="AL38" s="2284">
        <f t="shared" si="27"/>
        <v>169</v>
      </c>
    </row>
    <row r="39" spans="1:38" s="145" customFormat="1" ht="11.25">
      <c r="A39" s="3181" t="str">
        <f>'General AUC always'!A40</f>
        <v>Wahroonga Adventist School</v>
      </c>
      <c r="B39" s="3157"/>
      <c r="C39" s="2644">
        <v>24</v>
      </c>
      <c r="D39" s="2644">
        <v>29</v>
      </c>
      <c r="E39" s="2644">
        <v>36</v>
      </c>
      <c r="F39" s="2644">
        <v>50</v>
      </c>
      <c r="G39" s="2644">
        <v>42</v>
      </c>
      <c r="H39" s="2644">
        <v>28</v>
      </c>
      <c r="I39" s="2644">
        <v>49</v>
      </c>
      <c r="J39" s="2644">
        <v>48</v>
      </c>
      <c r="K39" s="2644">
        <v>62</v>
      </c>
      <c r="L39" s="2644">
        <v>76</v>
      </c>
      <c r="M39" s="2644">
        <v>67</v>
      </c>
      <c r="N39" s="2644">
        <v>48</v>
      </c>
      <c r="O39" s="2644">
        <v>35</v>
      </c>
      <c r="P39" s="2644">
        <v>42</v>
      </c>
      <c r="Q39" s="2645"/>
      <c r="R39" s="2709">
        <v>3</v>
      </c>
      <c r="S39" s="3158">
        <v>21</v>
      </c>
      <c r="T39" s="3192">
        <v>82</v>
      </c>
      <c r="U39" s="3150">
        <v>200</v>
      </c>
      <c r="V39" s="3151">
        <v>64</v>
      </c>
      <c r="W39" s="3152">
        <v>266</v>
      </c>
      <c r="X39" s="3153">
        <f t="shared" si="21"/>
        <v>636</v>
      </c>
      <c r="Y39" s="2741">
        <v>2</v>
      </c>
      <c r="Z39" s="3154">
        <v>5</v>
      </c>
      <c r="AA39" s="3155">
        <f t="shared" si="22"/>
        <v>48</v>
      </c>
      <c r="AB39" s="3156">
        <f t="shared" si="23"/>
        <v>42</v>
      </c>
      <c r="AC39" s="3186" t="str">
        <f>'General AUC always'!Q40</f>
        <v>-</v>
      </c>
      <c r="AD39" s="3187" t="str">
        <f>'General AUC always'!R40</f>
        <v>-</v>
      </c>
      <c r="AE39" s="2316">
        <f>'General AUC always'!S40</f>
        <v>1</v>
      </c>
      <c r="AF39" s="3194"/>
      <c r="AG39" s="3193"/>
      <c r="AH39" s="1781">
        <f t="shared" si="28"/>
        <v>306</v>
      </c>
      <c r="AI39" s="2280">
        <f>SUM(K39:P39)</f>
        <v>330</v>
      </c>
      <c r="AJ39" s="2285">
        <f t="shared" si="25"/>
        <v>48</v>
      </c>
      <c r="AK39" s="2280">
        <f t="shared" si="26"/>
        <v>42</v>
      </c>
      <c r="AL39" s="2284">
        <f t="shared" si="27"/>
        <v>636</v>
      </c>
    </row>
    <row r="40" spans="1:38" s="418" customFormat="1" ht="14.1" customHeight="1" thickBot="1">
      <c r="A40" s="3162" t="s">
        <v>347</v>
      </c>
      <c r="B40" s="3163">
        <f t="shared" ref="B40:AL40" si="29">SUM(B34:B39)</f>
        <v>0</v>
      </c>
      <c r="C40" s="3164">
        <f t="shared" si="29"/>
        <v>192</v>
      </c>
      <c r="D40" s="3164">
        <f t="shared" si="29"/>
        <v>233</v>
      </c>
      <c r="E40" s="3164">
        <f t="shared" si="29"/>
        <v>218</v>
      </c>
      <c r="F40" s="3164">
        <f t="shared" si="29"/>
        <v>229</v>
      </c>
      <c r="G40" s="3164">
        <f t="shared" si="29"/>
        <v>252</v>
      </c>
      <c r="H40" s="3164">
        <f t="shared" si="29"/>
        <v>225</v>
      </c>
      <c r="I40" s="3164">
        <f t="shared" si="29"/>
        <v>236</v>
      </c>
      <c r="J40" s="3164">
        <f t="shared" si="29"/>
        <v>241</v>
      </c>
      <c r="K40" s="3164">
        <f t="shared" si="29"/>
        <v>267</v>
      </c>
      <c r="L40" s="3164">
        <f t="shared" si="29"/>
        <v>265</v>
      </c>
      <c r="M40" s="3164">
        <f t="shared" si="29"/>
        <v>258</v>
      </c>
      <c r="N40" s="3164">
        <f t="shared" si="29"/>
        <v>235</v>
      </c>
      <c r="O40" s="3164">
        <f t="shared" si="29"/>
        <v>187</v>
      </c>
      <c r="P40" s="3164">
        <f t="shared" si="29"/>
        <v>167</v>
      </c>
      <c r="Q40" s="3165">
        <f t="shared" si="29"/>
        <v>0</v>
      </c>
      <c r="R40" s="3163">
        <f t="shared" si="29"/>
        <v>32</v>
      </c>
      <c r="S40" s="3163">
        <f t="shared" si="29"/>
        <v>160</v>
      </c>
      <c r="T40" s="3163">
        <f t="shared" si="29"/>
        <v>395</v>
      </c>
      <c r="U40" s="3166">
        <f t="shared" si="29"/>
        <v>1239</v>
      </c>
      <c r="V40" s="3167">
        <f t="shared" si="29"/>
        <v>392</v>
      </c>
      <c r="W40" s="3165">
        <f t="shared" si="29"/>
        <v>987</v>
      </c>
      <c r="X40" s="3168">
        <f t="shared" si="29"/>
        <v>3205</v>
      </c>
      <c r="Y40" s="3163">
        <f t="shared" si="29"/>
        <v>3</v>
      </c>
      <c r="Z40" s="3169">
        <f t="shared" si="29"/>
        <v>32</v>
      </c>
      <c r="AA40" s="3182">
        <f t="shared" si="29"/>
        <v>241</v>
      </c>
      <c r="AB40" s="3188">
        <f t="shared" si="29"/>
        <v>167</v>
      </c>
      <c r="AC40" s="3171">
        <f t="shared" si="29"/>
        <v>2</v>
      </c>
      <c r="AD40" s="3172">
        <f t="shared" si="29"/>
        <v>0</v>
      </c>
      <c r="AE40" s="3173">
        <f t="shared" si="29"/>
        <v>4</v>
      </c>
      <c r="AF40" s="3172">
        <f t="shared" si="29"/>
        <v>383</v>
      </c>
      <c r="AG40" s="3172">
        <f t="shared" si="29"/>
        <v>0</v>
      </c>
      <c r="AH40" s="3172">
        <f t="shared" si="29"/>
        <v>1443</v>
      </c>
      <c r="AI40" s="3173">
        <f t="shared" si="29"/>
        <v>1379</v>
      </c>
      <c r="AJ40" s="3174">
        <f t="shared" si="29"/>
        <v>241</v>
      </c>
      <c r="AK40" s="3173">
        <f t="shared" si="29"/>
        <v>167</v>
      </c>
      <c r="AL40" s="3175">
        <f t="shared" si="29"/>
        <v>3205</v>
      </c>
    </row>
    <row r="41" spans="1:38" s="590" customFormat="1" ht="11.1" customHeight="1" thickTop="1">
      <c r="A41" s="1013"/>
      <c r="B41" s="1014"/>
      <c r="C41" s="1014"/>
      <c r="D41" s="1014"/>
      <c r="E41" s="1014"/>
      <c r="F41" s="1014"/>
      <c r="G41" s="1014"/>
      <c r="H41" s="1014"/>
      <c r="I41" s="1014"/>
      <c r="J41" s="1014"/>
      <c r="K41" s="1014"/>
      <c r="L41" s="1014"/>
      <c r="M41" s="1014"/>
      <c r="N41" s="1014"/>
      <c r="O41" s="1014"/>
      <c r="P41" s="1014"/>
      <c r="Q41" s="1014"/>
      <c r="R41" s="1014"/>
      <c r="S41" s="1014"/>
      <c r="T41" s="1014"/>
      <c r="U41" s="1014">
        <f>T40+U40+R40+S40</f>
        <v>1826</v>
      </c>
      <c r="V41" s="1014"/>
      <c r="W41" s="1014">
        <f>V40+W40</f>
        <v>1379</v>
      </c>
      <c r="X41" s="1014"/>
      <c r="Y41" s="1014"/>
      <c r="Z41" s="1014"/>
      <c r="AA41" s="1016"/>
      <c r="AB41" s="1172"/>
      <c r="AC41" s="1014"/>
      <c r="AD41" s="1014"/>
      <c r="AE41" s="1014"/>
      <c r="AF41" s="1014"/>
      <c r="AG41" s="1014"/>
      <c r="AH41" s="1014"/>
      <c r="AI41" s="1014">
        <f>AF40+AG40+AH40+AI40</f>
        <v>3205</v>
      </c>
      <c r="AJ41" s="1014"/>
      <c r="AK41" s="1014"/>
      <c r="AL41" s="1783"/>
    </row>
    <row r="42" spans="1:38" s="105" customFormat="1" ht="12.6" customHeight="1">
      <c r="A42" s="3138" t="s">
        <v>427</v>
      </c>
      <c r="B42" s="4263"/>
      <c r="C42" s="4263"/>
      <c r="D42" s="4263"/>
      <c r="E42" s="4263"/>
      <c r="F42" s="4263"/>
      <c r="G42" s="4263"/>
      <c r="H42" s="4263"/>
      <c r="I42" s="4263"/>
      <c r="J42" s="4263"/>
      <c r="K42" s="4263"/>
      <c r="L42" s="4263"/>
      <c r="M42" s="4263"/>
      <c r="N42" s="4263"/>
      <c r="O42" s="4263"/>
      <c r="P42" s="4263"/>
      <c r="Q42" s="4263"/>
      <c r="R42" s="3195"/>
      <c r="S42" s="3195"/>
      <c r="T42" s="3177"/>
      <c r="U42" s="3177"/>
      <c r="V42" s="3177"/>
      <c r="W42" s="3177"/>
      <c r="X42" s="3177"/>
      <c r="Y42" s="3177"/>
      <c r="Z42" s="3177"/>
      <c r="AA42" s="3183"/>
      <c r="AB42" s="3184"/>
      <c r="AC42" s="3177"/>
      <c r="AD42" s="3177"/>
      <c r="AE42" s="3177"/>
      <c r="AF42" s="3177"/>
      <c r="AG42" s="3177"/>
      <c r="AH42" s="3177"/>
      <c r="AI42" s="3177"/>
      <c r="AJ42" s="3177"/>
      <c r="AK42" s="3177"/>
      <c r="AL42" s="3180" t="s">
        <v>427</v>
      </c>
    </row>
    <row r="43" spans="1:38" s="145" customFormat="1" ht="11.25">
      <c r="A43" s="2283" t="str">
        <f>'General AUC always'!A44</f>
        <v>Carmel Adventist College Primary</v>
      </c>
      <c r="B43" s="3147"/>
      <c r="C43" s="2675">
        <v>15</v>
      </c>
      <c r="D43" s="2675">
        <v>12</v>
      </c>
      <c r="E43" s="2675">
        <v>17</v>
      </c>
      <c r="F43" s="2675">
        <v>18</v>
      </c>
      <c r="G43" s="2675">
        <v>22</v>
      </c>
      <c r="H43" s="2675">
        <v>19</v>
      </c>
      <c r="I43" s="2675">
        <v>16</v>
      </c>
      <c r="J43" s="2675">
        <v>24</v>
      </c>
      <c r="K43" s="2675">
        <v>0</v>
      </c>
      <c r="L43" s="2675">
        <v>0</v>
      </c>
      <c r="M43" s="2675">
        <v>0</v>
      </c>
      <c r="N43" s="2675">
        <v>0</v>
      </c>
      <c r="O43" s="2675">
        <v>0</v>
      </c>
      <c r="P43" s="3008">
        <v>0</v>
      </c>
      <c r="Q43" s="2286"/>
      <c r="R43" s="3148">
        <v>10</v>
      </c>
      <c r="S43" s="3149">
        <v>5</v>
      </c>
      <c r="T43" s="2709">
        <v>94</v>
      </c>
      <c r="U43" s="3150">
        <v>34</v>
      </c>
      <c r="V43" s="3151">
        <v>0</v>
      </c>
      <c r="W43" s="3152">
        <v>0</v>
      </c>
      <c r="X43" s="3153">
        <f t="shared" ref="X43:X47" si="30">SUM(R43:W43)</f>
        <v>143</v>
      </c>
      <c r="Y43" s="2251">
        <v>2</v>
      </c>
      <c r="Z43" s="3185">
        <v>0</v>
      </c>
      <c r="AA43" s="3155">
        <v>24</v>
      </c>
      <c r="AB43" s="3156">
        <v>0</v>
      </c>
      <c r="AC43" s="1165">
        <f>'General AUC always'!Q44</f>
        <v>1</v>
      </c>
      <c r="AD43" s="1782">
        <f>'General AUC always'!R44</f>
        <v>0</v>
      </c>
      <c r="AE43" s="2280" t="str">
        <f>'General AUC always'!S44</f>
        <v>-</v>
      </c>
      <c r="AF43" s="1781">
        <f>SUM(B43:J43)</f>
        <v>143</v>
      </c>
      <c r="AG43" s="1781"/>
      <c r="AH43" s="1781"/>
      <c r="AI43" s="2280"/>
      <c r="AJ43" s="2281">
        <f t="shared" ref="AJ43:AJ47" si="31">AA43</f>
        <v>24</v>
      </c>
      <c r="AK43" s="2316">
        <f>P43</f>
        <v>0</v>
      </c>
      <c r="AL43" s="2282">
        <f>SUM(B43:Q43)</f>
        <v>143</v>
      </c>
    </row>
    <row r="44" spans="1:38" s="145" customFormat="1" ht="22.5">
      <c r="A44" s="3181" t="str">
        <f>'General AUC always'!A45</f>
        <v>Carmel Adventist College Secondary</v>
      </c>
      <c r="B44" s="3157"/>
      <c r="C44" s="2675">
        <v>0</v>
      </c>
      <c r="D44" s="2675">
        <v>0</v>
      </c>
      <c r="E44" s="2675">
        <v>0</v>
      </c>
      <c r="F44" s="2675">
        <v>0</v>
      </c>
      <c r="G44" s="2675">
        <v>0</v>
      </c>
      <c r="H44" s="2675">
        <v>0</v>
      </c>
      <c r="I44" s="2675">
        <v>0</v>
      </c>
      <c r="J44" s="2675">
        <v>0</v>
      </c>
      <c r="K44" s="2675">
        <v>40</v>
      </c>
      <c r="L44" s="2675">
        <v>24</v>
      </c>
      <c r="M44" s="2675">
        <v>34</v>
      </c>
      <c r="N44" s="2675">
        <v>44</v>
      </c>
      <c r="O44" s="2675">
        <v>27</v>
      </c>
      <c r="P44" s="2675">
        <v>34</v>
      </c>
      <c r="Q44" s="3196"/>
      <c r="R44" s="3148">
        <v>0</v>
      </c>
      <c r="S44" s="3149">
        <v>0</v>
      </c>
      <c r="T44" s="2709">
        <v>0</v>
      </c>
      <c r="U44" s="3150">
        <v>0</v>
      </c>
      <c r="V44" s="3151">
        <v>101</v>
      </c>
      <c r="W44" s="3152">
        <v>102</v>
      </c>
      <c r="X44" s="3153">
        <f t="shared" si="30"/>
        <v>203</v>
      </c>
      <c r="Y44" s="2251">
        <v>0</v>
      </c>
      <c r="Z44" s="3185">
        <v>32</v>
      </c>
      <c r="AA44" s="3155">
        <v>0</v>
      </c>
      <c r="AB44" s="3156">
        <v>34</v>
      </c>
      <c r="AC44" s="3186">
        <f>'General AUC always'!Q45</f>
        <v>0</v>
      </c>
      <c r="AD44" s="3187">
        <f>'General AUC always'!R45</f>
        <v>1</v>
      </c>
      <c r="AE44" s="2316" t="str">
        <f>'General AUC always'!S45</f>
        <v>-</v>
      </c>
      <c r="AF44" s="1781">
        <f t="shared" ref="AF44" si="32">SUM(B44:I44)</f>
        <v>0</v>
      </c>
      <c r="AG44" s="3160">
        <f>SUM(J44:P44)</f>
        <v>203</v>
      </c>
      <c r="AH44" s="1781"/>
      <c r="AI44" s="2280"/>
      <c r="AJ44" s="2281">
        <f t="shared" si="31"/>
        <v>0</v>
      </c>
      <c r="AK44" s="2316">
        <f t="shared" ref="AK44:AK47" si="33">P44</f>
        <v>34</v>
      </c>
      <c r="AL44" s="2282">
        <f t="shared" ref="AL44:AL47" si="34">SUM(B44:Q44)</f>
        <v>203</v>
      </c>
    </row>
    <row r="45" spans="1:38" s="145" customFormat="1" ht="11.25">
      <c r="A45" s="3181" t="str">
        <f>'General AUC always'!A46</f>
        <v>Esperance Christian School</v>
      </c>
      <c r="B45" s="3157"/>
      <c r="C45" s="2675">
        <v>8</v>
      </c>
      <c r="D45" s="2675">
        <v>8</v>
      </c>
      <c r="E45" s="2675">
        <v>3</v>
      </c>
      <c r="F45" s="2675">
        <v>7</v>
      </c>
      <c r="G45" s="2675">
        <v>4</v>
      </c>
      <c r="H45" s="2675">
        <v>7</v>
      </c>
      <c r="I45" s="2675">
        <v>5</v>
      </c>
      <c r="J45" s="2675">
        <v>1</v>
      </c>
      <c r="K45" s="2675">
        <v>0</v>
      </c>
      <c r="L45" s="2675">
        <v>0</v>
      </c>
      <c r="M45" s="2675">
        <v>0</v>
      </c>
      <c r="N45" s="2675">
        <v>0</v>
      </c>
      <c r="O45" s="2675">
        <v>0</v>
      </c>
      <c r="P45" s="3048">
        <v>0</v>
      </c>
      <c r="Q45" s="3196"/>
      <c r="R45" s="3148">
        <v>0</v>
      </c>
      <c r="S45" s="3149">
        <v>8</v>
      </c>
      <c r="T45" s="2709">
        <v>4</v>
      </c>
      <c r="U45" s="3150">
        <v>31</v>
      </c>
      <c r="V45" s="3151">
        <v>0</v>
      </c>
      <c r="W45" s="3152">
        <v>0</v>
      </c>
      <c r="X45" s="3153">
        <f t="shared" si="30"/>
        <v>43</v>
      </c>
      <c r="Y45" s="2251">
        <v>0</v>
      </c>
      <c r="Z45" s="3185">
        <v>0</v>
      </c>
      <c r="AA45" s="3155">
        <v>1</v>
      </c>
      <c r="AB45" s="3156">
        <v>0</v>
      </c>
      <c r="AC45" s="3186">
        <f>'General AUC always'!Q46</f>
        <v>1</v>
      </c>
      <c r="AD45" s="3187">
        <f>'General AUC always'!R46</f>
        <v>0</v>
      </c>
      <c r="AE45" s="2316" t="str">
        <f>'General AUC always'!S46</f>
        <v>-</v>
      </c>
      <c r="AF45" s="1781">
        <f>SUM(B45:J45)</f>
        <v>43</v>
      </c>
      <c r="AG45" s="3160"/>
      <c r="AH45" s="1781"/>
      <c r="AI45" s="2280"/>
      <c r="AJ45" s="2281">
        <f t="shared" si="31"/>
        <v>1</v>
      </c>
      <c r="AK45" s="2316">
        <f t="shared" si="33"/>
        <v>0</v>
      </c>
      <c r="AL45" s="2282">
        <f t="shared" si="34"/>
        <v>43</v>
      </c>
    </row>
    <row r="46" spans="1:38" s="145" customFormat="1" ht="11.25">
      <c r="A46" s="3181" t="str">
        <f>'General AUC always'!A47</f>
        <v>Landsdale Christian School</v>
      </c>
      <c r="B46" s="3157"/>
      <c r="C46" s="2675">
        <v>13</v>
      </c>
      <c r="D46" s="2675">
        <v>13</v>
      </c>
      <c r="E46" s="2675">
        <v>18</v>
      </c>
      <c r="F46" s="2675">
        <v>8</v>
      </c>
      <c r="G46" s="2675">
        <v>14</v>
      </c>
      <c r="H46" s="2675">
        <v>15</v>
      </c>
      <c r="I46" s="2675">
        <v>7</v>
      </c>
      <c r="J46" s="2675">
        <v>6</v>
      </c>
      <c r="K46" s="2675">
        <v>16</v>
      </c>
      <c r="L46" s="2675">
        <v>14</v>
      </c>
      <c r="M46" s="2675">
        <v>26</v>
      </c>
      <c r="N46" s="2675">
        <v>22</v>
      </c>
      <c r="O46" s="2675">
        <v>9</v>
      </c>
      <c r="P46" s="3048">
        <v>9</v>
      </c>
      <c r="Q46" s="3196"/>
      <c r="R46" s="3148">
        <v>2</v>
      </c>
      <c r="S46" s="3149">
        <v>11</v>
      </c>
      <c r="T46" s="2709">
        <v>26</v>
      </c>
      <c r="U46" s="3150">
        <v>55</v>
      </c>
      <c r="V46" s="3151">
        <v>21</v>
      </c>
      <c r="W46" s="3152">
        <v>75</v>
      </c>
      <c r="X46" s="3153">
        <f t="shared" si="30"/>
        <v>190</v>
      </c>
      <c r="Y46" s="2251">
        <v>0</v>
      </c>
      <c r="Z46" s="3185">
        <v>0</v>
      </c>
      <c r="AA46" s="3155">
        <v>6</v>
      </c>
      <c r="AB46" s="3156">
        <v>9</v>
      </c>
      <c r="AC46" s="3186" t="str">
        <f>'General AUC always'!Q47</f>
        <v>-</v>
      </c>
      <c r="AD46" s="3187" t="str">
        <f>'General AUC always'!R47</f>
        <v>-</v>
      </c>
      <c r="AE46" s="2316">
        <f>'General AUC always'!S47</f>
        <v>1</v>
      </c>
      <c r="AF46" s="1781"/>
      <c r="AG46" s="3160"/>
      <c r="AH46" s="1781">
        <f>SUM(B46:J46)</f>
        <v>94</v>
      </c>
      <c r="AI46" s="2280">
        <f>SUM(K46:P46)</f>
        <v>96</v>
      </c>
      <c r="AJ46" s="2281">
        <f t="shared" si="31"/>
        <v>6</v>
      </c>
      <c r="AK46" s="2316">
        <f t="shared" si="33"/>
        <v>9</v>
      </c>
      <c r="AL46" s="2282">
        <f t="shared" si="34"/>
        <v>190</v>
      </c>
    </row>
    <row r="47" spans="1:38" s="145" customFormat="1" ht="11.25">
      <c r="A47" s="3197" t="str">
        <f>'General AUC always'!A48</f>
        <v>Victoria Park Christian School</v>
      </c>
      <c r="B47" s="3157"/>
      <c r="C47" s="2675">
        <v>29</v>
      </c>
      <c r="D47" s="2675">
        <v>20</v>
      </c>
      <c r="E47" s="2675">
        <v>24</v>
      </c>
      <c r="F47" s="2675">
        <v>10</v>
      </c>
      <c r="G47" s="2675">
        <v>15</v>
      </c>
      <c r="H47" s="2675">
        <v>8</v>
      </c>
      <c r="I47" s="2675">
        <v>8</v>
      </c>
      <c r="J47" s="2675">
        <v>6</v>
      </c>
      <c r="K47" s="2675">
        <v>0</v>
      </c>
      <c r="L47" s="2675">
        <v>0</v>
      </c>
      <c r="M47" s="2675">
        <v>0</v>
      </c>
      <c r="N47" s="2675">
        <v>0</v>
      </c>
      <c r="O47" s="2675">
        <v>0</v>
      </c>
      <c r="P47" s="3048">
        <v>0</v>
      </c>
      <c r="Q47" s="3196"/>
      <c r="R47" s="3148">
        <v>4</v>
      </c>
      <c r="S47" s="3149">
        <v>25</v>
      </c>
      <c r="T47" s="3198">
        <v>30</v>
      </c>
      <c r="U47" s="3199">
        <v>61</v>
      </c>
      <c r="V47" s="3200">
        <v>0</v>
      </c>
      <c r="W47" s="3201">
        <v>0</v>
      </c>
      <c r="X47" s="3153">
        <f t="shared" si="30"/>
        <v>120</v>
      </c>
      <c r="Y47" s="2251">
        <v>0</v>
      </c>
      <c r="Z47" s="3185">
        <v>0</v>
      </c>
      <c r="AA47" s="3155">
        <v>6</v>
      </c>
      <c r="AB47" s="3156">
        <v>0</v>
      </c>
      <c r="AC47" s="3186">
        <f>'General AUC always'!Q48</f>
        <v>1</v>
      </c>
      <c r="AD47" s="3187">
        <f>'General AUC always'!R48</f>
        <v>0</v>
      </c>
      <c r="AE47" s="2316" t="str">
        <f>'General AUC always'!S48</f>
        <v>-</v>
      </c>
      <c r="AF47" s="1781">
        <f>SUM(B47:J47)</f>
        <v>120</v>
      </c>
      <c r="AG47" s="3160"/>
      <c r="AH47" s="1781"/>
      <c r="AI47" s="2280"/>
      <c r="AJ47" s="2281">
        <f t="shared" si="31"/>
        <v>6</v>
      </c>
      <c r="AK47" s="2316">
        <f t="shared" si="33"/>
        <v>0</v>
      </c>
      <c r="AL47" s="2282">
        <f t="shared" si="34"/>
        <v>120</v>
      </c>
    </row>
    <row r="48" spans="1:38" s="418" customFormat="1" ht="14.1" customHeight="1" thickBot="1">
      <c r="A48" s="3162" t="s">
        <v>347</v>
      </c>
      <c r="B48" s="3163">
        <f t="shared" ref="B48:AL48" si="35">SUM(B43:B47)</f>
        <v>0</v>
      </c>
      <c r="C48" s="3164">
        <f t="shared" si="35"/>
        <v>65</v>
      </c>
      <c r="D48" s="3164">
        <f t="shared" si="35"/>
        <v>53</v>
      </c>
      <c r="E48" s="3164">
        <f t="shared" si="35"/>
        <v>62</v>
      </c>
      <c r="F48" s="3164">
        <f t="shared" si="35"/>
        <v>43</v>
      </c>
      <c r="G48" s="3164">
        <f t="shared" si="35"/>
        <v>55</v>
      </c>
      <c r="H48" s="3164">
        <f t="shared" si="35"/>
        <v>49</v>
      </c>
      <c r="I48" s="3164">
        <f t="shared" si="35"/>
        <v>36</v>
      </c>
      <c r="J48" s="3164">
        <f t="shared" si="35"/>
        <v>37</v>
      </c>
      <c r="K48" s="3164">
        <f t="shared" si="35"/>
        <v>56</v>
      </c>
      <c r="L48" s="3164">
        <f t="shared" si="35"/>
        <v>38</v>
      </c>
      <c r="M48" s="3164">
        <f t="shared" si="35"/>
        <v>60</v>
      </c>
      <c r="N48" s="3164">
        <f t="shared" si="35"/>
        <v>66</v>
      </c>
      <c r="O48" s="3164">
        <f t="shared" si="35"/>
        <v>36</v>
      </c>
      <c r="P48" s="3164">
        <f t="shared" si="35"/>
        <v>43</v>
      </c>
      <c r="Q48" s="3164">
        <f t="shared" si="35"/>
        <v>0</v>
      </c>
      <c r="R48" s="3164">
        <f t="shared" si="35"/>
        <v>16</v>
      </c>
      <c r="S48" s="3164">
        <f t="shared" si="35"/>
        <v>49</v>
      </c>
      <c r="T48" s="3163">
        <f t="shared" si="35"/>
        <v>154</v>
      </c>
      <c r="U48" s="3166">
        <f t="shared" si="35"/>
        <v>181</v>
      </c>
      <c r="V48" s="3167">
        <f t="shared" si="35"/>
        <v>122</v>
      </c>
      <c r="W48" s="3165">
        <f t="shared" si="35"/>
        <v>177</v>
      </c>
      <c r="X48" s="3168">
        <f t="shared" si="35"/>
        <v>699</v>
      </c>
      <c r="Y48" s="3163">
        <f t="shared" si="35"/>
        <v>2</v>
      </c>
      <c r="Z48" s="3169">
        <f t="shared" si="35"/>
        <v>32</v>
      </c>
      <c r="AA48" s="3182">
        <f t="shared" si="35"/>
        <v>37</v>
      </c>
      <c r="AB48" s="3188">
        <f t="shared" si="35"/>
        <v>43</v>
      </c>
      <c r="AC48" s="3171">
        <f t="shared" si="35"/>
        <v>3</v>
      </c>
      <c r="AD48" s="3172">
        <f t="shared" si="35"/>
        <v>1</v>
      </c>
      <c r="AE48" s="3173">
        <f t="shared" si="35"/>
        <v>1</v>
      </c>
      <c r="AF48" s="3172">
        <f t="shared" si="35"/>
        <v>306</v>
      </c>
      <c r="AG48" s="3172">
        <f t="shared" si="35"/>
        <v>203</v>
      </c>
      <c r="AH48" s="3172">
        <f t="shared" si="35"/>
        <v>94</v>
      </c>
      <c r="AI48" s="3173">
        <f t="shared" si="35"/>
        <v>96</v>
      </c>
      <c r="AJ48" s="3174">
        <f t="shared" si="35"/>
        <v>37</v>
      </c>
      <c r="AK48" s="3173">
        <f t="shared" si="35"/>
        <v>43</v>
      </c>
      <c r="AL48" s="3175">
        <f t="shared" si="35"/>
        <v>699</v>
      </c>
    </row>
    <row r="49" spans="1:38" s="590" customFormat="1" ht="11.1" customHeight="1" thickTop="1">
      <c r="A49" s="1013"/>
      <c r="B49" s="1014"/>
      <c r="C49" s="1014"/>
      <c r="D49" s="1014"/>
      <c r="E49" s="1014"/>
      <c r="F49" s="1014"/>
      <c r="G49" s="1014"/>
      <c r="H49" s="1014"/>
      <c r="I49" s="1014"/>
      <c r="J49" s="1014"/>
      <c r="K49" s="1014"/>
      <c r="L49" s="1014"/>
      <c r="M49" s="1014"/>
      <c r="N49" s="1014"/>
      <c r="O49" s="1014"/>
      <c r="P49" s="1014"/>
      <c r="Q49" s="1014"/>
      <c r="R49" s="1014"/>
      <c r="S49" s="1014"/>
      <c r="T49" s="1014"/>
      <c r="U49" s="1014">
        <f>T48+U48</f>
        <v>335</v>
      </c>
      <c r="V49" s="1014"/>
      <c r="W49" s="1014">
        <f>V48+W48</f>
        <v>299</v>
      </c>
      <c r="X49" s="1014"/>
      <c r="Y49" s="1014"/>
      <c r="Z49" s="1014"/>
      <c r="AA49" s="1016"/>
      <c r="AB49" s="1172"/>
      <c r="AC49" s="1014"/>
      <c r="AD49" s="1014"/>
      <c r="AE49" s="1014"/>
      <c r="AF49" s="1014"/>
      <c r="AG49" s="1014"/>
      <c r="AH49" s="1014"/>
      <c r="AI49" s="1014">
        <f>AF48+AG48+AH48+AI48</f>
        <v>699</v>
      </c>
      <c r="AJ49" s="1014"/>
      <c r="AK49" s="1014"/>
      <c r="AL49" s="1783"/>
    </row>
    <row r="50" spans="1:38" s="105" customFormat="1" ht="12.6" customHeight="1">
      <c r="A50" s="3138" t="s">
        <v>438</v>
      </c>
      <c r="B50" s="3202"/>
      <c r="C50" s="3202"/>
      <c r="D50" s="3202"/>
      <c r="E50" s="3202"/>
      <c r="F50" s="3202"/>
      <c r="G50" s="3202"/>
      <c r="H50" s="3202"/>
      <c r="I50" s="3202"/>
      <c r="J50" s="3202"/>
      <c r="K50" s="3203"/>
      <c r="L50" s="3203"/>
      <c r="M50" s="3203"/>
      <c r="N50" s="3203"/>
      <c r="O50" s="3203"/>
      <c r="P50" s="3203"/>
      <c r="Q50" s="3203"/>
      <c r="R50" s="3203"/>
      <c r="S50" s="3203"/>
      <c r="T50" s="3203"/>
      <c r="U50" s="3203"/>
      <c r="V50" s="3203"/>
      <c r="W50" s="3203"/>
      <c r="X50" s="3177"/>
      <c r="Y50" s="3177"/>
      <c r="Z50" s="3177"/>
      <c r="AA50" s="3183"/>
      <c r="AB50" s="3184"/>
      <c r="AC50" s="3177"/>
      <c r="AD50" s="3177"/>
      <c r="AE50" s="3177"/>
      <c r="AF50" s="3177"/>
      <c r="AG50" s="3177"/>
      <c r="AH50" s="3177"/>
      <c r="AI50" s="3177"/>
      <c r="AJ50" s="3177"/>
      <c r="AK50" s="3177"/>
      <c r="AL50" s="3180" t="s">
        <v>438</v>
      </c>
    </row>
    <row r="51" spans="1:38" s="47" customFormat="1" ht="11.25">
      <c r="A51" s="2283" t="str">
        <f>'General AUC always'!A52</f>
        <v>Brisbane Adventist College</v>
      </c>
      <c r="B51" s="3147"/>
      <c r="C51" s="2644">
        <v>52</v>
      </c>
      <c r="D51" s="2644">
        <v>39</v>
      </c>
      <c r="E51" s="2644">
        <v>26</v>
      </c>
      <c r="F51" s="2644">
        <v>32</v>
      </c>
      <c r="G51" s="2644">
        <v>48</v>
      </c>
      <c r="H51" s="2644">
        <v>39</v>
      </c>
      <c r="I51" s="2644">
        <v>40</v>
      </c>
      <c r="J51" s="2644">
        <v>41</v>
      </c>
      <c r="K51" s="2644">
        <v>61</v>
      </c>
      <c r="L51" s="2644">
        <v>48</v>
      </c>
      <c r="M51" s="2644">
        <v>64</v>
      </c>
      <c r="N51" s="2644">
        <v>31</v>
      </c>
      <c r="O51" s="2644">
        <v>54</v>
      </c>
      <c r="P51" s="2644">
        <v>41</v>
      </c>
      <c r="Q51" s="1017"/>
      <c r="R51" s="3148">
        <v>21</v>
      </c>
      <c r="S51" s="3149">
        <v>31</v>
      </c>
      <c r="T51" s="2709">
        <v>200</v>
      </c>
      <c r="U51" s="3150">
        <v>65</v>
      </c>
      <c r="V51" s="3151">
        <v>209</v>
      </c>
      <c r="W51" s="3152">
        <v>90</v>
      </c>
      <c r="X51" s="3153">
        <f t="shared" ref="X51:X57" si="36">SUM(R51:W51)</f>
        <v>616</v>
      </c>
      <c r="Y51" s="2251">
        <v>0</v>
      </c>
      <c r="Z51" s="3185">
        <v>34</v>
      </c>
      <c r="AA51" s="3155">
        <v>41</v>
      </c>
      <c r="AB51" s="3156">
        <v>41</v>
      </c>
      <c r="AC51" s="1166" t="str">
        <f>'General AUC always'!Q52</f>
        <v>-</v>
      </c>
      <c r="AD51" s="1781" t="str">
        <f>'General AUC always'!R52</f>
        <v>-</v>
      </c>
      <c r="AE51" s="2280">
        <f>'General AUC always'!S52</f>
        <v>1</v>
      </c>
      <c r="AF51" s="2281"/>
      <c r="AG51" s="1781"/>
      <c r="AH51" s="1781">
        <f>SUM(B51:J51)</f>
        <v>317</v>
      </c>
      <c r="AI51" s="2280">
        <f>SUM(K51:P51)</f>
        <v>299</v>
      </c>
      <c r="AJ51" s="2281">
        <f t="shared" ref="AJ51:AJ57" si="37">AA51</f>
        <v>41</v>
      </c>
      <c r="AK51" s="2316">
        <f>P51</f>
        <v>41</v>
      </c>
      <c r="AL51" s="2284">
        <f>SUM(B51:Q51)</f>
        <v>616</v>
      </c>
    </row>
    <row r="52" spans="1:38" s="47" customFormat="1" ht="33.75">
      <c r="A52" s="3181" t="str">
        <f>'General AUC always'!A53</f>
        <v>Hope Adventist School (previously called Coral Coast Christian School)</v>
      </c>
      <c r="B52" s="2644"/>
      <c r="C52" s="2644">
        <v>0</v>
      </c>
      <c r="D52" s="2644">
        <v>5</v>
      </c>
      <c r="E52" s="2644">
        <v>6</v>
      </c>
      <c r="F52" s="2644">
        <v>7</v>
      </c>
      <c r="G52" s="2644">
        <v>6</v>
      </c>
      <c r="H52" s="2644">
        <v>3</v>
      </c>
      <c r="I52" s="2644">
        <v>4</v>
      </c>
      <c r="J52" s="2644">
        <v>2</v>
      </c>
      <c r="K52" s="2644">
        <v>0</v>
      </c>
      <c r="L52" s="2644">
        <v>0</v>
      </c>
      <c r="M52" s="2644">
        <v>0</v>
      </c>
      <c r="N52" s="2644">
        <v>0</v>
      </c>
      <c r="O52" s="2644">
        <v>0</v>
      </c>
      <c r="P52" s="3204">
        <v>0</v>
      </c>
      <c r="Q52" s="3205"/>
      <c r="R52" s="3148">
        <v>0</v>
      </c>
      <c r="S52" s="3149">
        <v>0</v>
      </c>
      <c r="T52" s="2709">
        <v>17</v>
      </c>
      <c r="U52" s="3150">
        <v>16</v>
      </c>
      <c r="V52" s="3151">
        <v>0</v>
      </c>
      <c r="W52" s="3152">
        <v>0</v>
      </c>
      <c r="X52" s="3153">
        <f t="shared" si="36"/>
        <v>33</v>
      </c>
      <c r="Y52" s="2251">
        <v>0</v>
      </c>
      <c r="Z52" s="3185">
        <v>0</v>
      </c>
      <c r="AA52" s="3155">
        <v>2</v>
      </c>
      <c r="AB52" s="3156">
        <v>0</v>
      </c>
      <c r="AC52" s="3206">
        <f>'General AUC always'!Q53</f>
        <v>1</v>
      </c>
      <c r="AD52" s="3160">
        <f>'General AUC always'!R53</f>
        <v>0</v>
      </c>
      <c r="AE52" s="2317" t="str">
        <f>'General AUC always'!S53</f>
        <v>-</v>
      </c>
      <c r="AF52" s="1781">
        <f>SUM(B52:J52)</f>
        <v>33</v>
      </c>
      <c r="AG52" s="3193"/>
      <c r="AH52" s="1781"/>
      <c r="AI52" s="1781"/>
      <c r="AJ52" s="2281">
        <f t="shared" si="37"/>
        <v>2</v>
      </c>
      <c r="AK52" s="2316">
        <f t="shared" ref="AK52:AK57" si="38">P52</f>
        <v>0</v>
      </c>
      <c r="AL52" s="2284">
        <f t="shared" ref="AL52:AL57" si="39">SUM(B52:Q52)</f>
        <v>33</v>
      </c>
    </row>
    <row r="53" spans="1:38" s="47" customFormat="1" ht="11.25">
      <c r="A53" s="3181" t="str">
        <f>'General AUC always'!A54</f>
        <v>Darling Downs Christian School</v>
      </c>
      <c r="B53" s="2644"/>
      <c r="C53" s="2644">
        <v>13</v>
      </c>
      <c r="D53" s="2644">
        <v>8</v>
      </c>
      <c r="E53" s="2644">
        <v>9</v>
      </c>
      <c r="F53" s="2644">
        <v>7</v>
      </c>
      <c r="G53" s="2644">
        <v>16</v>
      </c>
      <c r="H53" s="2644">
        <v>7</v>
      </c>
      <c r="I53" s="2644">
        <v>10</v>
      </c>
      <c r="J53" s="2644">
        <v>17</v>
      </c>
      <c r="K53" s="2644">
        <v>30</v>
      </c>
      <c r="L53" s="2644">
        <v>29</v>
      </c>
      <c r="M53" s="2644">
        <v>23</v>
      </c>
      <c r="N53" s="2644">
        <v>12</v>
      </c>
      <c r="O53" s="2644">
        <v>9</v>
      </c>
      <c r="P53" s="2644">
        <v>16</v>
      </c>
      <c r="Q53" s="3205"/>
      <c r="R53" s="3148">
        <v>5</v>
      </c>
      <c r="S53" s="3149">
        <v>8</v>
      </c>
      <c r="T53" s="2709">
        <v>21</v>
      </c>
      <c r="U53" s="3150">
        <v>53</v>
      </c>
      <c r="V53" s="3151">
        <v>20</v>
      </c>
      <c r="W53" s="3152">
        <v>99</v>
      </c>
      <c r="X53" s="3153">
        <f t="shared" si="36"/>
        <v>206</v>
      </c>
      <c r="Y53" s="2251">
        <v>0</v>
      </c>
      <c r="Z53" s="3185">
        <v>0</v>
      </c>
      <c r="AA53" s="3155">
        <v>17</v>
      </c>
      <c r="AB53" s="3156">
        <v>16</v>
      </c>
      <c r="AC53" s="3206" t="str">
        <f>'General AUC always'!Q54</f>
        <v>-</v>
      </c>
      <c r="AD53" s="3160" t="str">
        <f>'General AUC always'!R54</f>
        <v>-</v>
      </c>
      <c r="AE53" s="2316">
        <f>'General AUC always'!S54</f>
        <v>1</v>
      </c>
      <c r="AF53" s="1781"/>
      <c r="AG53" s="3160"/>
      <c r="AH53" s="1781">
        <f t="shared" ref="AH53:AH57" si="40">SUM(B53:J53)</f>
        <v>87</v>
      </c>
      <c r="AI53" s="2280">
        <f t="shared" ref="AI53:AI57" si="41">SUM(K53:P53)</f>
        <v>119</v>
      </c>
      <c r="AJ53" s="2281">
        <f t="shared" si="37"/>
        <v>17</v>
      </c>
      <c r="AK53" s="2316">
        <f t="shared" si="38"/>
        <v>16</v>
      </c>
      <c r="AL53" s="2284">
        <f t="shared" si="39"/>
        <v>206</v>
      </c>
    </row>
    <row r="54" spans="1:38" s="47" customFormat="1" ht="11.25">
      <c r="A54" s="3181" t="str">
        <f>'General AUC always'!A55</f>
        <v>Gold Coast Christian College</v>
      </c>
      <c r="B54" s="2644"/>
      <c r="C54" s="2644">
        <v>8</v>
      </c>
      <c r="D54" s="2644">
        <v>19</v>
      </c>
      <c r="E54" s="2644">
        <v>19</v>
      </c>
      <c r="F54" s="2644">
        <v>14</v>
      </c>
      <c r="G54" s="2644">
        <v>17</v>
      </c>
      <c r="H54" s="2644">
        <v>8</v>
      </c>
      <c r="I54" s="2644">
        <v>20</v>
      </c>
      <c r="J54" s="2644">
        <v>21</v>
      </c>
      <c r="K54" s="2644">
        <v>21</v>
      </c>
      <c r="L54" s="2644">
        <v>18</v>
      </c>
      <c r="M54" s="2644">
        <v>25</v>
      </c>
      <c r="N54" s="2644">
        <v>15</v>
      </c>
      <c r="O54" s="2644">
        <v>16</v>
      </c>
      <c r="P54" s="2644">
        <v>16</v>
      </c>
      <c r="Q54" s="3205"/>
      <c r="R54" s="3148">
        <v>3</v>
      </c>
      <c r="S54" s="3149">
        <v>5</v>
      </c>
      <c r="T54" s="2709">
        <v>35</v>
      </c>
      <c r="U54" s="3150">
        <v>83</v>
      </c>
      <c r="V54" s="3151">
        <v>39</v>
      </c>
      <c r="W54" s="3152">
        <v>72</v>
      </c>
      <c r="X54" s="3153">
        <f t="shared" si="36"/>
        <v>237</v>
      </c>
      <c r="Y54" s="2251">
        <v>0</v>
      </c>
      <c r="Z54" s="3185">
        <v>5</v>
      </c>
      <c r="AA54" s="3155">
        <v>21</v>
      </c>
      <c r="AB54" s="3156">
        <v>16</v>
      </c>
      <c r="AC54" s="3206"/>
      <c r="AD54" s="3160">
        <f>'General AUC always'!R55</f>
        <v>0</v>
      </c>
      <c r="AE54" s="2316">
        <v>1</v>
      </c>
      <c r="AF54" s="1781"/>
      <c r="AG54" s="3160"/>
      <c r="AH54" s="1781">
        <f t="shared" si="40"/>
        <v>126</v>
      </c>
      <c r="AI54" s="2280">
        <f t="shared" si="41"/>
        <v>111</v>
      </c>
      <c r="AJ54" s="2281">
        <f t="shared" si="37"/>
        <v>21</v>
      </c>
      <c r="AK54" s="2316">
        <f t="shared" si="38"/>
        <v>16</v>
      </c>
      <c r="AL54" s="2284">
        <f t="shared" si="39"/>
        <v>237</v>
      </c>
    </row>
    <row r="55" spans="1:38" s="47" customFormat="1" ht="11.25">
      <c r="A55" s="3181" t="str">
        <f>'General AUC always'!A56</f>
        <v>Ipswich Adventist School</v>
      </c>
      <c r="B55" s="2644"/>
      <c r="C55" s="2644">
        <v>23</v>
      </c>
      <c r="D55" s="2644">
        <v>0</v>
      </c>
      <c r="E55" s="2644">
        <v>22</v>
      </c>
      <c r="F55" s="2644">
        <v>13</v>
      </c>
      <c r="G55" s="2644">
        <v>11</v>
      </c>
      <c r="H55" s="2644">
        <v>15</v>
      </c>
      <c r="I55" s="2644">
        <v>7</v>
      </c>
      <c r="J55" s="2644">
        <v>11</v>
      </c>
      <c r="K55" s="2644">
        <v>0</v>
      </c>
      <c r="L55" s="2644">
        <v>0</v>
      </c>
      <c r="M55" s="2644">
        <v>0</v>
      </c>
      <c r="N55" s="2644">
        <v>0</v>
      </c>
      <c r="O55" s="2644">
        <v>0</v>
      </c>
      <c r="P55" s="3204">
        <v>0</v>
      </c>
      <c r="Q55" s="3205"/>
      <c r="R55" s="3148">
        <v>8</v>
      </c>
      <c r="S55" s="3149">
        <v>15</v>
      </c>
      <c r="T55" s="2709">
        <v>39</v>
      </c>
      <c r="U55" s="3150">
        <v>40</v>
      </c>
      <c r="V55" s="3151">
        <v>0</v>
      </c>
      <c r="W55" s="3152">
        <v>0</v>
      </c>
      <c r="X55" s="3153">
        <f t="shared" si="36"/>
        <v>102</v>
      </c>
      <c r="Y55" s="2251">
        <v>0</v>
      </c>
      <c r="Z55" s="3185">
        <v>0</v>
      </c>
      <c r="AA55" s="3155">
        <v>11</v>
      </c>
      <c r="AB55" s="3156">
        <v>0</v>
      </c>
      <c r="AC55" s="3206">
        <v>1</v>
      </c>
      <c r="AD55" s="3160" t="str">
        <f>'General AUC always'!R56</f>
        <v>-</v>
      </c>
      <c r="AE55" s="2316"/>
      <c r="AF55" s="1781">
        <f>SUM(B55:J55)</f>
        <v>102</v>
      </c>
      <c r="AG55" s="3160"/>
      <c r="AH55" s="1781"/>
      <c r="AI55" s="2280">
        <f t="shared" si="41"/>
        <v>0</v>
      </c>
      <c r="AJ55" s="2281">
        <f t="shared" si="37"/>
        <v>11</v>
      </c>
      <c r="AK55" s="2316">
        <f t="shared" si="38"/>
        <v>0</v>
      </c>
      <c r="AL55" s="2284">
        <f t="shared" si="39"/>
        <v>102</v>
      </c>
    </row>
    <row r="56" spans="1:38" s="47" customFormat="1" ht="11.25">
      <c r="A56" s="3181" t="str">
        <f>'General AUC always'!A57</f>
        <v>Noosa Christian College</v>
      </c>
      <c r="B56" s="2644"/>
      <c r="C56" s="2644">
        <v>20</v>
      </c>
      <c r="D56" s="2644">
        <v>35</v>
      </c>
      <c r="E56" s="2644">
        <v>14</v>
      </c>
      <c r="F56" s="2644">
        <v>22</v>
      </c>
      <c r="G56" s="2644">
        <v>18</v>
      </c>
      <c r="H56" s="2644">
        <v>23</v>
      </c>
      <c r="I56" s="2644">
        <v>24</v>
      </c>
      <c r="J56" s="2644">
        <v>30</v>
      </c>
      <c r="K56" s="2644">
        <v>32</v>
      </c>
      <c r="L56" s="2644">
        <v>44</v>
      </c>
      <c r="M56" s="2644">
        <v>23</v>
      </c>
      <c r="N56" s="2644">
        <v>25</v>
      </c>
      <c r="O56" s="2644">
        <v>11</v>
      </c>
      <c r="P56" s="3204">
        <v>7</v>
      </c>
      <c r="Q56" s="3205"/>
      <c r="R56" s="3148">
        <v>2</v>
      </c>
      <c r="S56" s="3149">
        <v>18</v>
      </c>
      <c r="T56" s="2709">
        <v>24</v>
      </c>
      <c r="U56" s="3150">
        <v>142</v>
      </c>
      <c r="V56" s="3151">
        <v>22</v>
      </c>
      <c r="W56" s="3152">
        <v>120</v>
      </c>
      <c r="X56" s="3153">
        <f t="shared" si="36"/>
        <v>328</v>
      </c>
      <c r="Y56" s="2251">
        <v>0</v>
      </c>
      <c r="Z56" s="3185">
        <v>0</v>
      </c>
      <c r="AA56" s="3155">
        <v>30</v>
      </c>
      <c r="AB56" s="3156">
        <v>7</v>
      </c>
      <c r="AC56" s="3206" t="str">
        <f>'General AUC always'!Q57</f>
        <v>-</v>
      </c>
      <c r="AD56" s="3160" t="str">
        <f>'General AUC always'!R57</f>
        <v>-</v>
      </c>
      <c r="AE56" s="2316">
        <f>'General AUC always'!S57</f>
        <v>1</v>
      </c>
      <c r="AF56" s="3194"/>
      <c r="AG56" s="3160"/>
      <c r="AH56" s="1781">
        <f t="shared" si="40"/>
        <v>186</v>
      </c>
      <c r="AI56" s="2280">
        <f t="shared" si="41"/>
        <v>142</v>
      </c>
      <c r="AJ56" s="2281">
        <f t="shared" si="37"/>
        <v>30</v>
      </c>
      <c r="AK56" s="2316">
        <f t="shared" si="38"/>
        <v>7</v>
      </c>
      <c r="AL56" s="2284">
        <f t="shared" si="39"/>
        <v>328</v>
      </c>
    </row>
    <row r="57" spans="1:38" s="47" customFormat="1" ht="11.25">
      <c r="A57" s="3181" t="str">
        <f>'General AUC always'!A58</f>
        <v>Northpine Christian College</v>
      </c>
      <c r="B57" s="2644"/>
      <c r="C57" s="2644">
        <v>101</v>
      </c>
      <c r="D57" s="2644">
        <v>70</v>
      </c>
      <c r="E57" s="2644">
        <v>73</v>
      </c>
      <c r="F57" s="2644">
        <v>67</v>
      </c>
      <c r="G57" s="2644">
        <v>78</v>
      </c>
      <c r="H57" s="2644">
        <v>80</v>
      </c>
      <c r="I57" s="2644">
        <v>69</v>
      </c>
      <c r="J57" s="2644">
        <v>78</v>
      </c>
      <c r="K57" s="2644">
        <v>80</v>
      </c>
      <c r="L57" s="2644">
        <v>66</v>
      </c>
      <c r="M57" s="2644">
        <v>79</v>
      </c>
      <c r="N57" s="2644">
        <v>78</v>
      </c>
      <c r="O57" s="2644">
        <v>73</v>
      </c>
      <c r="P57" s="3204">
        <v>60</v>
      </c>
      <c r="Q57" s="3205"/>
      <c r="R57" s="3148">
        <v>27</v>
      </c>
      <c r="S57" s="3149">
        <v>74</v>
      </c>
      <c r="T57" s="2709">
        <v>99</v>
      </c>
      <c r="U57" s="3150">
        <v>416</v>
      </c>
      <c r="V57" s="3151">
        <v>102</v>
      </c>
      <c r="W57" s="3152">
        <v>334</v>
      </c>
      <c r="X57" s="3153">
        <f t="shared" si="36"/>
        <v>1052</v>
      </c>
      <c r="Y57" s="2251">
        <v>3</v>
      </c>
      <c r="Z57" s="3185">
        <v>14</v>
      </c>
      <c r="AA57" s="3155">
        <v>78</v>
      </c>
      <c r="AB57" s="3156">
        <v>60</v>
      </c>
      <c r="AC57" s="973" t="str">
        <f>'General AUC always'!Q58</f>
        <v>-</v>
      </c>
      <c r="AD57" s="603" t="str">
        <f>'General AUC always'!R58</f>
        <v>-</v>
      </c>
      <c r="AE57" s="2316">
        <f>'General AUC always'!S58</f>
        <v>1</v>
      </c>
      <c r="AF57" s="3194"/>
      <c r="AG57" s="3160"/>
      <c r="AH57" s="1781">
        <f t="shared" si="40"/>
        <v>616</v>
      </c>
      <c r="AI57" s="2280">
        <f t="shared" si="41"/>
        <v>436</v>
      </c>
      <c r="AJ57" s="2281">
        <f t="shared" si="37"/>
        <v>78</v>
      </c>
      <c r="AK57" s="2316">
        <f t="shared" si="38"/>
        <v>60</v>
      </c>
      <c r="AL57" s="2284">
        <f t="shared" si="39"/>
        <v>1052</v>
      </c>
    </row>
    <row r="58" spans="1:38" s="418" customFormat="1" ht="14.1" customHeight="1" thickBot="1">
      <c r="A58" s="3162" t="s">
        <v>347</v>
      </c>
      <c r="B58" s="3163">
        <f t="shared" ref="B58:AL58" si="42">SUM(B51:B57)</f>
        <v>0</v>
      </c>
      <c r="C58" s="3164">
        <f t="shared" si="42"/>
        <v>217</v>
      </c>
      <c r="D58" s="3164">
        <f t="shared" si="42"/>
        <v>176</v>
      </c>
      <c r="E58" s="3164">
        <f t="shared" si="42"/>
        <v>169</v>
      </c>
      <c r="F58" s="3164">
        <f t="shared" si="42"/>
        <v>162</v>
      </c>
      <c r="G58" s="3164">
        <f t="shared" si="42"/>
        <v>194</v>
      </c>
      <c r="H58" s="3164">
        <f t="shared" si="42"/>
        <v>175</v>
      </c>
      <c r="I58" s="3164">
        <f t="shared" si="42"/>
        <v>174</v>
      </c>
      <c r="J58" s="3164">
        <f t="shared" si="42"/>
        <v>200</v>
      </c>
      <c r="K58" s="3164">
        <f t="shared" si="42"/>
        <v>224</v>
      </c>
      <c r="L58" s="3164">
        <f t="shared" si="42"/>
        <v>205</v>
      </c>
      <c r="M58" s="3164">
        <f t="shared" si="42"/>
        <v>214</v>
      </c>
      <c r="N58" s="3164">
        <f t="shared" si="42"/>
        <v>161</v>
      </c>
      <c r="O58" s="3164">
        <f t="shared" si="42"/>
        <v>163</v>
      </c>
      <c r="P58" s="3164">
        <f t="shared" si="42"/>
        <v>140</v>
      </c>
      <c r="Q58" s="3164">
        <f t="shared" si="42"/>
        <v>0</v>
      </c>
      <c r="R58" s="3164">
        <f t="shared" si="42"/>
        <v>66</v>
      </c>
      <c r="S58" s="3164">
        <f t="shared" si="42"/>
        <v>151</v>
      </c>
      <c r="T58" s="3163">
        <f t="shared" si="42"/>
        <v>435</v>
      </c>
      <c r="U58" s="3166">
        <f t="shared" si="42"/>
        <v>815</v>
      </c>
      <c r="V58" s="3167">
        <f t="shared" si="42"/>
        <v>392</v>
      </c>
      <c r="W58" s="3165">
        <f t="shared" si="42"/>
        <v>715</v>
      </c>
      <c r="X58" s="3168">
        <f t="shared" si="42"/>
        <v>2574</v>
      </c>
      <c r="Y58" s="3163">
        <f t="shared" si="42"/>
        <v>3</v>
      </c>
      <c r="Z58" s="3169">
        <f t="shared" si="42"/>
        <v>53</v>
      </c>
      <c r="AA58" s="3182">
        <f t="shared" si="42"/>
        <v>200</v>
      </c>
      <c r="AB58" s="3188">
        <f t="shared" si="42"/>
        <v>140</v>
      </c>
      <c r="AC58" s="3171">
        <f t="shared" si="42"/>
        <v>2</v>
      </c>
      <c r="AD58" s="3172">
        <f t="shared" si="42"/>
        <v>0</v>
      </c>
      <c r="AE58" s="3173">
        <f t="shared" si="42"/>
        <v>5</v>
      </c>
      <c r="AF58" s="3172">
        <f t="shared" si="42"/>
        <v>135</v>
      </c>
      <c r="AG58" s="3172">
        <f t="shared" si="42"/>
        <v>0</v>
      </c>
      <c r="AH58" s="3172">
        <f t="shared" si="42"/>
        <v>1332</v>
      </c>
      <c r="AI58" s="3173">
        <f t="shared" si="42"/>
        <v>1107</v>
      </c>
      <c r="AJ58" s="3174">
        <f t="shared" si="42"/>
        <v>200</v>
      </c>
      <c r="AK58" s="3173">
        <f t="shared" si="42"/>
        <v>140</v>
      </c>
      <c r="AL58" s="3175">
        <f t="shared" si="42"/>
        <v>2574</v>
      </c>
    </row>
    <row r="59" spans="1:38" s="590" customFormat="1" ht="14.1" customHeight="1" thickTop="1">
      <c r="A59" s="1013"/>
      <c r="B59" s="1014"/>
      <c r="C59" s="1014"/>
      <c r="D59" s="1014"/>
      <c r="E59" s="1014"/>
      <c r="F59" s="1014"/>
      <c r="G59" s="1014"/>
      <c r="H59" s="1014"/>
      <c r="I59" s="1014"/>
      <c r="J59" s="1014"/>
      <c r="K59" s="1014"/>
      <c r="L59" s="1014"/>
      <c r="M59" s="1014"/>
      <c r="N59" s="1014"/>
      <c r="O59" s="1014"/>
      <c r="P59" s="1014"/>
      <c r="Q59" s="1014"/>
      <c r="R59" s="1014"/>
      <c r="S59" s="1014"/>
      <c r="T59" s="1014"/>
      <c r="U59" s="1014">
        <f>T58+U58</f>
        <v>1250</v>
      </c>
      <c r="V59" s="1014">
        <f>V58+W58</f>
        <v>1107</v>
      </c>
      <c r="W59" s="1014"/>
      <c r="X59" s="1014"/>
      <c r="Y59" s="1014"/>
      <c r="Z59" s="1014"/>
      <c r="AA59" s="1016"/>
      <c r="AB59" s="1172"/>
      <c r="AC59" s="1014"/>
      <c r="AD59" s="1014"/>
      <c r="AE59" s="1014"/>
      <c r="AF59" s="1014"/>
      <c r="AG59" s="1014"/>
      <c r="AH59" s="1014"/>
      <c r="AI59" s="1014">
        <f>AF58+AG58+AH58+AI58</f>
        <v>2574</v>
      </c>
      <c r="AJ59" s="1014"/>
      <c r="AK59" s="1014"/>
      <c r="AL59" s="1783"/>
    </row>
    <row r="60" spans="1:38" s="105" customFormat="1" ht="14.1" customHeight="1">
      <c r="A60" s="3138" t="s">
        <v>453</v>
      </c>
      <c r="B60" s="3176"/>
      <c r="C60" s="3176"/>
      <c r="D60" s="3176"/>
      <c r="E60" s="3176"/>
      <c r="F60" s="3176"/>
      <c r="G60" s="3176"/>
      <c r="H60" s="3176"/>
      <c r="I60" s="3176"/>
      <c r="J60" s="3176"/>
      <c r="K60" s="3177"/>
      <c r="L60" s="3177"/>
      <c r="M60" s="3177"/>
      <c r="N60" s="3177"/>
      <c r="O60" s="3177"/>
      <c r="P60" s="3177"/>
      <c r="Q60" s="3177"/>
      <c r="R60" s="3177"/>
      <c r="S60" s="3177"/>
      <c r="T60" s="3177"/>
      <c r="U60" s="3177"/>
      <c r="V60" s="3177"/>
      <c r="W60" s="3177"/>
      <c r="X60" s="3177"/>
      <c r="Y60" s="3177"/>
      <c r="Z60" s="3177"/>
      <c r="AA60" s="3183"/>
      <c r="AB60" s="3184"/>
      <c r="AC60" s="3177"/>
      <c r="AD60" s="3177"/>
      <c r="AE60" s="3177"/>
      <c r="AF60" s="3177"/>
      <c r="AG60" s="3177"/>
      <c r="AH60" s="3177"/>
      <c r="AI60" s="3177"/>
      <c r="AJ60" s="3177"/>
      <c r="AK60" s="3177"/>
      <c r="AL60" s="3207" t="s">
        <v>453</v>
      </c>
    </row>
    <row r="61" spans="1:38" s="47" customFormat="1" ht="11.25">
      <c r="A61" s="2283" t="str">
        <f>'General AUC always'!A62</f>
        <v>Hilliard Christian School</v>
      </c>
      <c r="B61" s="2644"/>
      <c r="C61" s="2644">
        <v>2</v>
      </c>
      <c r="D61" s="2644">
        <v>22</v>
      </c>
      <c r="E61" s="2644">
        <v>3</v>
      </c>
      <c r="F61" s="2644">
        <v>21</v>
      </c>
      <c r="G61" s="2644">
        <v>28</v>
      </c>
      <c r="H61" s="2644">
        <v>16</v>
      </c>
      <c r="I61" s="2644">
        <v>12</v>
      </c>
      <c r="J61" s="2644">
        <v>15</v>
      </c>
      <c r="K61" s="2644">
        <v>29</v>
      </c>
      <c r="L61" s="2644">
        <v>18</v>
      </c>
      <c r="M61" s="2644">
        <v>15</v>
      </c>
      <c r="N61" s="2644">
        <v>16</v>
      </c>
      <c r="O61" s="2644">
        <v>0</v>
      </c>
      <c r="P61" s="1016">
        <v>0</v>
      </c>
      <c r="Q61" s="1017"/>
      <c r="R61" s="3148">
        <v>0</v>
      </c>
      <c r="S61" s="3149">
        <v>2</v>
      </c>
      <c r="T61" s="2709">
        <v>39</v>
      </c>
      <c r="U61" s="3150">
        <v>78</v>
      </c>
      <c r="V61" s="3151">
        <v>29</v>
      </c>
      <c r="W61" s="3152">
        <v>49</v>
      </c>
      <c r="X61" s="3153">
        <f t="shared" ref="X61:X62" si="43">SUM(R61:W61)</f>
        <v>197</v>
      </c>
      <c r="Y61" s="2251">
        <v>0</v>
      </c>
      <c r="Z61" s="3185">
        <v>3</v>
      </c>
      <c r="AA61" s="3155">
        <v>15</v>
      </c>
      <c r="AB61" s="3156">
        <v>0</v>
      </c>
      <c r="AC61" s="1166" t="str">
        <f>'General AUC always'!Q62</f>
        <v>-</v>
      </c>
      <c r="AD61" s="1781" t="str">
        <f>'General AUC always'!R62</f>
        <v>-</v>
      </c>
      <c r="AE61" s="2280">
        <f>'General AUC always'!S62</f>
        <v>1</v>
      </c>
      <c r="AF61" s="2281"/>
      <c r="AG61" s="1781"/>
      <c r="AH61" s="1781">
        <f>SUM(B61:J61)</f>
        <v>119</v>
      </c>
      <c r="AI61" s="2280">
        <f>SUM(K61:P61)</f>
        <v>78</v>
      </c>
      <c r="AJ61" s="2281">
        <f t="shared" ref="AJ61:AJ62" si="44">AA61</f>
        <v>15</v>
      </c>
      <c r="AK61" s="2316">
        <f>P61</f>
        <v>0</v>
      </c>
      <c r="AL61" s="2284">
        <f>SUM(B61:Q61)</f>
        <v>197</v>
      </c>
    </row>
    <row r="62" spans="1:38" s="47" customFormat="1" ht="11.25">
      <c r="A62" s="3181" t="str">
        <f>'General AUC always'!A63</f>
        <v>North West Christian School</v>
      </c>
      <c r="B62" s="2644"/>
      <c r="C62" s="2644">
        <v>6</v>
      </c>
      <c r="D62" s="2644">
        <v>8</v>
      </c>
      <c r="E62" s="2644">
        <v>6</v>
      </c>
      <c r="F62" s="2644">
        <v>7</v>
      </c>
      <c r="G62" s="2644">
        <v>8</v>
      </c>
      <c r="H62" s="2644">
        <v>7</v>
      </c>
      <c r="I62" s="2644">
        <v>8</v>
      </c>
      <c r="J62" s="2644">
        <v>6</v>
      </c>
      <c r="K62" s="2644">
        <v>9</v>
      </c>
      <c r="L62" s="2644">
        <v>8</v>
      </c>
      <c r="M62" s="2644">
        <v>6</v>
      </c>
      <c r="N62" s="2644">
        <v>12</v>
      </c>
      <c r="O62" s="2644">
        <v>2</v>
      </c>
      <c r="P62" s="3204">
        <v>9</v>
      </c>
      <c r="Q62" s="3205"/>
      <c r="R62" s="3148">
        <v>2</v>
      </c>
      <c r="S62" s="3149">
        <v>4</v>
      </c>
      <c r="T62" s="2709">
        <v>29</v>
      </c>
      <c r="U62" s="3150">
        <v>21</v>
      </c>
      <c r="V62" s="3151">
        <v>11</v>
      </c>
      <c r="W62" s="3152">
        <v>35</v>
      </c>
      <c r="X62" s="3153">
        <f t="shared" si="43"/>
        <v>102</v>
      </c>
      <c r="Y62" s="2251">
        <v>0</v>
      </c>
      <c r="Z62" s="3185">
        <v>0</v>
      </c>
      <c r="AA62" s="3155">
        <v>6</v>
      </c>
      <c r="AB62" s="3156">
        <v>9</v>
      </c>
      <c r="AC62" s="3186" t="str">
        <f>'General AUC always'!Q63</f>
        <v>-</v>
      </c>
      <c r="AD62" s="3187" t="str">
        <f>'General AUC always'!R63</f>
        <v>-</v>
      </c>
      <c r="AE62" s="2316">
        <f>'General AUC always'!S63</f>
        <v>1</v>
      </c>
      <c r="AF62" s="3194"/>
      <c r="AG62" s="3160"/>
      <c r="AH62" s="1781">
        <f>SUM(B62:J62)</f>
        <v>56</v>
      </c>
      <c r="AI62" s="2280">
        <f>SUM(K62:P62)</f>
        <v>46</v>
      </c>
      <c r="AJ62" s="2281">
        <f t="shared" si="44"/>
        <v>6</v>
      </c>
      <c r="AK62" s="2316">
        <f>P62</f>
        <v>9</v>
      </c>
      <c r="AL62" s="2284">
        <f>SUM(B62:Q62)</f>
        <v>102</v>
      </c>
    </row>
    <row r="63" spans="1:38" s="418" customFormat="1" ht="14.1" customHeight="1" thickBot="1">
      <c r="A63" s="3162" t="s">
        <v>347</v>
      </c>
      <c r="B63" s="3163">
        <f t="shared" ref="B63:AL63" si="45">SUM(B61:B62)</f>
        <v>0</v>
      </c>
      <c r="C63" s="3164">
        <f t="shared" si="45"/>
        <v>8</v>
      </c>
      <c r="D63" s="3164">
        <f t="shared" si="45"/>
        <v>30</v>
      </c>
      <c r="E63" s="3164">
        <f t="shared" si="45"/>
        <v>9</v>
      </c>
      <c r="F63" s="3164">
        <f t="shared" si="45"/>
        <v>28</v>
      </c>
      <c r="G63" s="3164">
        <f t="shared" si="45"/>
        <v>36</v>
      </c>
      <c r="H63" s="3164">
        <f t="shared" si="45"/>
        <v>23</v>
      </c>
      <c r="I63" s="3164">
        <f t="shared" si="45"/>
        <v>20</v>
      </c>
      <c r="J63" s="3164">
        <f t="shared" si="45"/>
        <v>21</v>
      </c>
      <c r="K63" s="3164">
        <f t="shared" si="45"/>
        <v>38</v>
      </c>
      <c r="L63" s="3164">
        <f t="shared" si="45"/>
        <v>26</v>
      </c>
      <c r="M63" s="3164">
        <f t="shared" si="45"/>
        <v>21</v>
      </c>
      <c r="N63" s="3164">
        <f t="shared" si="45"/>
        <v>28</v>
      </c>
      <c r="O63" s="3164">
        <f t="shared" si="45"/>
        <v>2</v>
      </c>
      <c r="P63" s="3164">
        <f t="shared" si="45"/>
        <v>9</v>
      </c>
      <c r="Q63" s="3165">
        <f t="shared" si="45"/>
        <v>0</v>
      </c>
      <c r="R63" s="3165">
        <f t="shared" si="45"/>
        <v>2</v>
      </c>
      <c r="S63" s="3165">
        <f t="shared" si="45"/>
        <v>6</v>
      </c>
      <c r="T63" s="3163">
        <f t="shared" si="45"/>
        <v>68</v>
      </c>
      <c r="U63" s="3166">
        <f t="shared" si="45"/>
        <v>99</v>
      </c>
      <c r="V63" s="3167">
        <f t="shared" si="45"/>
        <v>40</v>
      </c>
      <c r="W63" s="3165">
        <f t="shared" si="45"/>
        <v>84</v>
      </c>
      <c r="X63" s="3168">
        <f t="shared" si="45"/>
        <v>299</v>
      </c>
      <c r="Y63" s="3163">
        <f t="shared" si="45"/>
        <v>0</v>
      </c>
      <c r="Z63" s="3169">
        <f t="shared" si="45"/>
        <v>3</v>
      </c>
      <c r="AA63" s="3182">
        <f t="shared" si="45"/>
        <v>21</v>
      </c>
      <c r="AB63" s="3188">
        <f t="shared" si="45"/>
        <v>9</v>
      </c>
      <c r="AC63" s="3171">
        <f t="shared" si="45"/>
        <v>0</v>
      </c>
      <c r="AD63" s="3172">
        <f t="shared" si="45"/>
        <v>0</v>
      </c>
      <c r="AE63" s="3173">
        <f t="shared" si="45"/>
        <v>2</v>
      </c>
      <c r="AF63" s="3172">
        <f t="shared" si="45"/>
        <v>0</v>
      </c>
      <c r="AG63" s="3172">
        <f t="shared" si="45"/>
        <v>0</v>
      </c>
      <c r="AH63" s="3172">
        <f t="shared" si="45"/>
        <v>175</v>
      </c>
      <c r="AI63" s="3173">
        <f t="shared" si="45"/>
        <v>124</v>
      </c>
      <c r="AJ63" s="3174">
        <f t="shared" si="45"/>
        <v>21</v>
      </c>
      <c r="AK63" s="3173">
        <f t="shared" si="45"/>
        <v>9</v>
      </c>
      <c r="AL63" s="3175">
        <f t="shared" si="45"/>
        <v>299</v>
      </c>
    </row>
    <row r="64" spans="1:38" s="590" customFormat="1" ht="14.1" customHeight="1" thickTop="1">
      <c r="A64" s="1013"/>
      <c r="B64" s="1014"/>
      <c r="C64" s="1014"/>
      <c r="D64" s="1014"/>
      <c r="E64" s="1014"/>
      <c r="F64" s="1014"/>
      <c r="G64" s="1014"/>
      <c r="H64" s="1014"/>
      <c r="I64" s="1014"/>
      <c r="J64" s="1014"/>
      <c r="K64" s="1014"/>
      <c r="L64" s="1014"/>
      <c r="M64" s="1014"/>
      <c r="N64" s="1014"/>
      <c r="O64" s="1014"/>
      <c r="P64" s="1014"/>
      <c r="Q64" s="1014"/>
      <c r="R64" s="1014"/>
      <c r="S64" s="1014"/>
      <c r="T64" s="1014"/>
      <c r="U64" s="1014">
        <f>T63+U63</f>
        <v>167</v>
      </c>
      <c r="V64" s="1014">
        <f>V63+W63</f>
        <v>124</v>
      </c>
      <c r="W64" s="1014"/>
      <c r="X64" s="1014"/>
      <c r="Y64" s="1014"/>
      <c r="Z64" s="1014"/>
      <c r="AA64" s="1016"/>
      <c r="AB64" s="1172"/>
      <c r="AC64" s="1014"/>
      <c r="AD64" s="1014"/>
      <c r="AE64" s="1014"/>
      <c r="AF64" s="1014"/>
      <c r="AG64" s="1014"/>
      <c r="AH64" s="1014"/>
      <c r="AI64" s="1014">
        <f>AF63+AG63+AH63+AI63</f>
        <v>299</v>
      </c>
      <c r="AJ64" s="1014"/>
      <c r="AK64" s="1014"/>
      <c r="AL64" s="1783"/>
    </row>
    <row r="65" spans="1:39" s="105" customFormat="1" ht="14.1" customHeight="1">
      <c r="A65" s="3138" t="s">
        <v>458</v>
      </c>
      <c r="B65" s="3202"/>
      <c r="C65" s="3202"/>
      <c r="D65" s="3202"/>
      <c r="E65" s="3202"/>
      <c r="F65" s="3202"/>
      <c r="G65" s="3202"/>
      <c r="H65" s="3202"/>
      <c r="I65" s="3202"/>
      <c r="J65" s="3202"/>
      <c r="K65" s="3203"/>
      <c r="L65" s="3203"/>
      <c r="M65" s="3203"/>
      <c r="N65" s="3203"/>
      <c r="O65" s="3203"/>
      <c r="P65" s="3203"/>
      <c r="Q65" s="3203"/>
      <c r="R65" s="3203"/>
      <c r="S65" s="3203"/>
      <c r="T65" s="3203"/>
      <c r="U65" s="3203"/>
      <c r="V65" s="3203"/>
      <c r="W65" s="3203"/>
      <c r="X65" s="3177"/>
      <c r="Y65" s="3177"/>
      <c r="Z65" s="3177"/>
      <c r="AA65" s="3183"/>
      <c r="AB65" s="3184"/>
      <c r="AC65" s="3177"/>
      <c r="AD65" s="3177"/>
      <c r="AE65" s="3177"/>
      <c r="AF65" s="3177"/>
      <c r="AG65" s="3177"/>
      <c r="AH65" s="3177"/>
      <c r="AI65" s="3177"/>
      <c r="AJ65" s="3177"/>
      <c r="AK65" s="3177"/>
      <c r="AL65" s="3208" t="s">
        <v>458</v>
      </c>
    </row>
    <row r="66" spans="1:39" s="47" customFormat="1" ht="11.25">
      <c r="A66" s="2283" t="str">
        <f>'General AUC always'!A67</f>
        <v>Edinburgh College</v>
      </c>
      <c r="B66" s="3147"/>
      <c r="C66" s="2644">
        <v>96</v>
      </c>
      <c r="D66" s="2644">
        <v>33</v>
      </c>
      <c r="E66" s="2644">
        <v>35</v>
      </c>
      <c r="F66" s="2644">
        <v>31</v>
      </c>
      <c r="G66" s="2644">
        <v>36</v>
      </c>
      <c r="H66" s="2644">
        <v>24</v>
      </c>
      <c r="I66" s="2644">
        <v>26</v>
      </c>
      <c r="J66" s="2644">
        <v>27</v>
      </c>
      <c r="K66" s="2644">
        <v>64</v>
      </c>
      <c r="L66" s="2644">
        <v>41</v>
      </c>
      <c r="M66" s="2644">
        <v>55</v>
      </c>
      <c r="N66" s="2644">
        <v>28</v>
      </c>
      <c r="O66" s="2644">
        <v>43</v>
      </c>
      <c r="P66" s="2644">
        <v>15</v>
      </c>
      <c r="Q66" s="1017"/>
      <c r="R66" s="3148">
        <v>10</v>
      </c>
      <c r="S66" s="3149">
        <v>86</v>
      </c>
      <c r="T66" s="2709">
        <v>73</v>
      </c>
      <c r="U66" s="3150">
        <v>139</v>
      </c>
      <c r="V66" s="3151">
        <v>49</v>
      </c>
      <c r="W66" s="3152">
        <v>197</v>
      </c>
      <c r="X66" s="3153">
        <f t="shared" ref="X66:X72" si="46">SUM(R66:W66)</f>
        <v>554</v>
      </c>
      <c r="Y66" s="2251">
        <v>0</v>
      </c>
      <c r="Z66" s="3185">
        <v>0</v>
      </c>
      <c r="AA66" s="3155">
        <v>27</v>
      </c>
      <c r="AB66" s="3156">
        <v>15</v>
      </c>
      <c r="AC66" s="1166" t="str">
        <f>'General AUC always'!Q67</f>
        <v>-</v>
      </c>
      <c r="AD66" s="1781" t="str">
        <f>'General AUC always'!R67</f>
        <v>-</v>
      </c>
      <c r="AE66" s="2280">
        <f>'General AUC always'!S67</f>
        <v>1</v>
      </c>
      <c r="AF66" s="2281"/>
      <c r="AG66" s="1781"/>
      <c r="AH66" s="1781">
        <f>SUM(B66:J66)</f>
        <v>308</v>
      </c>
      <c r="AI66" s="2280">
        <f>SUM(K66:P66)</f>
        <v>246</v>
      </c>
      <c r="AJ66" s="2281">
        <f t="shared" ref="AJ66:AJ72" si="47">AA66</f>
        <v>27</v>
      </c>
      <c r="AK66" s="2316">
        <f>P66</f>
        <v>15</v>
      </c>
      <c r="AL66" s="2284">
        <f t="shared" ref="AL66:AL72" si="48">SUM(B66:Q66)</f>
        <v>554</v>
      </c>
    </row>
    <row r="67" spans="1:39" s="47" customFormat="1" ht="11.25">
      <c r="A67" s="3181" t="str">
        <f>'General AUC always'!A68</f>
        <v>Gilson College Mernda</v>
      </c>
      <c r="B67" s="2644"/>
      <c r="C67" s="2644">
        <v>0</v>
      </c>
      <c r="D67" s="2644">
        <v>16</v>
      </c>
      <c r="E67" s="2644">
        <v>19</v>
      </c>
      <c r="F67" s="2644">
        <v>24</v>
      </c>
      <c r="G67" s="2644">
        <v>23</v>
      </c>
      <c r="H67" s="2644">
        <v>25</v>
      </c>
      <c r="I67" s="2644">
        <v>21</v>
      </c>
      <c r="J67" s="2644">
        <v>25</v>
      </c>
      <c r="K67" s="2644">
        <v>23</v>
      </c>
      <c r="L67" s="2644">
        <v>30</v>
      </c>
      <c r="M67" s="2644">
        <v>20</v>
      </c>
      <c r="N67" s="2644">
        <v>10</v>
      </c>
      <c r="O67" s="2644">
        <v>14</v>
      </c>
      <c r="P67" s="2644">
        <v>5</v>
      </c>
      <c r="Q67" s="3205"/>
      <c r="R67" s="3148">
        <v>0</v>
      </c>
      <c r="S67" s="3149">
        <v>0</v>
      </c>
      <c r="T67" s="2709">
        <v>15</v>
      </c>
      <c r="U67" s="3150">
        <v>138</v>
      </c>
      <c r="V67" s="3151">
        <v>20</v>
      </c>
      <c r="W67" s="3152">
        <v>82</v>
      </c>
      <c r="X67" s="3153">
        <f t="shared" si="46"/>
        <v>255</v>
      </c>
      <c r="Y67" s="2251">
        <v>0</v>
      </c>
      <c r="Z67" s="3185">
        <v>0</v>
      </c>
      <c r="AA67" s="3155">
        <v>25</v>
      </c>
      <c r="AB67" s="3156">
        <v>5</v>
      </c>
      <c r="AC67" s="1166" t="str">
        <f>'General AUC always'!Q68</f>
        <v>-</v>
      </c>
      <c r="AD67" s="1781" t="str">
        <f>'General AUC always'!R68</f>
        <v>-</v>
      </c>
      <c r="AE67" s="2280">
        <f>'General AUC always'!S68</f>
        <v>1</v>
      </c>
      <c r="AF67" s="3194"/>
      <c r="AG67" s="3160"/>
      <c r="AH67" s="1781">
        <f t="shared" ref="AH67:AH70" si="49">SUM(B67:J67)</f>
        <v>153</v>
      </c>
      <c r="AI67" s="2280">
        <f t="shared" ref="AI67:AI70" si="50">SUM(K67:P67)</f>
        <v>102</v>
      </c>
      <c r="AJ67" s="2281">
        <f t="shared" ref="AJ67:AJ70" si="51">AA67</f>
        <v>25</v>
      </c>
      <c r="AK67" s="2316">
        <f t="shared" ref="AK67:AK70" si="52">P67</f>
        <v>5</v>
      </c>
      <c r="AL67" s="2284">
        <f t="shared" si="48"/>
        <v>255</v>
      </c>
    </row>
    <row r="68" spans="1:39" s="47" customFormat="1" ht="11.25">
      <c r="A68" s="3181" t="str">
        <f>'General AUC always'!A69</f>
        <v>Gilson College Taylors Hill</v>
      </c>
      <c r="B68" s="3157"/>
      <c r="C68" s="2644">
        <v>22</v>
      </c>
      <c r="D68" s="2644">
        <v>66</v>
      </c>
      <c r="E68" s="2644">
        <v>72</v>
      </c>
      <c r="F68" s="2644">
        <v>67</v>
      </c>
      <c r="G68" s="2644">
        <v>75</v>
      </c>
      <c r="H68" s="2644">
        <v>74</v>
      </c>
      <c r="I68" s="2644">
        <v>78</v>
      </c>
      <c r="J68" s="2644">
        <v>75</v>
      </c>
      <c r="K68" s="2644">
        <v>100</v>
      </c>
      <c r="L68" s="2644">
        <v>99</v>
      </c>
      <c r="M68" s="2644">
        <v>97</v>
      </c>
      <c r="N68" s="2644">
        <v>82</v>
      </c>
      <c r="O68" s="2644">
        <v>78</v>
      </c>
      <c r="P68" s="2644">
        <v>76</v>
      </c>
      <c r="Q68" s="3205"/>
      <c r="R68" s="3148">
        <v>9</v>
      </c>
      <c r="S68" s="3149">
        <v>13</v>
      </c>
      <c r="T68" s="2709">
        <v>34</v>
      </c>
      <c r="U68" s="3150">
        <v>473</v>
      </c>
      <c r="V68" s="3151">
        <v>54</v>
      </c>
      <c r="W68" s="3152">
        <v>478</v>
      </c>
      <c r="X68" s="3153">
        <f t="shared" si="46"/>
        <v>1061</v>
      </c>
      <c r="Y68" s="2251">
        <v>0</v>
      </c>
      <c r="Z68" s="3185">
        <v>0</v>
      </c>
      <c r="AA68" s="3155">
        <v>75</v>
      </c>
      <c r="AB68" s="3156">
        <v>76</v>
      </c>
      <c r="AC68" s="1166" t="str">
        <f>'General AUC always'!Q69</f>
        <v>-</v>
      </c>
      <c r="AD68" s="1781" t="str">
        <f>'General AUC always'!R69</f>
        <v>-</v>
      </c>
      <c r="AE68" s="2280">
        <f>'General AUC always'!S69</f>
        <v>1</v>
      </c>
      <c r="AF68" s="3194"/>
      <c r="AG68" s="3160"/>
      <c r="AH68" s="1781">
        <f t="shared" si="49"/>
        <v>529</v>
      </c>
      <c r="AI68" s="2280">
        <f t="shared" si="50"/>
        <v>532</v>
      </c>
      <c r="AJ68" s="2281">
        <f t="shared" si="51"/>
        <v>75</v>
      </c>
      <c r="AK68" s="2316">
        <f t="shared" si="52"/>
        <v>76</v>
      </c>
      <c r="AL68" s="2284">
        <f t="shared" si="48"/>
        <v>1061</v>
      </c>
    </row>
    <row r="69" spans="1:39" s="47" customFormat="1" ht="11.25">
      <c r="A69" s="3181" t="str">
        <f>'General AUC always'!A70</f>
        <v>Henderson College</v>
      </c>
      <c r="B69" s="2644"/>
      <c r="C69" s="2644">
        <v>0</v>
      </c>
      <c r="D69" s="2644">
        <v>27</v>
      </c>
      <c r="E69" s="2644">
        <v>12</v>
      </c>
      <c r="F69" s="2644">
        <v>22</v>
      </c>
      <c r="G69" s="2644">
        <v>27</v>
      </c>
      <c r="H69" s="2644">
        <v>22</v>
      </c>
      <c r="I69" s="2644">
        <v>13</v>
      </c>
      <c r="J69" s="2644">
        <v>21</v>
      </c>
      <c r="K69" s="2644">
        <v>26</v>
      </c>
      <c r="L69" s="2644">
        <v>25</v>
      </c>
      <c r="M69" s="2644">
        <v>14</v>
      </c>
      <c r="N69" s="2644">
        <v>16</v>
      </c>
      <c r="O69" s="2644">
        <v>0</v>
      </c>
      <c r="P69" s="2644">
        <v>0</v>
      </c>
      <c r="Q69" s="3205"/>
      <c r="R69" s="3148">
        <v>0</v>
      </c>
      <c r="S69" s="3149">
        <v>0</v>
      </c>
      <c r="T69" s="2709">
        <v>52</v>
      </c>
      <c r="U69" s="3150">
        <v>92</v>
      </c>
      <c r="V69" s="3151">
        <v>24</v>
      </c>
      <c r="W69" s="3152">
        <v>57</v>
      </c>
      <c r="X69" s="3153">
        <f t="shared" si="46"/>
        <v>225</v>
      </c>
      <c r="Y69" s="2251">
        <v>0</v>
      </c>
      <c r="Z69" s="3185">
        <v>0</v>
      </c>
      <c r="AA69" s="3155">
        <v>21</v>
      </c>
      <c r="AB69" s="3156">
        <v>0</v>
      </c>
      <c r="AC69" s="1166" t="str">
        <f>'General AUC always'!Q70</f>
        <v>-</v>
      </c>
      <c r="AD69" s="1781" t="str">
        <f>'General AUC always'!R70</f>
        <v>-</v>
      </c>
      <c r="AE69" s="2280">
        <f>'General AUC always'!S70</f>
        <v>1</v>
      </c>
      <c r="AF69" s="3194"/>
      <c r="AG69" s="3160"/>
      <c r="AH69" s="1781">
        <f t="shared" si="49"/>
        <v>144</v>
      </c>
      <c r="AI69" s="2280">
        <f t="shared" si="50"/>
        <v>81</v>
      </c>
      <c r="AJ69" s="2281">
        <f t="shared" si="51"/>
        <v>21</v>
      </c>
      <c r="AK69" s="2316">
        <f t="shared" si="52"/>
        <v>0</v>
      </c>
      <c r="AL69" s="2284">
        <f t="shared" si="48"/>
        <v>225</v>
      </c>
    </row>
    <row r="70" spans="1:39" s="47" customFormat="1" ht="11.25">
      <c r="A70" s="3197" t="s">
        <v>467</v>
      </c>
      <c r="B70" s="3157"/>
      <c r="C70" s="2644">
        <v>64</v>
      </c>
      <c r="D70" s="2644">
        <v>38</v>
      </c>
      <c r="E70" s="2644">
        <v>38</v>
      </c>
      <c r="F70" s="2644">
        <v>37</v>
      </c>
      <c r="G70" s="2644">
        <v>45</v>
      </c>
      <c r="H70" s="2644">
        <v>34</v>
      </c>
      <c r="I70" s="2644">
        <v>35</v>
      </c>
      <c r="J70" s="2644">
        <v>41</v>
      </c>
      <c r="K70" s="2644">
        <v>38</v>
      </c>
      <c r="L70" s="2644">
        <v>48</v>
      </c>
      <c r="M70" s="2644">
        <v>45</v>
      </c>
      <c r="N70" s="2644">
        <v>27</v>
      </c>
      <c r="O70" s="2644">
        <v>26</v>
      </c>
      <c r="P70" s="2644">
        <v>17</v>
      </c>
      <c r="Q70" s="3205"/>
      <c r="R70" s="3148">
        <v>15</v>
      </c>
      <c r="S70" s="3149">
        <v>49</v>
      </c>
      <c r="T70" s="2709">
        <v>121</v>
      </c>
      <c r="U70" s="3150">
        <v>147</v>
      </c>
      <c r="V70" s="3209">
        <v>76</v>
      </c>
      <c r="W70" s="3152">
        <v>125</v>
      </c>
      <c r="X70" s="3153">
        <f t="shared" si="46"/>
        <v>533</v>
      </c>
      <c r="Y70" s="2251">
        <v>0</v>
      </c>
      <c r="Z70" s="3185">
        <v>8</v>
      </c>
      <c r="AA70" s="3155">
        <v>41</v>
      </c>
      <c r="AB70" s="3156">
        <v>17</v>
      </c>
      <c r="AC70" s="1166" t="str">
        <f>'General AUC always'!Q71</f>
        <v>-</v>
      </c>
      <c r="AD70" s="1781" t="str">
        <f>'General AUC always'!R71</f>
        <v>-</v>
      </c>
      <c r="AE70" s="2280">
        <f>'General AUC always'!S71</f>
        <v>1</v>
      </c>
      <c r="AF70" s="3194"/>
      <c r="AG70" s="3160"/>
      <c r="AH70" s="1781">
        <f t="shared" si="49"/>
        <v>332</v>
      </c>
      <c r="AI70" s="2280">
        <f t="shared" si="50"/>
        <v>201</v>
      </c>
      <c r="AJ70" s="2281">
        <f t="shared" si="51"/>
        <v>41</v>
      </c>
      <c r="AK70" s="2316">
        <f t="shared" si="52"/>
        <v>17</v>
      </c>
      <c r="AL70" s="2284">
        <f t="shared" si="48"/>
        <v>533</v>
      </c>
    </row>
    <row r="71" spans="1:39" s="47" customFormat="1" ht="22.5">
      <c r="A71" s="3197" t="str">
        <f>'General AUC always'!A72</f>
        <v>Nunawading Christian College Primary</v>
      </c>
      <c r="B71" s="3157"/>
      <c r="C71" s="2644">
        <v>51</v>
      </c>
      <c r="D71" s="2644">
        <v>45</v>
      </c>
      <c r="E71" s="2644">
        <v>45</v>
      </c>
      <c r="F71" s="2644">
        <v>34</v>
      </c>
      <c r="G71" s="2644">
        <v>38</v>
      </c>
      <c r="H71" s="2644">
        <v>39</v>
      </c>
      <c r="I71" s="2644">
        <v>39</v>
      </c>
      <c r="J71" s="2644">
        <v>30</v>
      </c>
      <c r="K71" s="2644">
        <v>0</v>
      </c>
      <c r="L71" s="2644">
        <v>0</v>
      </c>
      <c r="M71" s="2644">
        <v>0</v>
      </c>
      <c r="N71" s="2644">
        <v>0</v>
      </c>
      <c r="O71" s="2644">
        <v>0</v>
      </c>
      <c r="P71" s="3204">
        <v>0</v>
      </c>
      <c r="Q71" s="3205"/>
      <c r="R71" s="3148">
        <v>7</v>
      </c>
      <c r="S71" s="3149">
        <v>44</v>
      </c>
      <c r="T71" s="2709">
        <v>80</v>
      </c>
      <c r="U71" s="3150">
        <v>190</v>
      </c>
      <c r="V71" s="3209">
        <v>0</v>
      </c>
      <c r="W71" s="3152">
        <v>0</v>
      </c>
      <c r="X71" s="3153">
        <f t="shared" si="46"/>
        <v>321</v>
      </c>
      <c r="Y71" s="2251">
        <v>0</v>
      </c>
      <c r="Z71" s="3185">
        <v>0</v>
      </c>
      <c r="AA71" s="3155">
        <v>30</v>
      </c>
      <c r="AB71" s="3156">
        <v>0</v>
      </c>
      <c r="AC71" s="3206">
        <f>'General AUC always'!Q72</f>
        <v>1</v>
      </c>
      <c r="AD71" s="3160">
        <f>'General AUC always'!R72</f>
        <v>0</v>
      </c>
      <c r="AE71" s="2316" t="str">
        <f>'General AUC always'!S72</f>
        <v>-</v>
      </c>
      <c r="AF71" s="1781">
        <f>SUM(C71:J71)</f>
        <v>321</v>
      </c>
      <c r="AG71" s="3193"/>
      <c r="AH71" s="1781">
        <v>0</v>
      </c>
      <c r="AI71" s="2280">
        <f t="shared" ref="AI71" si="53">SUM(K71:P71)</f>
        <v>0</v>
      </c>
      <c r="AJ71" s="2281">
        <f t="shared" si="47"/>
        <v>30</v>
      </c>
      <c r="AK71" s="2316">
        <f t="shared" ref="AK71" si="54">O71</f>
        <v>0</v>
      </c>
      <c r="AL71" s="2284">
        <f t="shared" si="48"/>
        <v>321</v>
      </c>
    </row>
    <row r="72" spans="1:39" s="47" customFormat="1" ht="20.45" customHeight="1">
      <c r="A72" s="3197" t="str">
        <f>'General AUC always'!A73</f>
        <v>Nunawading Christian College Secondary</v>
      </c>
      <c r="B72" s="2644"/>
      <c r="C72" s="2644">
        <v>0</v>
      </c>
      <c r="D72" s="2644">
        <v>0</v>
      </c>
      <c r="E72" s="2644">
        <v>0</v>
      </c>
      <c r="F72" s="2644">
        <v>0</v>
      </c>
      <c r="G72" s="2644">
        <v>0</v>
      </c>
      <c r="H72" s="2644">
        <v>0</v>
      </c>
      <c r="I72" s="2644">
        <v>0</v>
      </c>
      <c r="J72" s="2644">
        <v>0</v>
      </c>
      <c r="K72" s="2644">
        <v>46</v>
      </c>
      <c r="L72" s="2644">
        <v>45</v>
      </c>
      <c r="M72" s="2644">
        <v>43</v>
      </c>
      <c r="N72" s="2644">
        <v>30</v>
      </c>
      <c r="O72" s="2644">
        <v>26</v>
      </c>
      <c r="P72" s="3204">
        <v>18</v>
      </c>
      <c r="Q72" s="3210"/>
      <c r="R72" s="3148">
        <v>0</v>
      </c>
      <c r="S72" s="3149">
        <v>0</v>
      </c>
      <c r="T72" s="2709">
        <v>0</v>
      </c>
      <c r="U72" s="3150">
        <v>0</v>
      </c>
      <c r="V72" s="3209">
        <v>62</v>
      </c>
      <c r="W72" s="3152">
        <v>146</v>
      </c>
      <c r="X72" s="3153">
        <f t="shared" si="46"/>
        <v>208</v>
      </c>
      <c r="Y72" s="2251">
        <v>0</v>
      </c>
      <c r="Z72" s="3185">
        <v>0</v>
      </c>
      <c r="AA72" s="3155">
        <v>0</v>
      </c>
      <c r="AB72" s="3156">
        <v>18</v>
      </c>
      <c r="AC72" s="3206">
        <f>'General AUC always'!Q73</f>
        <v>0</v>
      </c>
      <c r="AD72" s="3160">
        <f>'General AUC always'!R73</f>
        <v>1</v>
      </c>
      <c r="AE72" s="2316" t="str">
        <f>'General AUC always'!S73</f>
        <v>-</v>
      </c>
      <c r="AF72" s="2207"/>
      <c r="AG72" s="3160">
        <f>SUM(J72:P72)</f>
        <v>208</v>
      </c>
      <c r="AH72" s="603"/>
      <c r="AI72" s="2287"/>
      <c r="AJ72" s="2281">
        <f t="shared" si="47"/>
        <v>0</v>
      </c>
      <c r="AK72" s="2316">
        <f>P72</f>
        <v>18</v>
      </c>
      <c r="AL72" s="2284">
        <f t="shared" si="48"/>
        <v>208</v>
      </c>
    </row>
    <row r="73" spans="1:39" s="418" customFormat="1" ht="14.1" customHeight="1" thickBot="1">
      <c r="A73" s="3162" t="s">
        <v>347</v>
      </c>
      <c r="B73" s="3163">
        <f>SUM(B66:B71)</f>
        <v>0</v>
      </c>
      <c r="C73" s="3164">
        <f t="shared" ref="C73:P73" si="55">SUM(C66:C72)</f>
        <v>233</v>
      </c>
      <c r="D73" s="3164">
        <f t="shared" si="55"/>
        <v>225</v>
      </c>
      <c r="E73" s="3164">
        <f t="shared" si="55"/>
        <v>221</v>
      </c>
      <c r="F73" s="3164">
        <f t="shared" si="55"/>
        <v>215</v>
      </c>
      <c r="G73" s="3164">
        <f t="shared" si="55"/>
        <v>244</v>
      </c>
      <c r="H73" s="3164">
        <f t="shared" si="55"/>
        <v>218</v>
      </c>
      <c r="I73" s="3164">
        <f t="shared" si="55"/>
        <v>212</v>
      </c>
      <c r="J73" s="3164">
        <f t="shared" si="55"/>
        <v>219</v>
      </c>
      <c r="K73" s="3164">
        <f t="shared" si="55"/>
        <v>297</v>
      </c>
      <c r="L73" s="3164">
        <f t="shared" si="55"/>
        <v>288</v>
      </c>
      <c r="M73" s="3164">
        <f t="shared" si="55"/>
        <v>274</v>
      </c>
      <c r="N73" s="3164">
        <f t="shared" si="55"/>
        <v>193</v>
      </c>
      <c r="O73" s="3164">
        <f t="shared" si="55"/>
        <v>187</v>
      </c>
      <c r="P73" s="3164">
        <f t="shared" si="55"/>
        <v>131</v>
      </c>
      <c r="Q73" s="3165">
        <f>SUM(Q66:Q71)</f>
        <v>0</v>
      </c>
      <c r="R73" s="3165">
        <f t="shared" ref="R73:S73" si="56">SUM(R66:R71)</f>
        <v>41</v>
      </c>
      <c r="S73" s="3165">
        <f t="shared" si="56"/>
        <v>192</v>
      </c>
      <c r="T73" s="3163">
        <f>SUM(T66:T72)</f>
        <v>375</v>
      </c>
      <c r="U73" s="3166">
        <f>SUM(U66:U72)</f>
        <v>1179</v>
      </c>
      <c r="V73" s="3167">
        <f>SUM(V66:V72)</f>
        <v>285</v>
      </c>
      <c r="W73" s="3165">
        <f>SUM(W66:W72)</f>
        <v>1085</v>
      </c>
      <c r="X73" s="3168">
        <f>SUM(X66:X72)</f>
        <v>3157</v>
      </c>
      <c r="Y73" s="3163">
        <f>SUM(Y66:Y71)</f>
        <v>0</v>
      </c>
      <c r="Z73" s="3169">
        <f>SUM(Z66:Z72)</f>
        <v>8</v>
      </c>
      <c r="AA73" s="3182">
        <f>SUM(AA66:AA72)</f>
        <v>219</v>
      </c>
      <c r="AB73" s="3188">
        <f>SUM(AB66:AB72)</f>
        <v>131</v>
      </c>
      <c r="AC73" s="3171">
        <f>SUM(AC66:AC71)</f>
        <v>1</v>
      </c>
      <c r="AD73" s="3171">
        <f>SUM(AD66:AD72)</f>
        <v>1</v>
      </c>
      <c r="AE73" s="3173">
        <f>SUM(AE66:AE71)</f>
        <v>5</v>
      </c>
      <c r="AF73" s="3172">
        <f>SUM(AF66:AF71)</f>
        <v>321</v>
      </c>
      <c r="AG73" s="3172">
        <f>SUM(AG66:AG72)</f>
        <v>208</v>
      </c>
      <c r="AH73" s="3172">
        <f>SUM(AH66:AH72)</f>
        <v>1466</v>
      </c>
      <c r="AI73" s="3173">
        <f>SUM(AI66:AI71)</f>
        <v>1162</v>
      </c>
      <c r="AJ73" s="3174">
        <f>SUM(AJ66:AJ71)</f>
        <v>219</v>
      </c>
      <c r="AK73" s="3173">
        <f>SUM(AK66:AK72)</f>
        <v>131</v>
      </c>
      <c r="AL73" s="3175">
        <f>SUM(AL66:AL72)</f>
        <v>3157</v>
      </c>
    </row>
    <row r="74" spans="1:39" s="590" customFormat="1" ht="14.1" customHeight="1" thickTop="1">
      <c r="A74" s="1013"/>
      <c r="B74" s="1014"/>
      <c r="C74" s="1014"/>
      <c r="D74" s="1014"/>
      <c r="E74" s="1014"/>
      <c r="F74" s="1014"/>
      <c r="G74" s="1014"/>
      <c r="H74" s="1014"/>
      <c r="I74" s="1014"/>
      <c r="J74" s="1014"/>
      <c r="K74" s="1014"/>
      <c r="L74" s="1014"/>
      <c r="M74" s="1014"/>
      <c r="N74" s="1014"/>
      <c r="O74" s="1014"/>
      <c r="P74" s="1014"/>
      <c r="Q74" s="1014"/>
      <c r="R74" s="1014"/>
      <c r="S74" s="1014"/>
      <c r="T74" s="1014">
        <f>SUM(T73:W73)</f>
        <v>2924</v>
      </c>
      <c r="U74" s="1014">
        <f>T73+U73</f>
        <v>1554</v>
      </c>
      <c r="V74" s="1014">
        <f>V73+W73</f>
        <v>1370</v>
      </c>
      <c r="W74" s="1014"/>
      <c r="X74" s="1014"/>
      <c r="Y74" s="1014"/>
      <c r="Z74" s="1014"/>
      <c r="AA74" s="1016"/>
      <c r="AB74" s="1172"/>
      <c r="AC74" s="1014"/>
      <c r="AD74" s="1014"/>
      <c r="AE74" s="1014"/>
      <c r="AF74" s="1014"/>
      <c r="AG74" s="1014"/>
      <c r="AH74" s="1014"/>
      <c r="AI74" s="1014">
        <f>AF73+AG73+AH73+AI73</f>
        <v>3157</v>
      </c>
      <c r="AJ74" s="1014"/>
      <c r="AK74" s="1014"/>
      <c r="AL74" s="1783"/>
    </row>
    <row r="75" spans="1:39" s="105" customFormat="1" ht="14.1" customHeight="1">
      <c r="A75" s="3138" t="s">
        <v>473</v>
      </c>
      <c r="B75" s="3176"/>
      <c r="C75" s="3176"/>
      <c r="D75" s="3176"/>
      <c r="E75" s="3176"/>
      <c r="F75" s="3176"/>
      <c r="G75" s="3176"/>
      <c r="H75" s="3176"/>
      <c r="I75" s="3176"/>
      <c r="J75" s="3176"/>
      <c r="K75" s="3177"/>
      <c r="L75" s="3177"/>
      <c r="M75" s="3177"/>
      <c r="N75" s="3177"/>
      <c r="O75" s="3177"/>
      <c r="P75" s="3177"/>
      <c r="Q75" s="3177"/>
      <c r="R75" s="3177"/>
      <c r="S75" s="3177"/>
      <c r="T75" s="3177"/>
      <c r="U75" s="3177"/>
      <c r="V75" s="3177"/>
      <c r="W75" s="3177"/>
      <c r="X75" s="3177"/>
      <c r="Y75" s="3177"/>
      <c r="Z75" s="3177"/>
      <c r="AA75" s="3183"/>
      <c r="AB75" s="3184"/>
      <c r="AC75" s="3177"/>
      <c r="AD75" s="3177"/>
      <c r="AE75" s="3177"/>
      <c r="AF75" s="3177"/>
      <c r="AG75" s="3177"/>
      <c r="AH75" s="3177"/>
      <c r="AI75" s="3177"/>
      <c r="AJ75" s="3177"/>
      <c r="AK75" s="3177"/>
      <c r="AL75" s="3180" t="s">
        <v>473</v>
      </c>
    </row>
    <row r="76" spans="1:39" s="47" customFormat="1" ht="11.25">
      <c r="A76" s="2283" t="str">
        <f>'General AUC always'!A77</f>
        <v>Prescott College</v>
      </c>
      <c r="B76" s="2644"/>
      <c r="C76" s="2644">
        <v>0</v>
      </c>
      <c r="D76" s="2644">
        <v>0</v>
      </c>
      <c r="E76" s="2644">
        <v>0</v>
      </c>
      <c r="F76" s="2644">
        <v>0</v>
      </c>
      <c r="G76" s="2644">
        <v>0</v>
      </c>
      <c r="H76" s="2644">
        <v>0</v>
      </c>
      <c r="I76" s="2644">
        <v>0</v>
      </c>
      <c r="J76" s="2644">
        <v>0</v>
      </c>
      <c r="K76" s="2644">
        <v>31</v>
      </c>
      <c r="L76" s="2644">
        <v>43</v>
      </c>
      <c r="M76" s="2644">
        <v>46</v>
      </c>
      <c r="N76" s="2644">
        <v>42</v>
      </c>
      <c r="O76" s="2644">
        <v>28</v>
      </c>
      <c r="P76" s="3204">
        <v>38</v>
      </c>
      <c r="Q76" s="3205"/>
      <c r="R76" s="3148">
        <v>0</v>
      </c>
      <c r="S76" s="3149">
        <v>0</v>
      </c>
      <c r="T76" s="2709">
        <v>0</v>
      </c>
      <c r="U76" s="3150">
        <v>0</v>
      </c>
      <c r="V76" s="3151">
        <v>58</v>
      </c>
      <c r="W76" s="3152">
        <v>170</v>
      </c>
      <c r="X76" s="3153">
        <f t="shared" ref="X76:X78" si="57">SUM(R76:W76)</f>
        <v>228</v>
      </c>
      <c r="Y76" s="2251">
        <v>0</v>
      </c>
      <c r="Z76" s="3185">
        <v>0</v>
      </c>
      <c r="AA76" s="3155">
        <v>0</v>
      </c>
      <c r="AB76" s="3156">
        <v>38</v>
      </c>
      <c r="AC76" s="3186">
        <f>'General AUC always'!Q77</f>
        <v>0</v>
      </c>
      <c r="AD76" s="3187">
        <f>'General AUC always'!R77</f>
        <v>1</v>
      </c>
      <c r="AE76" s="2316" t="str">
        <f>'General AUC always'!S77</f>
        <v>-</v>
      </c>
      <c r="AF76" s="2281">
        <f>SUM(C76:I76)</f>
        <v>0</v>
      </c>
      <c r="AG76" s="1781">
        <f>SUM(J76:P76)</f>
        <v>228</v>
      </c>
      <c r="AH76" s="1781">
        <f>SUM(C76:I76)</f>
        <v>0</v>
      </c>
      <c r="AI76" s="2280"/>
      <c r="AJ76" s="2281">
        <f t="shared" ref="AJ76:AJ78" si="58">AA76</f>
        <v>0</v>
      </c>
      <c r="AK76" s="2316">
        <f>P76</f>
        <v>38</v>
      </c>
      <c r="AL76" s="2284">
        <f t="shared" ref="AL76:AL78" si="59">SUM(B76:Q76)</f>
        <v>228</v>
      </c>
    </row>
    <row r="77" spans="1:39" s="47" customFormat="1" ht="11.25">
      <c r="A77" s="2283" t="str">
        <f>'General AUC always'!A78</f>
        <v>Prescott College Southern</v>
      </c>
      <c r="B77" s="2644"/>
      <c r="C77" s="2644">
        <v>0</v>
      </c>
      <c r="D77" s="2644">
        <v>47</v>
      </c>
      <c r="E77" s="2644">
        <v>58</v>
      </c>
      <c r="F77" s="2644">
        <v>65</v>
      </c>
      <c r="G77" s="2644">
        <v>53</v>
      </c>
      <c r="H77" s="2644">
        <v>56</v>
      </c>
      <c r="I77" s="2644">
        <v>69</v>
      </c>
      <c r="J77" s="2644">
        <v>70</v>
      </c>
      <c r="K77" s="2644">
        <v>68</v>
      </c>
      <c r="L77" s="2644">
        <v>80</v>
      </c>
      <c r="M77" s="2644">
        <v>71</v>
      </c>
      <c r="N77" s="2644">
        <v>51</v>
      </c>
      <c r="O77" s="2644">
        <v>42</v>
      </c>
      <c r="P77" s="3204">
        <v>43</v>
      </c>
      <c r="Q77" s="3205"/>
      <c r="R77" s="3148">
        <v>0</v>
      </c>
      <c r="S77" s="3149">
        <v>0</v>
      </c>
      <c r="T77" s="2709">
        <v>42</v>
      </c>
      <c r="U77" s="3150">
        <v>376</v>
      </c>
      <c r="V77" s="3151">
        <v>22</v>
      </c>
      <c r="W77" s="3152">
        <v>333</v>
      </c>
      <c r="X77" s="3153">
        <f t="shared" si="57"/>
        <v>773</v>
      </c>
      <c r="Y77" s="2741">
        <v>0</v>
      </c>
      <c r="Z77" s="3154">
        <v>0</v>
      </c>
      <c r="AA77" s="3155">
        <v>70</v>
      </c>
      <c r="AB77" s="3156">
        <v>43</v>
      </c>
      <c r="AC77" s="3186" t="str">
        <f>'General AUC always'!Q78</f>
        <v>-</v>
      </c>
      <c r="AD77" s="3187" t="str">
        <f>'General AUC always'!R78</f>
        <v>-</v>
      </c>
      <c r="AE77" s="2316">
        <f>'General AUC always'!S78</f>
        <v>1</v>
      </c>
      <c r="AF77" s="2281"/>
      <c r="AG77" s="1781"/>
      <c r="AH77" s="1781">
        <f>SUM(B77:I77)</f>
        <v>348</v>
      </c>
      <c r="AI77" s="2280">
        <f>SUM(J77:O77)</f>
        <v>382</v>
      </c>
      <c r="AJ77" s="2281">
        <f t="shared" si="58"/>
        <v>70</v>
      </c>
      <c r="AK77" s="2316">
        <f>P77</f>
        <v>43</v>
      </c>
      <c r="AL77" s="2284">
        <f>SUM(B77:O77)</f>
        <v>730</v>
      </c>
    </row>
    <row r="78" spans="1:39" s="47" customFormat="1" ht="11.25">
      <c r="A78" s="2283" t="str">
        <f>'General AUC always'!A79</f>
        <v>Prescott Primary Northern</v>
      </c>
      <c r="B78" s="3157"/>
      <c r="C78" s="2644">
        <v>0</v>
      </c>
      <c r="D78" s="2644">
        <v>74</v>
      </c>
      <c r="E78" s="2644">
        <v>76</v>
      </c>
      <c r="F78" s="2644">
        <v>64</v>
      </c>
      <c r="G78" s="2644">
        <v>63</v>
      </c>
      <c r="H78" s="2644">
        <v>76</v>
      </c>
      <c r="I78" s="2644">
        <v>76</v>
      </c>
      <c r="J78" s="2644">
        <v>48</v>
      </c>
      <c r="K78" s="2644">
        <v>0</v>
      </c>
      <c r="L78" s="2644">
        <v>0</v>
      </c>
      <c r="M78" s="2644">
        <v>0</v>
      </c>
      <c r="N78" s="2644">
        <v>0</v>
      </c>
      <c r="O78" s="2644">
        <v>0</v>
      </c>
      <c r="P78" s="1016">
        <v>0</v>
      </c>
      <c r="Q78" s="1017"/>
      <c r="R78" s="3148">
        <v>0</v>
      </c>
      <c r="S78" s="3149">
        <v>0</v>
      </c>
      <c r="T78" s="2709">
        <v>78</v>
      </c>
      <c r="U78" s="3150">
        <v>399</v>
      </c>
      <c r="V78" s="3209">
        <v>0</v>
      </c>
      <c r="W78" s="3152">
        <v>0</v>
      </c>
      <c r="X78" s="3153">
        <f t="shared" si="57"/>
        <v>477</v>
      </c>
      <c r="Y78" s="2741">
        <v>1</v>
      </c>
      <c r="Z78" s="2701">
        <v>0</v>
      </c>
      <c r="AA78" s="3155">
        <v>48</v>
      </c>
      <c r="AB78" s="3156">
        <v>0</v>
      </c>
      <c r="AC78" s="1165">
        <f>'General AUC always'!Q79</f>
        <v>1</v>
      </c>
      <c r="AD78" s="1782">
        <f>'General AUC always'!R79</f>
        <v>0</v>
      </c>
      <c r="AE78" s="2280" t="str">
        <f>'General AUC always'!S79</f>
        <v>-</v>
      </c>
      <c r="AF78" s="1781">
        <f t="shared" ref="AF78" si="60">SUM(B78:I78)</f>
        <v>429</v>
      </c>
      <c r="AG78" s="1781"/>
      <c r="AH78" s="1781"/>
      <c r="AI78" s="2280">
        <f t="shared" ref="AI78" si="61">SUM(J78:O78)</f>
        <v>48</v>
      </c>
      <c r="AJ78" s="2281">
        <f t="shared" si="58"/>
        <v>48</v>
      </c>
      <c r="AK78" s="2316">
        <f t="shared" ref="AK78" si="62">O78</f>
        <v>0</v>
      </c>
      <c r="AL78" s="2284">
        <f t="shared" si="59"/>
        <v>477</v>
      </c>
      <c r="AM78" s="47">
        <f>X78-AL78</f>
        <v>0</v>
      </c>
    </row>
    <row r="79" spans="1:39" s="418" customFormat="1" ht="14.1" customHeight="1">
      <c r="A79" s="2237" t="s">
        <v>347</v>
      </c>
      <c r="B79" s="3211">
        <f t="shared" ref="B79:AK79" si="63">SUM(B76:B78)</f>
        <v>0</v>
      </c>
      <c r="C79" s="3212">
        <f t="shared" si="63"/>
        <v>0</v>
      </c>
      <c r="D79" s="3212">
        <f t="shared" si="63"/>
        <v>121</v>
      </c>
      <c r="E79" s="3212">
        <f t="shared" si="63"/>
        <v>134</v>
      </c>
      <c r="F79" s="3212">
        <f t="shared" si="63"/>
        <v>129</v>
      </c>
      <c r="G79" s="3212">
        <f t="shared" si="63"/>
        <v>116</v>
      </c>
      <c r="H79" s="3212">
        <f t="shared" si="63"/>
        <v>132</v>
      </c>
      <c r="I79" s="3212">
        <f t="shared" si="63"/>
        <v>145</v>
      </c>
      <c r="J79" s="3212">
        <f t="shared" si="63"/>
        <v>118</v>
      </c>
      <c r="K79" s="3212">
        <f t="shared" si="63"/>
        <v>99</v>
      </c>
      <c r="L79" s="3212">
        <f t="shared" si="63"/>
        <v>123</v>
      </c>
      <c r="M79" s="3212">
        <f t="shared" si="63"/>
        <v>117</v>
      </c>
      <c r="N79" s="3212">
        <f t="shared" si="63"/>
        <v>93</v>
      </c>
      <c r="O79" s="3212">
        <f t="shared" si="63"/>
        <v>70</v>
      </c>
      <c r="P79" s="3212">
        <f t="shared" si="63"/>
        <v>81</v>
      </c>
      <c r="Q79" s="3213">
        <f t="shared" si="63"/>
        <v>0</v>
      </c>
      <c r="R79" s="3213">
        <f t="shared" si="63"/>
        <v>0</v>
      </c>
      <c r="S79" s="3213">
        <f t="shared" si="63"/>
        <v>0</v>
      </c>
      <c r="T79" s="3211">
        <f t="shared" si="63"/>
        <v>120</v>
      </c>
      <c r="U79" s="3214">
        <f t="shared" si="63"/>
        <v>775</v>
      </c>
      <c r="V79" s="3215">
        <f t="shared" si="63"/>
        <v>80</v>
      </c>
      <c r="W79" s="3213">
        <f t="shared" si="63"/>
        <v>503</v>
      </c>
      <c r="X79" s="2252">
        <f t="shared" si="63"/>
        <v>1478</v>
      </c>
      <c r="Y79" s="3211">
        <f t="shared" si="63"/>
        <v>1</v>
      </c>
      <c r="Z79" s="2208">
        <f t="shared" si="63"/>
        <v>0</v>
      </c>
      <c r="AA79" s="3216">
        <f t="shared" si="63"/>
        <v>118</v>
      </c>
      <c r="AB79" s="3217">
        <f t="shared" si="63"/>
        <v>81</v>
      </c>
      <c r="AC79" s="3218">
        <f t="shared" si="63"/>
        <v>1</v>
      </c>
      <c r="AD79" s="3219">
        <f t="shared" si="63"/>
        <v>1</v>
      </c>
      <c r="AE79" s="2288">
        <f t="shared" si="63"/>
        <v>1</v>
      </c>
      <c r="AF79" s="3219">
        <f t="shared" si="63"/>
        <v>429</v>
      </c>
      <c r="AG79" s="3219">
        <f t="shared" si="63"/>
        <v>228</v>
      </c>
      <c r="AH79" s="3219">
        <f t="shared" si="63"/>
        <v>348</v>
      </c>
      <c r="AI79" s="2288">
        <f>SUM(AI76:AI78)</f>
        <v>430</v>
      </c>
      <c r="AJ79" s="3220">
        <f t="shared" si="63"/>
        <v>118</v>
      </c>
      <c r="AK79" s="2288">
        <f t="shared" si="63"/>
        <v>81</v>
      </c>
      <c r="AL79" s="3221">
        <f>SUM(AL76:AL78)</f>
        <v>1435</v>
      </c>
    </row>
    <row r="80" spans="1:39" s="1780" customFormat="1" ht="14.1" customHeight="1" thickBot="1">
      <c r="A80" s="3222" t="s">
        <v>205</v>
      </c>
      <c r="B80" s="3223">
        <f t="shared" ref="B80:AB80" si="64">SUM(B79+B73+B63+B58+B48+B40+B31+B25+B19)</f>
        <v>0</v>
      </c>
      <c r="C80" s="3224">
        <f t="shared" si="64"/>
        <v>1172</v>
      </c>
      <c r="D80" s="3224">
        <f t="shared" si="64"/>
        <v>1235</v>
      </c>
      <c r="E80" s="3224">
        <f t="shared" si="64"/>
        <v>1180</v>
      </c>
      <c r="F80" s="3224">
        <f t="shared" si="64"/>
        <v>1234</v>
      </c>
      <c r="G80" s="3224">
        <f t="shared" si="64"/>
        <v>1294</v>
      </c>
      <c r="H80" s="3224">
        <f t="shared" si="64"/>
        <v>1232</v>
      </c>
      <c r="I80" s="3224">
        <f t="shared" si="64"/>
        <v>1232</v>
      </c>
      <c r="J80" s="3224">
        <f t="shared" si="64"/>
        <v>1289</v>
      </c>
      <c r="K80" s="3224">
        <f t="shared" si="64"/>
        <v>1456</v>
      </c>
      <c r="L80" s="3224">
        <f t="shared" si="64"/>
        <v>1376</v>
      </c>
      <c r="M80" s="3224">
        <f t="shared" si="64"/>
        <v>1329</v>
      </c>
      <c r="N80" s="3224">
        <f t="shared" si="64"/>
        <v>1149</v>
      </c>
      <c r="O80" s="3224">
        <f t="shared" si="64"/>
        <v>927</v>
      </c>
      <c r="P80" s="3224">
        <f t="shared" si="64"/>
        <v>790</v>
      </c>
      <c r="Q80" s="3225">
        <f t="shared" si="64"/>
        <v>0</v>
      </c>
      <c r="R80" s="3225">
        <f t="shared" si="64"/>
        <v>220</v>
      </c>
      <c r="S80" s="3225">
        <f t="shared" si="64"/>
        <v>952</v>
      </c>
      <c r="T80" s="3223">
        <f>SUM(T79+T73+T63+T58+T48+T40+T31+T25+T19)</f>
        <v>2249</v>
      </c>
      <c r="U80" s="3226">
        <f t="shared" si="64"/>
        <v>6447</v>
      </c>
      <c r="V80" s="3227">
        <f t="shared" si="64"/>
        <v>1816</v>
      </c>
      <c r="W80" s="3225">
        <f t="shared" si="64"/>
        <v>5211</v>
      </c>
      <c r="X80" s="3228">
        <f t="shared" si="64"/>
        <v>16895</v>
      </c>
      <c r="Y80" s="3223">
        <f t="shared" si="64"/>
        <v>19</v>
      </c>
      <c r="Z80" s="3225">
        <f t="shared" si="64"/>
        <v>142</v>
      </c>
      <c r="AA80" s="3225">
        <f t="shared" si="64"/>
        <v>1289</v>
      </c>
      <c r="AB80" s="3225">
        <f t="shared" si="64"/>
        <v>790</v>
      </c>
      <c r="AC80" s="3229">
        <f t="shared" ref="AC80:AL80" si="65">SUM(AC79+AC73+AC63+AC58+AC48+AC40+AC31+AC25+AC19)</f>
        <v>15</v>
      </c>
      <c r="AD80" s="3230">
        <f t="shared" si="65"/>
        <v>3</v>
      </c>
      <c r="AE80" s="3231">
        <f t="shared" si="65"/>
        <v>27</v>
      </c>
      <c r="AF80" s="3230">
        <f t="shared" si="65"/>
        <v>2176</v>
      </c>
      <c r="AG80" s="3230">
        <f t="shared" si="65"/>
        <v>639</v>
      </c>
      <c r="AH80" s="3230">
        <f t="shared" si="65"/>
        <v>7574</v>
      </c>
      <c r="AI80" s="3231">
        <f t="shared" si="65"/>
        <v>6463</v>
      </c>
      <c r="AJ80" s="3232">
        <f t="shared" si="65"/>
        <v>1289</v>
      </c>
      <c r="AK80" s="3231">
        <f t="shared" si="65"/>
        <v>790</v>
      </c>
      <c r="AL80" s="3233">
        <f t="shared" si="65"/>
        <v>16852</v>
      </c>
    </row>
    <row r="81" spans="1:38" s="149" customFormat="1" ht="54.75" thickBot="1">
      <c r="A81" s="164" t="s">
        <v>487</v>
      </c>
      <c r="B81" s="1779"/>
      <c r="C81" s="1779"/>
      <c r="D81" s="1779"/>
      <c r="E81" s="1779"/>
      <c r="F81" s="1779"/>
      <c r="G81" s="1779"/>
      <c r="H81" s="4261">
        <f>SUM(B80:Q80)</f>
        <v>16895</v>
      </c>
      <c r="I81" s="4262"/>
      <c r="J81" s="1779"/>
      <c r="K81" s="1779"/>
      <c r="L81" s="1779"/>
      <c r="M81" s="1779"/>
      <c r="N81" s="1779"/>
      <c r="O81" s="1779"/>
      <c r="P81" s="1779"/>
      <c r="Q81" s="1778" t="s">
        <v>366</v>
      </c>
      <c r="R81" s="4259">
        <f>R80+S80</f>
        <v>1172</v>
      </c>
      <c r="S81" s="4260"/>
      <c r="T81" s="1777">
        <f>+T80+U80</f>
        <v>8696</v>
      </c>
      <c r="U81" s="1779"/>
      <c r="V81" s="1778" t="s">
        <v>16</v>
      </c>
      <c r="W81" s="1777">
        <f>+V80+W80</f>
        <v>7027</v>
      </c>
      <c r="X81" s="1776"/>
      <c r="Y81" s="1776"/>
      <c r="Z81" s="1776"/>
      <c r="AA81" s="1776"/>
      <c r="AB81" s="1776"/>
      <c r="AC81" s="604">
        <f>AC80+AD80</f>
        <v>18</v>
      </c>
      <c r="AD81" s="605"/>
      <c r="AE81" s="606">
        <f>AE80*2</f>
        <v>54</v>
      </c>
      <c r="AF81" s="607" t="s">
        <v>488</v>
      </c>
      <c r="AG81" s="3234">
        <f>AF80+AG80+AH80+AI80</f>
        <v>16852</v>
      </c>
      <c r="AH81" s="608"/>
      <c r="AI81" s="1767"/>
      <c r="AJ81" s="609" t="s">
        <v>367</v>
      </c>
      <c r="AK81" s="610">
        <f>SUM(AJ80+AK80)</f>
        <v>2079</v>
      </c>
      <c r="AL81" s="1775"/>
    </row>
    <row r="82" spans="1:38" s="1759" customFormat="1" ht="18">
      <c r="A82" s="3235" t="s">
        <v>15</v>
      </c>
      <c r="B82" s="1769"/>
      <c r="C82" s="1769"/>
      <c r="D82" s="1769"/>
      <c r="E82" s="1769"/>
      <c r="F82" s="1769"/>
      <c r="G82" s="1769"/>
      <c r="H82" s="1769"/>
      <c r="I82" s="1769"/>
      <c r="J82" s="1769"/>
      <c r="K82" s="1769"/>
      <c r="L82" s="1769"/>
      <c r="M82" s="1769"/>
      <c r="N82" s="1769"/>
      <c r="O82" s="1769"/>
      <c r="P82" s="1769"/>
      <c r="Q82" s="1769"/>
      <c r="R82" s="1769"/>
      <c r="S82" s="1769"/>
      <c r="T82" s="1774" t="s">
        <v>489</v>
      </c>
      <c r="U82" s="3236">
        <f>T81+W81+R81</f>
        <v>16895</v>
      </c>
      <c r="V82" s="1769"/>
      <c r="W82" s="1769"/>
      <c r="X82" s="1771" t="s">
        <v>369</v>
      </c>
      <c r="Y82" s="1773">
        <f>Y80+Z80</f>
        <v>161</v>
      </c>
      <c r="Z82" s="1773"/>
      <c r="AA82" s="1773"/>
      <c r="AB82" s="1773"/>
      <c r="AC82" s="1772"/>
      <c r="AD82" s="1769"/>
      <c r="AE82" s="1767"/>
      <c r="AF82" s="1768"/>
      <c r="AG82" s="1769"/>
      <c r="AH82" s="1769"/>
      <c r="AI82" s="1767">
        <f>AF79+AG79+AH79+AI79</f>
        <v>1435</v>
      </c>
      <c r="AJ82" s="1768"/>
      <c r="AK82" s="1767"/>
      <c r="AL82" s="1766"/>
    </row>
    <row r="83" spans="1:38" s="1759" customFormat="1">
      <c r="A83" s="3237" t="s">
        <v>16</v>
      </c>
      <c r="B83" s="1769"/>
      <c r="C83" s="1769"/>
      <c r="D83" s="1769"/>
      <c r="E83" s="1769"/>
      <c r="F83" s="1769"/>
      <c r="G83" s="1769"/>
      <c r="H83" s="1769"/>
      <c r="I83" s="1769"/>
      <c r="J83" s="1769"/>
      <c r="K83" s="1769"/>
      <c r="L83" s="1769"/>
      <c r="M83" s="1769"/>
      <c r="N83" s="1769"/>
      <c r="O83" s="1769"/>
      <c r="P83" s="1769"/>
      <c r="Q83" s="1769"/>
      <c r="R83" s="1769">
        <f>T81+R81</f>
        <v>9868</v>
      </c>
      <c r="S83" s="1769"/>
      <c r="T83" s="1769"/>
      <c r="U83" s="1769">
        <f>T80+U80</f>
        <v>8696</v>
      </c>
      <c r="V83" s="1769">
        <f>V80+W80</f>
        <v>7027</v>
      </c>
      <c r="W83" s="1769"/>
      <c r="X83" s="1773"/>
      <c r="Y83" s="1773"/>
      <c r="Z83" s="1773"/>
      <c r="AA83" s="1773"/>
      <c r="AB83" s="1773"/>
      <c r="AC83" s="1772"/>
      <c r="AD83" s="1769">
        <f>SUM(AE80+AD80+AC80+AE80)</f>
        <v>72</v>
      </c>
      <c r="AE83" s="1771" t="s">
        <v>348</v>
      </c>
      <c r="AF83" s="1770"/>
      <c r="AG83" s="1769"/>
      <c r="AH83" s="1769"/>
      <c r="AI83" s="1767"/>
      <c r="AJ83" s="1768"/>
      <c r="AK83" s="1767"/>
      <c r="AL83" s="1766"/>
    </row>
    <row r="84" spans="1:38" s="1759" customFormat="1" ht="15.75" thickBot="1">
      <c r="A84" s="1765"/>
      <c r="B84" s="611"/>
      <c r="C84" s="611"/>
      <c r="D84" s="611"/>
      <c r="E84" s="611"/>
      <c r="F84" s="611"/>
      <c r="G84" s="611"/>
      <c r="H84" s="611"/>
      <c r="I84" s="611"/>
      <c r="J84" s="611"/>
      <c r="K84" s="611"/>
      <c r="L84" s="611"/>
      <c r="M84" s="611"/>
      <c r="N84" s="611"/>
      <c r="O84" s="611"/>
      <c r="P84" s="611"/>
      <c r="Q84" s="611"/>
      <c r="R84" s="611"/>
      <c r="S84" s="611"/>
      <c r="T84" s="611"/>
      <c r="U84" s="611"/>
      <c r="V84" s="611"/>
      <c r="W84" s="611"/>
      <c r="X84" s="1764"/>
      <c r="Y84" s="1764"/>
      <c r="Z84" s="1764"/>
      <c r="AA84" s="1764"/>
      <c r="AB84" s="1764"/>
      <c r="AC84" s="1763"/>
      <c r="AD84" s="611"/>
      <c r="AE84" s="1761"/>
      <c r="AF84" s="1762"/>
      <c r="AG84" s="611"/>
      <c r="AH84" s="611"/>
      <c r="AI84" s="1761"/>
      <c r="AJ84" s="1762"/>
      <c r="AK84" s="1761"/>
      <c r="AL84" s="1760"/>
    </row>
  </sheetData>
  <mergeCells count="17">
    <mergeCell ref="A6:A7"/>
    <mergeCell ref="B6:O6"/>
    <mergeCell ref="T6:X6"/>
    <mergeCell ref="Y6:Z6"/>
    <mergeCell ref="AC6:AK6"/>
    <mergeCell ref="T7:U7"/>
    <mergeCell ref="V7:W7"/>
    <mergeCell ref="Y7:Z7"/>
    <mergeCell ref="AC7:AE7"/>
    <mergeCell ref="AA6:AB6"/>
    <mergeCell ref="AA7:AB7"/>
    <mergeCell ref="AF7:AI7"/>
    <mergeCell ref="R7:S7"/>
    <mergeCell ref="R81:S81"/>
    <mergeCell ref="AJ7:AK7"/>
    <mergeCell ref="H81:I81"/>
    <mergeCell ref="B42:Q42"/>
  </mergeCells>
  <printOptions horizontalCentered="1"/>
  <pageMargins left="0.31496062992125984" right="0.31496062992125984" top="0.39370078740157483" bottom="0.39370078740157483" header="0.19685039370078741" footer="0.19685039370078741"/>
  <pageSetup paperSize="9" scale="59" fitToHeight="0" orientation="landscape" r:id="rId1"/>
  <headerFooter>
    <oddHeader>&amp;L&amp;6&amp;A&amp;R&amp;6Page &amp;P of &amp;N</oddHeader>
  </headerFooter>
  <ignoredErrors>
    <ignoredError sqref="V58" unlockedFormula="1"/>
  </ignoredErrors>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8765BEF4E11EF40B2B61C033780761D" ma:contentTypeVersion="17" ma:contentTypeDescription="Create a new document." ma:contentTypeScope="" ma:versionID="a3d9e63a29299d82b0eb760ad55c9372">
  <xsd:schema xmlns:xsd="http://www.w3.org/2001/XMLSchema" xmlns:xs="http://www.w3.org/2001/XMLSchema" xmlns:p="http://schemas.microsoft.com/office/2006/metadata/properties" xmlns:ns1="http://schemas.microsoft.com/sharepoint/v3" xmlns:ns2="d962fc87-7667-4ed7-a1f8-8aef78ceb6cd" xmlns:ns3="f008f1db-6cd8-4f98-932f-faa1d462e5b1" targetNamespace="http://schemas.microsoft.com/office/2006/metadata/properties" ma:root="true" ma:fieldsID="b7b11f6a0f216e6410f45eaf8bd15fd8" ns1:_="" ns2:_="" ns3:_="">
    <xsd:import namespace="http://schemas.microsoft.com/sharepoint/v3"/>
    <xsd:import namespace="d962fc87-7667-4ed7-a1f8-8aef78ceb6cd"/>
    <xsd:import namespace="f008f1db-6cd8-4f98-932f-faa1d462e5b1"/>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element ref="ns3:SharedWithUsers" minOccurs="0"/>
                <xsd:element ref="ns3:SharedWithDetails" minOccurs="0"/>
                <xsd:element ref="ns2:MediaServiceSearchProperties" minOccurs="0"/>
                <xsd:element ref="ns2:MediaServiceObjectDetectorVersion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3" nillable="true" ma:displayName="Unified Compliance Policy Properties" ma:hidden="true" ma:internalName="_ip_UnifiedCompliancePolicyProperties">
      <xsd:simpleType>
        <xsd:restriction base="dms:Note"/>
      </xsd:simpleType>
    </xsd:element>
    <xsd:element name="_ip_UnifiedCompliancePolicyUIAction" ma:index="24"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962fc87-7667-4ed7-a1f8-8aef78ceb6c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4b6a8110-3194-4be5-a3e5-df5e99772400"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008f1db-6cd8-4f98-932f-faa1d462e5b1"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3ae2a88-9ca0-4ded-9bd8-3e0443c56e44}" ma:internalName="TaxCatchAll" ma:showField="CatchAllData" ma:web="f008f1db-6cd8-4f98-932f-faa1d462e5b1">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854B8C5-ADE1-4E3A-8AB5-621CC6D11D4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d962fc87-7667-4ed7-a1f8-8aef78ceb6cd"/>
    <ds:schemaRef ds:uri="f008f1db-6cd8-4f98-932f-faa1d462e5b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B2A9D3A-7B85-4D32-A0BE-D455F7D016C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37</vt:i4>
      </vt:variant>
      <vt:variant>
        <vt:lpstr>Named Ranges</vt:lpstr>
      </vt:variant>
      <vt:variant>
        <vt:i4>45</vt:i4>
      </vt:variant>
    </vt:vector>
  </HeadingPairs>
  <TitlesOfParts>
    <vt:vector size="82" baseType="lpstr">
      <vt:lpstr>PW</vt:lpstr>
      <vt:lpstr>General PNGUM</vt:lpstr>
      <vt:lpstr>Enrolments + Baptisms PNGUM</vt:lpstr>
      <vt:lpstr>Staff PNGUM</vt:lpstr>
      <vt:lpstr>General NZPUC</vt:lpstr>
      <vt:lpstr>Enrollments + Baptisms NZPUC</vt:lpstr>
      <vt:lpstr>Staff NZPUC</vt:lpstr>
      <vt:lpstr>General AUC always</vt:lpstr>
      <vt:lpstr>Enrolments + Baptisms AUC</vt:lpstr>
      <vt:lpstr>Staff AUC</vt:lpstr>
      <vt:lpstr>General TPUM</vt:lpstr>
      <vt:lpstr>Enrolments + Baptisms TPUM</vt:lpstr>
      <vt:lpstr>Staff TPUM</vt:lpstr>
      <vt:lpstr>Universities + Vocational S (2)</vt:lpstr>
      <vt:lpstr>Universities + Vocational S</vt:lpstr>
      <vt:lpstr>GC Table 3 - Sch Teach Stud</vt:lpstr>
      <vt:lpstr>GC Table 4 - Tertiary</vt:lpstr>
      <vt:lpstr>GC Table 5 - Worker Training</vt:lpstr>
      <vt:lpstr>GC Table 6 - Secondary</vt:lpstr>
      <vt:lpstr>GC Table 7 - Sec Schools</vt:lpstr>
      <vt:lpstr>GC Table 8 - Primary</vt:lpstr>
      <vt:lpstr>GC Table 32 - SDA p 1001 member</vt:lpstr>
      <vt:lpstr>GC Table 33 - SDA Non SDA 1000</vt:lpstr>
      <vt:lpstr>Institution Classifications</vt:lpstr>
      <vt:lpstr>JAE Table 2021</vt:lpstr>
      <vt:lpstr>TO - Praveen - 2019</vt:lpstr>
      <vt:lpstr>TO - Lionel Smith -  2012</vt:lpstr>
      <vt:lpstr>Church Membership</vt:lpstr>
      <vt:lpstr>SDA-NON SDA</vt:lpstr>
      <vt:lpstr>TRENDS JAE</vt:lpstr>
      <vt:lpstr>TRENDS - SDA-NON SDA</vt:lpstr>
      <vt:lpstr>TRENDS - TPUM</vt:lpstr>
      <vt:lpstr>TRENDS - UNIONS</vt:lpstr>
      <vt:lpstr>TRENDS - Carol</vt:lpstr>
      <vt:lpstr>Foyer Board</vt:lpstr>
      <vt:lpstr>Cover Page</vt:lpstr>
      <vt:lpstr>RMS Data supplied</vt:lpstr>
      <vt:lpstr>'Church Membership'!Print_Area</vt:lpstr>
      <vt:lpstr>'Enrollments + Baptisms NZPUC'!Print_Area</vt:lpstr>
      <vt:lpstr>'Enrolments + Baptisms AUC'!Print_Area</vt:lpstr>
      <vt:lpstr>'Enrolments + Baptisms PNGUM'!Print_Area</vt:lpstr>
      <vt:lpstr>'Enrolments + Baptisms TPUM'!Print_Area</vt:lpstr>
      <vt:lpstr>'GC Table 3 - Sch Teach Stud'!Print_Area</vt:lpstr>
      <vt:lpstr>'GC Table 32 - SDA p 1001 member'!Print_Area</vt:lpstr>
      <vt:lpstr>'GC Table 33 - SDA Non SDA 1000'!Print_Area</vt:lpstr>
      <vt:lpstr>'GC Table 4 - Tertiary'!Print_Area</vt:lpstr>
      <vt:lpstr>'GC Table 6 - Secondary'!Print_Area</vt:lpstr>
      <vt:lpstr>'GC Table 7 - Sec Schools'!Print_Area</vt:lpstr>
      <vt:lpstr>'GC Table 8 - Primary'!Print_Area</vt:lpstr>
      <vt:lpstr>'General AUC always'!Print_Area</vt:lpstr>
      <vt:lpstr>'General NZPUC'!Print_Area</vt:lpstr>
      <vt:lpstr>'General TPUM'!Print_Area</vt:lpstr>
      <vt:lpstr>'Institution Classifications'!Print_Area</vt:lpstr>
      <vt:lpstr>'JAE Table 2021'!Print_Area</vt:lpstr>
      <vt:lpstr>'RMS Data supplied'!Print_Area</vt:lpstr>
      <vt:lpstr>'SDA-NON SDA'!Print_Area</vt:lpstr>
      <vt:lpstr>'Staff AUC'!Print_Area</vt:lpstr>
      <vt:lpstr>'Staff NZPUC'!Print_Area</vt:lpstr>
      <vt:lpstr>'Staff PNGUM'!Print_Area</vt:lpstr>
      <vt:lpstr>'TO - Lionel Smith -  2012'!Print_Area</vt:lpstr>
      <vt:lpstr>'TO - Praveen - 2019'!Print_Area</vt:lpstr>
      <vt:lpstr>'TRENDS - Carol'!Print_Area</vt:lpstr>
      <vt:lpstr>'TRENDS - SDA-NON SDA'!Print_Area</vt:lpstr>
      <vt:lpstr>'TRENDS - TPUM'!Print_Area</vt:lpstr>
      <vt:lpstr>'TRENDS - UNIONS'!Print_Area</vt:lpstr>
      <vt:lpstr>'TRENDS JAE'!Print_Area</vt:lpstr>
      <vt:lpstr>'Enrollments + Baptisms NZPUC'!Print_Titles</vt:lpstr>
      <vt:lpstr>'Enrolments + Baptisms AUC'!Print_Titles</vt:lpstr>
      <vt:lpstr>'Enrolments + Baptisms PNGUM'!Print_Titles</vt:lpstr>
      <vt:lpstr>'Enrolments + Baptisms TPUM'!Print_Titles</vt:lpstr>
      <vt:lpstr>'GC Table 7 - Sec Schools'!Print_Titles</vt:lpstr>
      <vt:lpstr>'General AUC always'!Print_Titles</vt:lpstr>
      <vt:lpstr>'General NZPUC'!Print_Titles</vt:lpstr>
      <vt:lpstr>'General PNGUM'!Print_Titles</vt:lpstr>
      <vt:lpstr>'General TPUM'!Print_Titles</vt:lpstr>
      <vt:lpstr>'Institution Classifications'!Print_Titles</vt:lpstr>
      <vt:lpstr>'Staff AUC'!Print_Titles</vt:lpstr>
      <vt:lpstr>'Staff NZPUC'!Print_Titles</vt:lpstr>
      <vt:lpstr>'Staff PNGUM'!Print_Titles</vt:lpstr>
      <vt:lpstr>'Staff TPUM'!Print_Titles</vt:lpstr>
      <vt:lpstr>'TO - Lionel Smith -  2012'!Print_Titles</vt:lpstr>
      <vt:lpstr>'TO - Praveen - 2019'!Print_Titles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Sonya Muhl</dc:creator>
  <cp:keywords/>
  <dc:description/>
  <cp:lastModifiedBy>Trudy Kiruwi</cp:lastModifiedBy>
  <cp:revision/>
  <dcterms:created xsi:type="dcterms:W3CDTF">2015-05-06T04:33:00Z</dcterms:created>
  <dcterms:modified xsi:type="dcterms:W3CDTF">2025-05-04T23:37:10Z</dcterms:modified>
  <cp:category/>
  <cp:contentStatus/>
</cp:coreProperties>
</file>